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03" i="371" l="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T101" i="371"/>
  <c r="S101" i="371"/>
  <c r="U101" i="371" s="1"/>
  <c r="R101" i="371"/>
  <c r="Q101" i="371"/>
  <c r="V100" i="371"/>
  <c r="U100" i="371"/>
  <c r="T100" i="371"/>
  <c r="S100" i="371"/>
  <c r="R100" i="371"/>
  <c r="Q100" i="371"/>
  <c r="V99" i="371"/>
  <c r="T99" i="371"/>
  <c r="S99" i="371"/>
  <c r="U99" i="371" s="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S95" i="371"/>
  <c r="U95" i="371" s="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S89" i="371"/>
  <c r="U89" i="371" s="1"/>
  <c r="R89" i="371"/>
  <c r="Q89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U84" i="371" s="1"/>
  <c r="S84" i="371"/>
  <c r="R84" i="371"/>
  <c r="Q84" i="371"/>
  <c r="V83" i="371"/>
  <c r="T83" i="371"/>
  <c r="S83" i="371"/>
  <c r="U83" i="371" s="1"/>
  <c r="R83" i="371"/>
  <c r="Q83" i="371"/>
  <c r="T82" i="371"/>
  <c r="V82" i="371" s="1"/>
  <c r="S82" i="371"/>
  <c r="R82" i="371"/>
  <c r="Q82" i="371"/>
  <c r="V81" i="371"/>
  <c r="T81" i="371"/>
  <c r="S81" i="371"/>
  <c r="U81" i="371" s="1"/>
  <c r="R81" i="371"/>
  <c r="Q81" i="371"/>
  <c r="T80" i="371"/>
  <c r="U80" i="371" s="1"/>
  <c r="S80" i="371"/>
  <c r="R80" i="371"/>
  <c r="Q80" i="371"/>
  <c r="V79" i="371"/>
  <c r="T79" i="371"/>
  <c r="S79" i="371"/>
  <c r="U79" i="371" s="1"/>
  <c r="R79" i="371"/>
  <c r="Q79" i="371"/>
  <c r="T78" i="371"/>
  <c r="V78" i="371" s="1"/>
  <c r="S78" i="371"/>
  <c r="R78" i="371"/>
  <c r="Q78" i="371"/>
  <c r="V77" i="371"/>
  <c r="T77" i="371"/>
  <c r="S77" i="371"/>
  <c r="U77" i="371" s="1"/>
  <c r="R77" i="371"/>
  <c r="Q77" i="371"/>
  <c r="T76" i="371"/>
  <c r="U76" i="371" s="1"/>
  <c r="S76" i="371"/>
  <c r="R76" i="371"/>
  <c r="Q76" i="371"/>
  <c r="V75" i="371"/>
  <c r="T75" i="371"/>
  <c r="S75" i="371"/>
  <c r="U75" i="371" s="1"/>
  <c r="R75" i="371"/>
  <c r="Q75" i="371"/>
  <c r="T74" i="371"/>
  <c r="V74" i="371" s="1"/>
  <c r="S74" i="371"/>
  <c r="R74" i="371"/>
  <c r="Q74" i="371"/>
  <c r="V73" i="371"/>
  <c r="T73" i="371"/>
  <c r="S73" i="371"/>
  <c r="U73" i="371" s="1"/>
  <c r="R73" i="371"/>
  <c r="Q73" i="371"/>
  <c r="T72" i="371"/>
  <c r="U72" i="371" s="1"/>
  <c r="S72" i="371"/>
  <c r="R72" i="371"/>
  <c r="Q72" i="371"/>
  <c r="V71" i="371"/>
  <c r="T71" i="371"/>
  <c r="S71" i="371"/>
  <c r="U71" i="371" s="1"/>
  <c r="R71" i="371"/>
  <c r="Q71" i="371"/>
  <c r="T70" i="371"/>
  <c r="V70" i="371" s="1"/>
  <c r="S70" i="371"/>
  <c r="R70" i="371"/>
  <c r="Q70" i="371"/>
  <c r="V69" i="371"/>
  <c r="T69" i="371"/>
  <c r="S69" i="371"/>
  <c r="U69" i="371" s="1"/>
  <c r="R69" i="371"/>
  <c r="Q69" i="371"/>
  <c r="T68" i="371"/>
  <c r="V68" i="371" s="1"/>
  <c r="S68" i="371"/>
  <c r="R68" i="371"/>
  <c r="Q68" i="371"/>
  <c r="V67" i="371"/>
  <c r="T67" i="371"/>
  <c r="S67" i="371"/>
  <c r="U67" i="371" s="1"/>
  <c r="R67" i="371"/>
  <c r="Q67" i="371"/>
  <c r="T66" i="371"/>
  <c r="U66" i="371" s="1"/>
  <c r="S66" i="371"/>
  <c r="R66" i="371"/>
  <c r="Q66" i="371"/>
  <c r="V65" i="371"/>
  <c r="T65" i="371"/>
  <c r="S65" i="371"/>
  <c r="U65" i="371" s="1"/>
  <c r="R65" i="371"/>
  <c r="Q65" i="371"/>
  <c r="T64" i="371"/>
  <c r="V64" i="371" s="1"/>
  <c r="S64" i="371"/>
  <c r="R64" i="371"/>
  <c r="Q64" i="371"/>
  <c r="V63" i="371"/>
  <c r="T63" i="371"/>
  <c r="S63" i="371"/>
  <c r="U63" i="371" s="1"/>
  <c r="R63" i="371"/>
  <c r="Q63" i="371"/>
  <c r="T62" i="371"/>
  <c r="U62" i="371" s="1"/>
  <c r="S62" i="371"/>
  <c r="R62" i="371"/>
  <c r="Q62" i="371"/>
  <c r="V61" i="371"/>
  <c r="T61" i="371"/>
  <c r="S61" i="371"/>
  <c r="U61" i="371" s="1"/>
  <c r="R61" i="371"/>
  <c r="Q61" i="371"/>
  <c r="T60" i="371"/>
  <c r="V60" i="371" s="1"/>
  <c r="S60" i="371"/>
  <c r="R60" i="371"/>
  <c r="Q60" i="371"/>
  <c r="V59" i="371"/>
  <c r="T59" i="371"/>
  <c r="S59" i="371"/>
  <c r="U59" i="371" s="1"/>
  <c r="R59" i="371"/>
  <c r="Q59" i="371"/>
  <c r="T58" i="371"/>
  <c r="U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S55" i="371"/>
  <c r="U55" i="371" s="1"/>
  <c r="R55" i="371"/>
  <c r="Q55" i="371"/>
  <c r="T54" i="371"/>
  <c r="V54" i="371" s="1"/>
  <c r="S54" i="371"/>
  <c r="R54" i="371"/>
  <c r="Q54" i="371"/>
  <c r="V53" i="371"/>
  <c r="T53" i="371"/>
  <c r="S53" i="371"/>
  <c r="U53" i="371" s="1"/>
  <c r="R53" i="371"/>
  <c r="Q53" i="371"/>
  <c r="T52" i="371"/>
  <c r="V52" i="371" s="1"/>
  <c r="S52" i="371"/>
  <c r="R52" i="371"/>
  <c r="Q52" i="371"/>
  <c r="V51" i="371"/>
  <c r="T51" i="371"/>
  <c r="S51" i="371"/>
  <c r="U51" i="371" s="1"/>
  <c r="R51" i="371"/>
  <c r="Q51" i="371"/>
  <c r="T50" i="371"/>
  <c r="U50" i="371" s="1"/>
  <c r="S50" i="371"/>
  <c r="R50" i="371"/>
  <c r="Q50" i="371"/>
  <c r="V49" i="371"/>
  <c r="T49" i="371"/>
  <c r="S49" i="371"/>
  <c r="U49" i="371" s="1"/>
  <c r="R49" i="371"/>
  <c r="Q49" i="371"/>
  <c r="T48" i="371"/>
  <c r="V48" i="371" s="1"/>
  <c r="S48" i="371"/>
  <c r="R48" i="371"/>
  <c r="Q48" i="371"/>
  <c r="V47" i="371"/>
  <c r="T47" i="371"/>
  <c r="S47" i="371"/>
  <c r="U47" i="371" s="1"/>
  <c r="R47" i="371"/>
  <c r="Q47" i="371"/>
  <c r="T46" i="371"/>
  <c r="V46" i="371" s="1"/>
  <c r="S46" i="371"/>
  <c r="R46" i="371"/>
  <c r="Q46" i="371"/>
  <c r="V45" i="371"/>
  <c r="T45" i="371"/>
  <c r="S45" i="371"/>
  <c r="U45" i="371" s="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T41" i="371"/>
  <c r="S41" i="371"/>
  <c r="U41" i="371" s="1"/>
  <c r="R41" i="371"/>
  <c r="Q41" i="371"/>
  <c r="V40" i="371"/>
  <c r="U40" i="371"/>
  <c r="T40" i="371"/>
  <c r="S40" i="371"/>
  <c r="R40" i="371"/>
  <c r="Q40" i="371"/>
  <c r="V39" i="371"/>
  <c r="T39" i="371"/>
  <c r="S39" i="371"/>
  <c r="U39" i="371" s="1"/>
  <c r="R39" i="371"/>
  <c r="Q39" i="371"/>
  <c r="T38" i="371"/>
  <c r="U38" i="371" s="1"/>
  <c r="S38" i="371"/>
  <c r="R38" i="371"/>
  <c r="Q38" i="371"/>
  <c r="V37" i="371"/>
  <c r="T37" i="371"/>
  <c r="S37" i="371"/>
  <c r="U37" i="371" s="1"/>
  <c r="R37" i="371"/>
  <c r="Q37" i="371"/>
  <c r="T36" i="371"/>
  <c r="V36" i="371" s="1"/>
  <c r="S36" i="371"/>
  <c r="R36" i="371"/>
  <c r="Q36" i="371"/>
  <c r="V35" i="371"/>
  <c r="T35" i="371"/>
  <c r="S35" i="371"/>
  <c r="U35" i="371" s="1"/>
  <c r="R35" i="371"/>
  <c r="Q35" i="371"/>
  <c r="T34" i="371"/>
  <c r="V34" i="371" s="1"/>
  <c r="S34" i="371"/>
  <c r="R34" i="371"/>
  <c r="Q34" i="371"/>
  <c r="V33" i="371"/>
  <c r="T33" i="371"/>
  <c r="S33" i="371"/>
  <c r="U33" i="371" s="1"/>
  <c r="R33" i="371"/>
  <c r="Q33" i="371"/>
  <c r="T32" i="371"/>
  <c r="V32" i="371" s="1"/>
  <c r="S32" i="371"/>
  <c r="R32" i="371"/>
  <c r="Q32" i="371"/>
  <c r="V31" i="371"/>
  <c r="T31" i="371"/>
  <c r="S31" i="371"/>
  <c r="U31" i="371" s="1"/>
  <c r="R31" i="371"/>
  <c r="Q31" i="371"/>
  <c r="T30" i="371"/>
  <c r="U30" i="371" s="1"/>
  <c r="S30" i="371"/>
  <c r="R30" i="371"/>
  <c r="Q30" i="371"/>
  <c r="V29" i="371"/>
  <c r="T29" i="371"/>
  <c r="S29" i="371"/>
  <c r="U29" i="371" s="1"/>
  <c r="R29" i="371"/>
  <c r="Q29" i="371"/>
  <c r="T28" i="371"/>
  <c r="V28" i="371" s="1"/>
  <c r="S28" i="371"/>
  <c r="R28" i="371"/>
  <c r="Q28" i="371"/>
  <c r="V27" i="371"/>
  <c r="T27" i="371"/>
  <c r="S27" i="371"/>
  <c r="U27" i="371" s="1"/>
  <c r="R27" i="371"/>
  <c r="Q27" i="371"/>
  <c r="V26" i="371"/>
  <c r="U26" i="371"/>
  <c r="T26" i="371"/>
  <c r="S26" i="371"/>
  <c r="R26" i="371"/>
  <c r="Q26" i="371"/>
  <c r="V25" i="371"/>
  <c r="T25" i="371"/>
  <c r="S25" i="371"/>
  <c r="U25" i="371" s="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S21" i="371"/>
  <c r="U21" i="371" s="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S15" i="371"/>
  <c r="U15" i="371" s="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T11" i="371"/>
  <c r="S11" i="371"/>
  <c r="U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4" i="371"/>
  <c r="U18" i="371"/>
  <c r="U20" i="371"/>
  <c r="U28" i="371"/>
  <c r="U32" i="371"/>
  <c r="U34" i="371"/>
  <c r="U36" i="371"/>
  <c r="U46" i="371"/>
  <c r="U48" i="371"/>
  <c r="U52" i="371"/>
  <c r="U54" i="371"/>
  <c r="U56" i="371"/>
  <c r="U60" i="371"/>
  <c r="U64" i="371"/>
  <c r="U68" i="371"/>
  <c r="U70" i="371"/>
  <c r="U74" i="371"/>
  <c r="U78" i="371"/>
  <c r="U82" i="371"/>
  <c r="U90" i="371"/>
  <c r="U96" i="371"/>
  <c r="U98" i="371"/>
  <c r="V12" i="371"/>
  <c r="V30" i="371"/>
  <c r="V38" i="371"/>
  <c r="V44" i="371"/>
  <c r="V50" i="371"/>
  <c r="V58" i="371"/>
  <c r="V62" i="371"/>
  <c r="V66" i="371"/>
  <c r="V72" i="371"/>
  <c r="V76" i="371"/>
  <c r="V80" i="371"/>
  <c r="V84" i="371"/>
  <c r="V88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P3" i="345" l="1"/>
  <c r="Q3" i="345"/>
  <c r="H3" i="390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<sst xmlns="http://schemas.openxmlformats.org/spreadsheetml/2006/main" count="51137" uniqueCount="7015">
  <si>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</si>
  <si>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</si>
  <si>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</si>
  <si>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</si>
  <si>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</si>
  <si>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</si>
  <si>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</si>
  <si>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</si>
  <si>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</si>
  <si>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</si>
  <si>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</si>
  <si>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</si>
  <si>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</si>
  <si>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</si>
  <si>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</si>
  <si>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</si>
  <si>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</si>
  <si>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</si>
  <si>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</si>
  <si>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</si>
  <si>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</si>
  <si>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</si>
  <si>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</si>
  <si>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</si>
  <si>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</si>
  <si>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</si>
  <si>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</si>
  <si>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</si>
  <si>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</si>
  <si>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</si>
  <si>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</si>
  <si>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</si>
  <si>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</si>
  <si>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</si>
  <si>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</si>
  <si>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</si>
  <si>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</si>
  <si>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</si>
  <si>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</si>
  <si>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</si>
  <si>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</si>
  <si>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</si>
  <si>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</si>
  <si>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</si>
  <si>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</si>
  <si>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</si>
  <si>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</si>
  <si>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</si>
  <si>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</si>
  <si>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</si>
  <si>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</si>
  <si>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</si>
  <si>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</si>
  <si>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</si>
  <si>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</si>
  <si>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</si>
  <si>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</si>
  <si>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</si>
  <si>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</si>
  <si>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</si>
  <si>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</si>
  <si>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</si>
  <si>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</si>
  <si>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</si>
  <si>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</si>
  <si>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</si>
  <si>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</si>
  <si>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</si>
  <si>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</si>
  <si>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</si>
  <si>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</si>
  <si>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</si>
  <si>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</si>
  <si>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</si>
  <si>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</si>
  <si>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</si>
  <si>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</si>
  <si>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</si>
  <si>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</si>
  <si>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</si>
  <si>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</si>
  <si>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</si>
  <si>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</si>
  <si>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</si>
  <si>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</si>
  <si>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</si>
  <si>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</si>
  <si>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</si>
  <si>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</si>
  <si>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</si>
  <si>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</si>
  <si>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</si>
  <si>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</si>
  <si>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</si>
  <si>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</si>
  <si>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</si>
  <si>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</si>
  <si>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</si>
  <si>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</si>
  <si>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</si>
  <si>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</si>
  <si>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</si>
  <si>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</si>
  <si>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</si>
  <si>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</si>
  <si>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</si>
  <si>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</si>
  <si>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</si>
  <si>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</si>
  <si>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</si>
  <si>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</si>
  <si>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</si>
  <si>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</si>
  <si>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</si>
  <si>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</si>
  <si>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</si>
  <si>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</si>
  <si>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</si>
  <si>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</si>
  <si>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</si>
  <si>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</si>
  <si>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</si>
  <si>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</si>
  <si>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</si>
  <si>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</si>
  <si>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</si>
  <si>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</si>
  <si>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</si>
  <si>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</si>
  <si>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</si>
  <si>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</si>
  <si>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</si>
  <si>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</si>
  <si>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</si>
  <si>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</si>
  <si>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</si>
  <si>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</si>
  <si>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</si>
  <si>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</si>
  <si>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</si>
  <si>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</si>
  <si>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</si>
  <si>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</si>
  <si>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</si>
  <si>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</si>
  <si>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</si>
  <si>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</si>
  <si>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</si>
  <si>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</si>
  <si>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</si>
  <si>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</si>
  <si>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</si>
  <si>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</si>
  <si>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</si>
  <si>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</si>
  <si>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</si>
  <si>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</si>
  <si>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</si>
  <si>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</si>
  <si>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</si>
  <si>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</si>
  <si>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</si>
  <si>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</si>
  <si>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</si>
  <si>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</si>
  <si>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</si>
  <si>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</si>
  <si>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</si>
  <si>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</si>
  <si>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</si>
  <si>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</si>
  <si>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</si>
  <si>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</si>
  <si>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</si>
  <si>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</si>
  <si>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</si>
  <si>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</si>
  <si>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</si>
  <si>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</si>
  <si>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</si>
  <si>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</si>
  <si>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</si>
  <si>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</si>
  <si>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</si>
  <si>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</si>
  <si>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</si>
  <si>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</si>
  <si>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</si>
  <si>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</si>
  <si>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</si>
  <si>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</si>
  <si>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</si>
  <si>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</si>
  <si>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</si>
  <si>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</si>
  <si>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</si>
  <si>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</si>
  <si>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</si>
  <si>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</si>
  <si>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</si>
  <si>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</si>
  <si>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</si>
  <si>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</si>
  <si>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</si>
  <si>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</si>
  <si>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</si>
  <si>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</si>
  <si>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</si>
  <si>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</si>
  <si>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</si>
  <si>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</si>
  <si>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</si>
  <si>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</si>
  <si>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</si>
  <si>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</si>
  <si>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</si>
  <si>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</si>
  <si>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</si>
  <si>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</si>
  <si>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</si>
  <si>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</si>
  <si>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</si>
  <si>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</si>
  <si>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</si>
  <si>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</si>
  <si>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</si>
  <si>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</si>
  <si>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</si>
  <si>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</si>
  <si>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</si>
  <si>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</si>
  <si>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</si>
  <si>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</si>
  <si>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</si>
  <si>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</si>
  <si>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</si>
  <si>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</si>
  <si>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</si>
  <si>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</si>
  <si>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</si>
  <si>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</si>
  <si>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</si>
  <si>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</si>
  <si>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</si>
  <si>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</si>
  <si>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</si>
  <si>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</si>
  <si>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</si>
  <si>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</si>
  <si>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</si>
  <si>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</si>
  <si>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</si>
  <si>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</si>
  <si>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</si>
  <si>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</si>
  <si>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</si>
  <si>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</si>
  <si>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</si>
  <si>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</si>
  <si>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</si>
  <si>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</si>
  <si>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</si>
  <si>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</si>
  <si>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</si>
  <si>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</si>
  <si>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</si>
  <si>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</si>
  <si>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</si>
  <si>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</si>
  <si>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</si>
  <si>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</si>
  <si>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</si>
  <si>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</si>
  <si>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</si>
  <si>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</si>
  <si>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</si>
  <si>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</si>
  <si>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</si>
  <si>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</si>
  <si>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</si>
  <si>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</si>
  <si>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</si>
  <si>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</si>
  <si>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</si>
  <si>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</si>
  <si>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</si>
  <si>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</si>
  <si>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</si>
  <si>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</si>
  <si>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</si>
  <si>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</si>
  <si>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</si>
  <si>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</si>
  <si>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</si>
  <si>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</si>
  <si>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</si>
  <si>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</si>
  <si>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</si>
  <si>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</si>
  <si>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</si>
  <si>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</si>
  <si>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</si>
  <si>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</si>
  <si>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</si>
  <si>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</si>
  <si>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</si>
  <si>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</si>
  <si>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</si>
  <si>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</si>
  <si>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</si>
  <si>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</si>
  <si>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</si>
  <si>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</si>
  <si>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</si>
  <si>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</si>
  <si>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</si>
  <si>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</si>
  <si>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</si>
  <si>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</si>
  <si>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</si>
  <si>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</si>
  <si>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</si>
  <si>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</si>
  <si>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</si>
  <si>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</si>
  <si>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</si>
  <si>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</si>
  <si>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</si>
  <si>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</si>
  <si>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</si>
  <si>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</si>
  <si>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</si>
  <si>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</si>
  <si>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</si>
  <si>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</si>
  <si>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</si>
  <si>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</si>
  <si>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</si>
  <si>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</si>
  <si>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</si>
  <si>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</si>
  <si>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</si>
  <si>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</si>
  <si>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</si>
  <si>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</si>
  <si>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</si>
  <si>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</si>
  <si>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</si>
  <si>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</si>
  <si>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</si>
  <si>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</si>
  <si>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</si>
  <si>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</si>
  <si>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</si>
  <si>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</si>
  <si>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</si>
  <si>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</si>
  <si>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</si>
  <si>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</si>
  <si>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</si>
  <si>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</si>
  <si>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</si>
  <si>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</si>
  <si>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</si>
  <si>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</si>
  <si>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</si>
  <si>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</si>
  <si>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</si>
  <si>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</si>
  <si>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</si>
  <si>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</si>
  <si>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</si>
  <si>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</si>
  <si>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</si>
  <si>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</si>
  <si>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</si>
  <si>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</si>
  <si>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</si>
  <si>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</si>
  <si>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</si>
  <si>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</si>
  <si>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</si>
  <si>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</si>
  <si>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</si>
  <si>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</si>
  <si>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</si>
  <si>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</si>
  <si>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</si>
  <si>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</si>
  <si>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</si>
  <si>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</si>
  <si>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</si>
  <si>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</si>
  <si>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</si>
  <si>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</si>
  <si>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</si>
  <si>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</si>
  <si>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</si>
  <si>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</si>
  <si>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</si>
  <si>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</si>
  <si>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</si>
  <si>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</si>
  <si>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</si>
  <si>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</si>
  <si>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</si>
  <si>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</si>
  <si>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</si>
  <si>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</si>
  <si>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</si>
  <si>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</si>
  <si>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</si>
  <si>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</si>
  <si>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</si>
  <si>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</si>
  <si>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</si>
  <si>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</si>
  <si>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</si>
  <si>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</si>
  <si>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</si>
  <si>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</si>
  <si>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</si>
  <si>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</si>
  <si>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</si>
  <si>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</si>
  <si>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</si>
  <si>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</si>
  <si>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</si>
  <si>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</si>
  <si>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</si>
  <si>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</si>
  <si>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</si>
  <si>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</si>
  <si>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</si>
  <si>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</si>
  <si>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</si>
  <si>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</si>
  <si>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</si>
  <si>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</si>
  <si>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</si>
  <si>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</si>
  <si>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</si>
  <si>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</si>
  <si>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</si>
  <si>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</si>
  <si>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</si>
  <si>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</si>
  <si>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</si>
  <si>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</si>
  <si>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</si>
  <si>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</si>
  <si>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</si>
  <si>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</si>
  <si>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</si>
  <si>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</si>
  <si>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</si>
  <si>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</si>
  <si>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</si>
  <si>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</si>
  <si>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</si>
  <si>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</si>
  <si>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</si>
  <si>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</si>
  <si>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</si>
  <si>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</si>
  <si>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</si>
  <si>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</si>
  <si>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</si>
  <si>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</si>
  <si>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</si>
  <si>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</si>
  <si>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</si>
  <si>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</si>
  <si>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</si>
  <si>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</si>
  <si>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</si>
  <si>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</si>
  <si>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</si>
  <si>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</si>
  <si>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</si>
  <si>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</si>
  <si>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</si>
  <si>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</si>
  <si>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</si>
  <si>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</si>
  <si>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</si>
  <si>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</si>
  <si>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</si>
  <si>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</si>
  <si>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</si>
  <si>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</si>
  <si>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</si>
  <si>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</si>
  <si>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</si>
  <si>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</si>
  <si>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</si>
  <si>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</si>
  <si>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</si>
  <si>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</si>
  <si>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</si>
  <si>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</si>
  <si>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</si>
  <si>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</si>
  <si>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</si>
  <si>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</si>
  <si>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</si>
  <si>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</si>
  <si>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</si>
  <si>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</si>
  <si>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</si>
  <si>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</si>
  <si>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</si>
  <si>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</si>
  <si>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</si>
  <si>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</si>
  <si>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</si>
  <si>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</si>
  <si>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</si>
  <si>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</si>
  <si>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</si>
  <si>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</si>
  <si>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</si>
  <si>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</si>
  <si>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</si>
  <si>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</si>
  <si>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</si>
  <si>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</si>
  <si>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</si>
  <si>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</si>
  <si>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</si>
  <si>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</si>
  <si>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</si>
  <si>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</si>
  <si>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</si>
  <si>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</si>
  <si>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</si>
  <si>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</si>
  <si>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</si>
  <si>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</si>
  <si>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</si>
  <si>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</si>
  <si>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</si>
  <si>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</si>
  <si>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</si>
  <si>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</si>
  <si>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</si>
  <si>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</si>
  <si>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</si>
  <si>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</si>
  <si>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</si>
  <si>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</si>
  <si>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</si>
  <si>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</si>
  <si>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</si>
  <si>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</si>
  <si>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</si>
  <si>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</si>
  <si>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</si>
  <si>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1262</t>
  </si>
  <si>
    <t>operační sál - lokální</t>
  </si>
  <si>
    <t>operační sál - lokální Celkem</t>
  </si>
  <si>
    <t>50113001</t>
  </si>
  <si>
    <t>115900</t>
  </si>
  <si>
    <t>15900</t>
  </si>
  <si>
    <t>FORADIL</t>
  </si>
  <si>
    <t>INH PLV CPS 60X12RG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</si>
  <si>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</si>
  <si>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</si>
  <si>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</si>
  <si>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</si>
  <si>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</si>
  <si>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</si>
  <si>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</si>
  <si>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</si>
  <si>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158838</t>
  </si>
  <si>
    <t>58838</t>
  </si>
  <si>
    <t>PROPANORM 300MG</t>
  </si>
  <si>
    <t>POR TBL FLM50X300MG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</si>
  <si>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</si>
  <si>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</si>
  <si>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</si>
  <si>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</si>
  <si>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</si>
  <si>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</si>
  <si>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</si>
  <si>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</si>
  <si>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178689</t>
  </si>
  <si>
    <t>PROTEVASC 35 MG TABLETY S PRODLOUŽENÝM UVOLŇOVÁNÍM</t>
  </si>
  <si>
    <t>POR TBL PRO 60X35MG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</si>
  <si>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</si>
  <si>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</si>
  <si>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</si>
  <si>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</si>
  <si>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</si>
  <si>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</si>
  <si>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</si>
  <si>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</si>
  <si>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</si>
  <si>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</si>
  <si>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</si>
  <si>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</si>
  <si>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</si>
  <si>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</si>
  <si>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</si>
  <si>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</si>
  <si>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</si>
  <si>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</si>
  <si>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</si>
  <si>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</si>
  <si>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</si>
  <si>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</si>
  <si>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</si>
  <si>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</si>
  <si>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</si>
  <si>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</si>
  <si>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</si>
  <si>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</si>
  <si>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</si>
  <si>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</si>
  <si>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</si>
  <si>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</si>
  <si>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</si>
  <si>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</si>
  <si>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</si>
  <si>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</si>
  <si>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</si>
  <si>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</si>
  <si>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</si>
  <si>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</si>
  <si>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</si>
  <si>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</si>
  <si>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</si>
  <si>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</si>
  <si>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</si>
  <si>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</si>
  <si>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</si>
  <si>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</si>
  <si>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</si>
  <si>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</si>
  <si>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</si>
  <si>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</si>
  <si>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</si>
  <si>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</si>
  <si>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</si>
  <si>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</si>
  <si>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</si>
  <si>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</si>
  <si>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</si>
  <si>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</si>
  <si>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</si>
  <si>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</si>
  <si>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</si>
  <si>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</si>
  <si>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</si>
  <si>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</si>
  <si>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</si>
  <si>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</si>
  <si>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</si>
  <si>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</si>
  <si>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</si>
  <si>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</si>
  <si>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</si>
  <si>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</si>
  <si>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</si>
  <si>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</si>
  <si>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</si>
  <si>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</si>
  <si>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</si>
  <si>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</si>
  <si>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</si>
  <si>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</si>
  <si>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</si>
  <si>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</si>
  <si>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</si>
  <si>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</si>
  <si>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</si>
  <si>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</si>
  <si>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</si>
  <si>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</si>
  <si>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</si>
  <si>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</si>
  <si>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</si>
  <si>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</si>
  <si>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</si>
  <si>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</si>
  <si>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</si>
  <si>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</si>
  <si>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</si>
  <si>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</si>
  <si>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</si>
  <si>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</si>
  <si>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</si>
  <si>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</si>
  <si>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</si>
  <si>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</si>
  <si>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</si>
  <si>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</si>
  <si>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</si>
  <si>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</si>
  <si>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</si>
  <si>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</si>
  <si>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</si>
  <si>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</si>
  <si>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</si>
  <si>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</si>
  <si>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</si>
  <si>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</si>
  <si>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</si>
  <si>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</si>
  <si>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</si>
  <si>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</si>
  <si>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</si>
  <si>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</si>
  <si>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</si>
  <si>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</si>
  <si>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</si>
  <si>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</si>
  <si>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</si>
  <si>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</si>
  <si>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</si>
  <si>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</si>
  <si>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</si>
  <si>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</si>
  <si>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</si>
  <si>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</si>
  <si>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</si>
  <si>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</si>
  <si>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</si>
  <si>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</si>
  <si>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</si>
  <si>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</si>
  <si>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</si>
  <si>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</si>
  <si>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</si>
  <si>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</si>
  <si>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</si>
  <si>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</si>
  <si>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</si>
  <si>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126409</t>
  </si>
  <si>
    <t>26409</t>
  </si>
  <si>
    <t>ARIXTRA</t>
  </si>
  <si>
    <t>INJ SOL 10X0.5ML</t>
  </si>
  <si>
    <t>128222</t>
  </si>
  <si>
    <t>28222</t>
  </si>
  <si>
    <t>LYRICA 150 MG</t>
  </si>
  <si>
    <t>POR CPSDUR14X150MG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</si>
  <si>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</si>
  <si>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</si>
  <si>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</si>
  <si>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</si>
  <si>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</si>
  <si>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</si>
  <si>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</si>
  <si>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</si>
  <si>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</si>
  <si>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</si>
  <si>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</si>
  <si>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</si>
  <si>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</si>
  <si>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</si>
  <si>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</si>
  <si>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</si>
  <si>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</si>
  <si>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</si>
  <si>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</si>
  <si>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</si>
  <si>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</si>
  <si>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</si>
  <si>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</si>
  <si>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</si>
  <si>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</si>
  <si>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</si>
  <si>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</si>
  <si>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</si>
  <si>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</si>
  <si>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</si>
  <si>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</si>
  <si>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</si>
  <si>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</si>
  <si>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</si>
  <si>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</si>
  <si>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</si>
  <si>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</si>
  <si>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</si>
  <si>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</si>
  <si>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</si>
  <si>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</si>
  <si>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</si>
  <si>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</si>
  <si>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</si>
  <si>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</si>
  <si>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</si>
  <si>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</si>
  <si>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</si>
  <si>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</si>
  <si>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</si>
  <si>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</si>
  <si>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</si>
  <si>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</si>
  <si>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</si>
  <si>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</si>
  <si>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</si>
  <si>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</si>
  <si>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</si>
  <si>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</si>
  <si>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159673</t>
  </si>
  <si>
    <t>59673</t>
  </si>
  <si>
    <t>TRALGIT SR 100</t>
  </si>
  <si>
    <t>POR TBL RET50X100MG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</si>
  <si>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</si>
  <si>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</si>
  <si>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</si>
  <si>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</si>
  <si>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</si>
  <si>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</si>
  <si>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</si>
  <si>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</si>
  <si>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</si>
  <si>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</si>
  <si>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</si>
  <si>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</si>
  <si>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</si>
  <si>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</si>
  <si>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</si>
  <si>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</si>
  <si>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</si>
  <si>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</si>
  <si>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</si>
  <si>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</si>
  <si>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</si>
  <si>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</si>
  <si>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</si>
  <si>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</si>
  <si>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</si>
  <si>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</si>
  <si>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</si>
  <si>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</si>
  <si>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</si>
  <si>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</si>
  <si>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</si>
  <si>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</si>
  <si>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</si>
  <si>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</si>
  <si>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</si>
  <si>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</si>
  <si>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</si>
  <si>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</si>
  <si>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</si>
  <si>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</si>
  <si>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</si>
  <si>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</si>
  <si>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</si>
  <si>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</si>
  <si>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</si>
  <si>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</si>
  <si>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</si>
  <si>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</si>
  <si>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</si>
  <si>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</si>
  <si>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</si>
  <si>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</si>
  <si>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</si>
  <si>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</si>
  <si>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</si>
  <si>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</si>
  <si>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</si>
  <si>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</si>
  <si>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</si>
  <si>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</si>
  <si>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</si>
  <si>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</si>
  <si>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</si>
  <si>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</si>
  <si>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</si>
  <si>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</si>
  <si>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</si>
  <si>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</si>
  <si>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</si>
  <si>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</si>
  <si>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</si>
  <si>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</si>
  <si>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</si>
  <si>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</si>
  <si>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</si>
  <si>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</si>
  <si>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</si>
  <si>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</si>
  <si>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</si>
  <si>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</si>
  <si>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</si>
  <si>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</si>
  <si>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</si>
  <si>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</si>
  <si>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</si>
  <si>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</si>
  <si>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</si>
  <si>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</si>
  <si>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</si>
  <si>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</si>
  <si>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</si>
  <si>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</si>
  <si>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</si>
  <si>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</si>
  <si>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</si>
  <si>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</si>
  <si>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</si>
  <si>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</si>
  <si>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</si>
  <si>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</si>
  <si>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</si>
  <si>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</si>
  <si>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</si>
  <si>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</si>
  <si>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</si>
  <si>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</si>
  <si>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</si>
  <si>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</si>
  <si>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</si>
  <si>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395210</t>
  </si>
  <si>
    <t>0</t>
  </si>
  <si>
    <t>Aqua Touch Jelly 25x6ml</t>
  </si>
  <si>
    <t>840464</t>
  </si>
  <si>
    <t>Vitar Soda tbl.150</t>
  </si>
  <si>
    <t>neleč.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</si>
  <si>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</si>
  <si>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</si>
  <si>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</si>
  <si>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</si>
  <si>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</si>
  <si>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</si>
  <si>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</si>
  <si>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</si>
  <si>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</si>
  <si>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</si>
  <si>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</si>
  <si>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</si>
  <si>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</si>
  <si>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</si>
  <si>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</si>
  <si>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</si>
  <si>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</si>
  <si>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</si>
  <si>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</si>
  <si>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</si>
  <si>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</si>
  <si>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</si>
  <si>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</si>
  <si>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</si>
  <si>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</si>
  <si>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</si>
  <si>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</si>
  <si>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</si>
  <si>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</si>
  <si>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</si>
  <si>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</si>
  <si>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</si>
  <si>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</si>
  <si>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</si>
  <si>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</si>
  <si>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</si>
  <si>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</si>
  <si>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</si>
  <si>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</si>
  <si>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</si>
  <si>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</si>
  <si>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</si>
  <si>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</si>
  <si>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</si>
  <si>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</si>
  <si>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</si>
  <si>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</si>
  <si>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</si>
  <si>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</si>
  <si>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</si>
  <si>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</si>
  <si>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</si>
  <si>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</si>
  <si>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</si>
  <si>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</si>
  <si>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</si>
  <si>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</si>
  <si>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</si>
  <si>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</si>
  <si>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</si>
  <si>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</si>
  <si>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</si>
  <si>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</si>
  <si>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</si>
  <si>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</si>
  <si>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</si>
  <si>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</si>
  <si>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</si>
  <si>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</si>
  <si>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</si>
  <si>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</si>
  <si>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</si>
  <si>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</si>
  <si>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</si>
  <si>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</si>
  <si>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</si>
  <si>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</si>
  <si>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</si>
  <si>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</si>
  <si>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</si>
  <si>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</si>
  <si>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</si>
  <si>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</si>
  <si>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</si>
  <si>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</si>
  <si>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</si>
  <si>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</si>
  <si>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</si>
  <si>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</si>
  <si>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</si>
  <si>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</si>
  <si>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</si>
  <si>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102961</t>
  </si>
  <si>
    <t>2961</t>
  </si>
  <si>
    <t>PRESID 2.5 MG</t>
  </si>
  <si>
    <t>TBL RET 30X2.5MG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</si>
  <si>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</si>
  <si>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</si>
  <si>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</si>
  <si>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</si>
  <si>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</si>
  <si>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</si>
  <si>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</si>
  <si>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</si>
  <si>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</si>
  <si>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</si>
  <si>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</si>
  <si>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</si>
  <si>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</si>
  <si>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</si>
  <si>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</si>
  <si>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</si>
  <si>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</si>
  <si>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</si>
  <si>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</si>
  <si>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</si>
  <si>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</si>
  <si>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</si>
  <si>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</si>
  <si>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162315</t>
  </si>
  <si>
    <t>62315</t>
  </si>
  <si>
    <t>LIQ 1X30ML</t>
  </si>
  <si>
    <t>185733</t>
  </si>
  <si>
    <t>85733</t>
  </si>
  <si>
    <t>ISOKET LOSUNG 0.1% PRO INFUS.</t>
  </si>
  <si>
    <t>INJ PRO INF 10X10ML</t>
  </si>
  <si>
    <t>188498</t>
  </si>
  <si>
    <t>88498</t>
  </si>
  <si>
    <t>NAKOM MITE</t>
  </si>
  <si>
    <t>TBL 100X125MG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</si>
  <si>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</si>
  <si>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</si>
  <si>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</si>
  <si>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</si>
  <si>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</si>
  <si>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</si>
  <si>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</si>
  <si>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</si>
  <si>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</si>
  <si>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</si>
  <si>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</si>
  <si>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</si>
  <si>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</si>
  <si>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</si>
  <si>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</si>
  <si>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</si>
  <si>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</si>
  <si>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</si>
  <si>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</si>
  <si>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</si>
  <si>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848625</t>
  </si>
  <si>
    <t>138841</t>
  </si>
  <si>
    <t>DORETA 37,5 MG/325 MG</t>
  </si>
  <si>
    <t>POR TBL FLM 30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</si>
  <si>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</si>
  <si>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</si>
  <si>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</si>
  <si>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</si>
  <si>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</si>
  <si>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</si>
  <si>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</si>
  <si>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</si>
  <si>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</si>
  <si>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</si>
  <si>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</si>
  <si>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</si>
  <si>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</si>
  <si>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</si>
  <si>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</si>
  <si>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</si>
  <si>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</si>
  <si>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146980</t>
  </si>
  <si>
    <t>46980</t>
  </si>
  <si>
    <t>TBL RET 100X200MG</t>
  </si>
  <si>
    <t>194916</t>
  </si>
  <si>
    <t>94916</t>
  </si>
  <si>
    <t>INJ 5X2ML/15MG</t>
  </si>
  <si>
    <t>911927</t>
  </si>
  <si>
    <t>KL ETHANOL.C.BENZINO 200G</t>
  </si>
  <si>
    <t>100392</t>
  </si>
  <si>
    <t>392</t>
  </si>
  <si>
    <t>ATROPIN BIOTIKA 0.5MG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</si>
  <si>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</si>
  <si>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</si>
  <si>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</si>
  <si>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</si>
  <si>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</si>
  <si>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</si>
  <si>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</si>
  <si>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</si>
  <si>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</si>
  <si>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</si>
  <si>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</si>
  <si>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</si>
  <si>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</si>
  <si>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</si>
  <si>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</si>
  <si>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</si>
  <si>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</si>
  <si>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</si>
  <si>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</si>
  <si>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</si>
  <si>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</si>
  <si>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</si>
  <si>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</si>
  <si>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</si>
  <si>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</si>
  <si>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</si>
  <si>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</si>
  <si>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</si>
  <si>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</si>
  <si>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</si>
  <si>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</si>
  <si>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</si>
  <si>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</si>
  <si>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</si>
  <si>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</si>
  <si>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</si>
  <si>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</si>
  <si>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</si>
  <si>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</si>
  <si>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</si>
  <si>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</si>
  <si>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</si>
  <si>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850235</t>
  </si>
  <si>
    <t>160806</t>
  </si>
  <si>
    <t>PICOPREP PRÁŠEK PRO PŘÍPRAVU PERORÁLNÍHO ROZTOKU</t>
  </si>
  <si>
    <t>POR PLV SOL 2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</si>
  <si>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</si>
  <si>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</si>
  <si>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</si>
  <si>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</si>
  <si>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</si>
  <si>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</si>
  <si>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</si>
  <si>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</si>
  <si>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145241</t>
  </si>
  <si>
    <t>45241</t>
  </si>
  <si>
    <t>ISICOM 100 MG</t>
  </si>
  <si>
    <t>POR TBL NOB 100X125MG</t>
  </si>
  <si>
    <t>169755</t>
  </si>
  <si>
    <t>69755</t>
  </si>
  <si>
    <t>ARDEANUTRISOL G 40</t>
  </si>
  <si>
    <t>INF 1X80ML</t>
  </si>
  <si>
    <t>187764</t>
  </si>
  <si>
    <t>87764</t>
  </si>
  <si>
    <t>ARDEAELYTOSOL NA.HYDR.CARB.4.2%</t>
  </si>
  <si>
    <t>INF 1X200ML</t>
  </si>
  <si>
    <t>58880</t>
  </si>
  <si>
    <t>DOLMINA 100 SR</t>
  </si>
  <si>
    <t>POR TBL PRO 20X100MG</t>
  </si>
  <si>
    <t>99886</t>
  </si>
  <si>
    <t>CINARIZIN LEK 25 MG</t>
  </si>
  <si>
    <t>POR TBL NOB 50X25MG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</si>
  <si>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</si>
  <si>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</si>
  <si>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</si>
  <si>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</si>
  <si>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</si>
  <si>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</si>
  <si>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</si>
  <si>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114711</t>
  </si>
  <si>
    <t>14711</t>
  </si>
  <si>
    <t>TARDYFERON</t>
  </si>
  <si>
    <t>TBL RET 30</t>
  </si>
  <si>
    <t>127953</t>
  </si>
  <si>
    <t>27953</t>
  </si>
  <si>
    <t>LANTUS 100 JEDNOTEK/ML SOLOSTAR</t>
  </si>
  <si>
    <t xml:space="preserve">SDR INJ SOL 5X3ML </t>
  </si>
  <si>
    <t>132083</t>
  </si>
  <si>
    <t>32083</t>
  </si>
  <si>
    <t>TRALGIT GTT.</t>
  </si>
  <si>
    <t>POR GTT SOL 1x10ML</t>
  </si>
  <si>
    <t>161238</t>
  </si>
  <si>
    <t>61238</t>
  </si>
  <si>
    <t>THEOPLUS</t>
  </si>
  <si>
    <t>TBL RET 30X300MG</t>
  </si>
  <si>
    <t>192730</t>
  </si>
  <si>
    <t>92730</t>
  </si>
  <si>
    <t>INJ 50X5ML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</si>
  <si>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</si>
  <si>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</si>
  <si>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</si>
  <si>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</si>
  <si>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</si>
  <si>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</si>
  <si>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849829</t>
  </si>
  <si>
    <t>162673</t>
  </si>
  <si>
    <t>IBALGIN 400 TBL 36</t>
  </si>
  <si>
    <t xml:space="preserve">POR TBL FLM 36X400MG </t>
  </si>
  <si>
    <t>900071</t>
  </si>
  <si>
    <t>KL TBL MAGN.LACT 0,5G+B6 0,02G, 100TBL</t>
  </si>
  <si>
    <t>101807</t>
  </si>
  <si>
    <t>40538</t>
  </si>
  <si>
    <t>DICYNONE</t>
  </si>
  <si>
    <t>TBL 30x 500 mg</t>
  </si>
  <si>
    <t>113704</t>
  </si>
  <si>
    <t>13704</t>
  </si>
  <si>
    <t>ZOVIRAX 400 MG</t>
  </si>
  <si>
    <t>POR TBL NOB70X400MG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</si>
  <si>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</si>
  <si>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</si>
  <si>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</si>
  <si>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</si>
  <si>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</si>
  <si>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</si>
  <si>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</si>
  <si>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</si>
  <si>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</si>
  <si>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</si>
  <si>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</si>
  <si>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</si>
  <si>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</si>
  <si>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</si>
  <si>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</si>
  <si>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847962</t>
  </si>
  <si>
    <t>AESCIN 30mg tbl.60 VULM</t>
  </si>
  <si>
    <t>849053</t>
  </si>
  <si>
    <t>9999999</t>
  </si>
  <si>
    <t>Cyto-chlorid sodný 0,9% 1x 10ml</t>
  </si>
  <si>
    <t>849963</t>
  </si>
  <si>
    <t>134865</t>
  </si>
  <si>
    <t>CAZACOMBI 5 MG/12,5 MG</t>
  </si>
  <si>
    <t>128831</t>
  </si>
  <si>
    <t>28831</t>
  </si>
  <si>
    <t>AERIUS 2,5 MG</t>
  </si>
  <si>
    <t>POR TBL DIS 30X2.5MG</t>
  </si>
  <si>
    <t>500629</t>
  </si>
  <si>
    <t>180173</t>
  </si>
  <si>
    <t>Canesten Gyn 1 den</t>
  </si>
  <si>
    <t>vag.tbl.1x500mg</t>
  </si>
  <si>
    <t>930127</t>
  </si>
  <si>
    <t>KL CHLADIVE MAZANI 800 g FAGRON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</si>
  <si>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</si>
  <si>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</si>
  <si>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</si>
  <si>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</si>
  <si>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</si>
  <si>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</si>
  <si>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</si>
  <si>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</si>
  <si>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</si>
  <si>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</si>
  <si>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921281</t>
  </si>
  <si>
    <t>KL BENZINUM 200g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</si>
  <si>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</si>
  <si>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</si>
  <si>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</si>
  <si>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</si>
  <si>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</si>
  <si>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</si>
  <si>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100966</t>
  </si>
  <si>
    <t>966</t>
  </si>
  <si>
    <t>SPC 1X100GM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</si>
  <si>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</si>
  <si>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</si>
  <si>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</si>
  <si>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</si>
  <si>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</si>
  <si>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</si>
  <si>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</si>
  <si>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</si>
  <si>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500038</t>
  </si>
  <si>
    <t>KL OBAL</t>
  </si>
  <si>
    <t>lékovky, kelímky</t>
  </si>
  <si>
    <t>900012</t>
  </si>
  <si>
    <t>KL SOL.HYD.PEROX.3% 200G</t>
  </si>
  <si>
    <t>132082</t>
  </si>
  <si>
    <t>32082</t>
  </si>
  <si>
    <t>IBALGIN 400 (IBUPROFEN 400)</t>
  </si>
  <si>
    <t>TBL OBD 100X400MG</t>
  </si>
  <si>
    <t>840239</t>
  </si>
  <si>
    <t>59490</t>
  </si>
  <si>
    <t>SENNA LIST LEROS</t>
  </si>
  <si>
    <t>SPC 1X40GM</t>
  </si>
  <si>
    <t>380759</t>
  </si>
  <si>
    <t>169469</t>
  </si>
  <si>
    <t>OPSITE SPRAY 240 ML</t>
  </si>
  <si>
    <t>TRANSPARENTNÍ FILM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</si>
  <si>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</si>
  <si>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</si>
  <si>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</si>
  <si>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</si>
  <si>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</si>
  <si>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</si>
  <si>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</si>
  <si>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840813</t>
  </si>
  <si>
    <t>135844</t>
  </si>
  <si>
    <t>VOLUVEN 10% 500 ML</t>
  </si>
  <si>
    <t>INF. 10X500 ML</t>
  </si>
  <si>
    <t>850305</t>
  </si>
  <si>
    <t>Biopron9 tob.120</t>
  </si>
  <si>
    <t>114914</t>
  </si>
  <si>
    <t>14914</t>
  </si>
  <si>
    <t>PROPYCIL 50</t>
  </si>
  <si>
    <t>POR TBLNOB100X50MG</t>
  </si>
  <si>
    <t>159622</t>
  </si>
  <si>
    <t>59622</t>
  </si>
  <si>
    <t>AJATIN PROFAR.TINKT.+MECH.ROZP.</t>
  </si>
  <si>
    <t>TCT 1X25ML+ROZPR.</t>
  </si>
  <si>
    <t>155429</t>
  </si>
  <si>
    <t>55429</t>
  </si>
  <si>
    <t>ENAP-HL</t>
  </si>
  <si>
    <t>TBL 30</t>
  </si>
  <si>
    <t>500326</t>
  </si>
  <si>
    <t>1000</t>
  </si>
  <si>
    <t>KL BENZINUM 500 ml/330g HVLP</t>
  </si>
  <si>
    <t>111955</t>
  </si>
  <si>
    <t>11955</t>
  </si>
  <si>
    <t>DUROGESIC 12 MCG/H</t>
  </si>
  <si>
    <t>DRM EMP TDR 5X2.1MG</t>
  </si>
  <si>
    <t>146899</t>
  </si>
  <si>
    <t>46899</t>
  </si>
  <si>
    <t>MUNDISAL</t>
  </si>
  <si>
    <t>GEL 1X8GM</t>
  </si>
  <si>
    <t>123342</t>
  </si>
  <si>
    <t>23342</t>
  </si>
  <si>
    <t>ANDROCUR DEPOT</t>
  </si>
  <si>
    <t>INJ SOL 3X3ML/300MG</t>
  </si>
  <si>
    <t>131963</t>
  </si>
  <si>
    <t>31963</t>
  </si>
  <si>
    <t>CARBOTOX</t>
  </si>
  <si>
    <t>TBL 20 - BLISTR</t>
  </si>
  <si>
    <t>159750</t>
  </si>
  <si>
    <t>MÁTOVÝ ČAJ LEROS</t>
  </si>
  <si>
    <t>SPC 20X2.0GM(SÁČKY)</t>
  </si>
  <si>
    <t>176578</t>
  </si>
  <si>
    <t>HEŘMÁNKOVÝ KVĚT LEROS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</si>
  <si>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</si>
  <si>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</si>
  <si>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</si>
  <si>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</si>
  <si>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</si>
  <si>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</si>
  <si>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</si>
  <si>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</si>
  <si>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 xml:space="preserve">Heřmánek her.50g </t>
  </si>
  <si>
    <t>141727</t>
  </si>
  <si>
    <t>41727</t>
  </si>
  <si>
    <t>SEVREDOL 10 MG</t>
  </si>
  <si>
    <t>149522</t>
  </si>
  <si>
    <t>49522</t>
  </si>
  <si>
    <t>FLAMEXIN</t>
  </si>
  <si>
    <t>TBL 30X20MG</t>
  </si>
  <si>
    <t>146966</t>
  </si>
  <si>
    <t>46966</t>
  </si>
  <si>
    <t>RISPERDAL 2MG</t>
  </si>
  <si>
    <t>TBL OBD 20X2MG</t>
  </si>
  <si>
    <t>197776</t>
  </si>
  <si>
    <t>97776</t>
  </si>
  <si>
    <t>ZOFRAN ZYDIS 4 MG</t>
  </si>
  <si>
    <t>TBL SOL 10X4MG</t>
  </si>
  <si>
    <t>185793</t>
  </si>
  <si>
    <t>136395</t>
  </si>
  <si>
    <t>SOLCOSERYL DENTAL ADHESIVE</t>
  </si>
  <si>
    <t>STM PST 1X5GM</t>
  </si>
  <si>
    <t>199011</t>
  </si>
  <si>
    <t>POR SPC 20X1GM(SÁČKY)</t>
  </si>
  <si>
    <t>196188</t>
  </si>
  <si>
    <t>96188</t>
  </si>
  <si>
    <t>MONOSAN 40MG</t>
  </si>
  <si>
    <t>176954</t>
  </si>
  <si>
    <t>ALGIFEN NEO</t>
  </si>
  <si>
    <t>POR GTT SOL 1X50ML</t>
  </si>
  <si>
    <t>841094</t>
  </si>
  <si>
    <t>Corsodyl ustni voda 0,1% 200 ml</t>
  </si>
  <si>
    <t>500745</t>
  </si>
  <si>
    <t>Isolda hojivý krém heřmánek a vitamin A</t>
  </si>
  <si>
    <t>394153</t>
  </si>
  <si>
    <t>Calcium pantotenicum mast 30g Generica</t>
  </si>
  <si>
    <t>846281</t>
  </si>
  <si>
    <t>107611</t>
  </si>
  <si>
    <t>ZIBOR 25 000 IU</t>
  </si>
  <si>
    <t>INJ SOL 2X0.4ML/10000IU</t>
  </si>
  <si>
    <t>397238</t>
  </si>
  <si>
    <t>KL ETHANOLUM BENZ.DENAT. 500ml /400g/</t>
  </si>
  <si>
    <t>UN 1170</t>
  </si>
  <si>
    <t>202701</t>
  </si>
  <si>
    <t>POR TBL ENT 90X20MG</t>
  </si>
  <si>
    <t>620976</t>
  </si>
  <si>
    <t>Isolda hojivý krém</t>
  </si>
  <si>
    <t>198054</t>
  </si>
  <si>
    <t>SANVAL 10 MG</t>
  </si>
  <si>
    <t>POR TBL FLM 20X10MG</t>
  </si>
  <si>
    <t>201608</t>
  </si>
  <si>
    <t>ZALDIAR</t>
  </si>
  <si>
    <t>POR TBL FLM 20</t>
  </si>
  <si>
    <t>198058</t>
  </si>
  <si>
    <t>POR TBL FLM 100X10MG</t>
  </si>
  <si>
    <t>849696</t>
  </si>
  <si>
    <t xml:space="preserve">Mátový čaj APOTHEKE </t>
  </si>
  <si>
    <t>1x75g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</si>
  <si>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</si>
  <si>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</si>
  <si>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</si>
  <si>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</si>
  <si>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</si>
  <si>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</si>
  <si>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</si>
  <si>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</si>
  <si>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</si>
  <si>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</si>
  <si>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</si>
  <si>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</si>
  <si>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193798</t>
  </si>
  <si>
    <t>BETMIGA 50 MG</t>
  </si>
  <si>
    <t>POR TBL PRO 30X50MG</t>
  </si>
  <si>
    <t>397412</t>
  </si>
  <si>
    <t>IR  0.9%SOD.CHLOR.FOR IRR. 6X1000 ML</t>
  </si>
  <si>
    <t>IR-Fres. 6X1000 ML 15%</t>
  </si>
  <si>
    <t>189684</t>
  </si>
  <si>
    <t>TEZEO HCT 80 MG/12,5 MG</t>
  </si>
  <si>
    <t>POR TBL NOB 28</t>
  </si>
  <si>
    <t>214620</t>
  </si>
  <si>
    <t>VASOCARDIN SR 200</t>
  </si>
  <si>
    <t>POR TBL PRO 30X200MG</t>
  </si>
  <si>
    <t>157139</t>
  </si>
  <si>
    <t>ZULBEX 20 MG</t>
  </si>
  <si>
    <t>POR TBL ENT 28X20MG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</si>
  <si>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</si>
  <si>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</si>
  <si>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</si>
  <si>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</si>
  <si>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</si>
  <si>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</si>
  <si>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</si>
  <si>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</si>
  <si>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</si>
  <si>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</si>
  <si>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</si>
  <si>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PAMBA</t>
  </si>
  <si>
    <t>TBL 10X250MG</t>
  </si>
  <si>
    <t>203954</t>
  </si>
  <si>
    <t>BISEPTOL 480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</si>
  <si>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</si>
  <si>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</si>
  <si>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</si>
  <si>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</si>
  <si>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</si>
  <si>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</si>
  <si>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501542</t>
  </si>
  <si>
    <t>KL CPS NITROFURANTOIN 100MG</t>
  </si>
  <si>
    <t>50 CPS</t>
  </si>
  <si>
    <t>115318</t>
  </si>
  <si>
    <t>POR CPS ETD 90X20MG</t>
  </si>
  <si>
    <t>990927</t>
  </si>
  <si>
    <t>Klysma salinické 135ml</t>
  </si>
  <si>
    <t>990947</t>
  </si>
  <si>
    <t>Klysma salinické 10x135ml</t>
  </si>
  <si>
    <t>197864</t>
  </si>
  <si>
    <t>97864</t>
  </si>
  <si>
    <t>URSOSAN</t>
  </si>
  <si>
    <t>CPS 50X250MG</t>
  </si>
  <si>
    <t>115714</t>
  </si>
  <si>
    <t>POR TBL FLM 50X320MG/60MG</t>
  </si>
  <si>
    <t>203765</t>
  </si>
  <si>
    <t>MUSCORIL CPS</t>
  </si>
  <si>
    <t>POR CPS DUR 30X4MG</t>
  </si>
  <si>
    <t>501567</t>
  </si>
  <si>
    <t>KL UNG.FRAMYKOIN</t>
  </si>
  <si>
    <t>10G</t>
  </si>
  <si>
    <t>203171</t>
  </si>
  <si>
    <t>GOPTEN 2 MG</t>
  </si>
  <si>
    <t>POR CPS DUR 28X2MG</t>
  </si>
  <si>
    <t>990204</t>
  </si>
  <si>
    <t>3M Cavilon Ubrousky pro péči při inkontinenci 8ks</t>
  </si>
  <si>
    <t>989645</t>
  </si>
  <si>
    <t>Megafyt Bylinná směs močové cesty 75g</t>
  </si>
  <si>
    <t>216199</t>
  </si>
  <si>
    <t>KLACID 500</t>
  </si>
  <si>
    <t>POR TBL FLM 14X500MG</t>
  </si>
  <si>
    <t>930586</t>
  </si>
  <si>
    <t>23988</t>
  </si>
  <si>
    <t>DZ OCTENISEPT 500 ml</t>
  </si>
  <si>
    <t>132799</t>
  </si>
  <si>
    <t>CAVINTON FORTE</t>
  </si>
  <si>
    <t>POR TBL NOB 90X10MG</t>
  </si>
  <si>
    <t>210203</t>
  </si>
  <si>
    <t>BRIMICA GENUAIR 340 MCG/12 MCG</t>
  </si>
  <si>
    <t>INH PLV 1X60DÁV</t>
  </si>
  <si>
    <t>216900</t>
  </si>
  <si>
    <t>NORADRENALIN LÉČIVA</t>
  </si>
  <si>
    <t>IVN INF CNC SOL 5X5ML</t>
  </si>
  <si>
    <t>215606</t>
  </si>
  <si>
    <t>56164</t>
  </si>
  <si>
    <t>VERAHEXAL RR</t>
  </si>
  <si>
    <t>POR TBL PRO 30X240MG</t>
  </si>
  <si>
    <t>76578</t>
  </si>
  <si>
    <t>HEŘMÁNKOVÝ KVĚT</t>
  </si>
  <si>
    <t>POR SPC 1X50GM</t>
  </si>
  <si>
    <t>501596</t>
  </si>
  <si>
    <t>ECOLAV Výplach očí 100ml</t>
  </si>
  <si>
    <t>100 ml</t>
  </si>
  <si>
    <t>132670</t>
  </si>
  <si>
    <t>153121</t>
  </si>
  <si>
    <t>ADOLOR 25 MCG/H</t>
  </si>
  <si>
    <t>DRM EMP TDR 5X4.125MG</t>
  </si>
  <si>
    <t>215605</t>
  </si>
  <si>
    <t>119653</t>
  </si>
  <si>
    <t>TBL FLM 60X320MG/60MG</t>
  </si>
  <si>
    <t>13254</t>
  </si>
  <si>
    <t>CORSIM 20</t>
  </si>
  <si>
    <t>196669</t>
  </si>
  <si>
    <t>NOCLAUD 100 MG</t>
  </si>
  <si>
    <t>POR TBL NOB 56X100MG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</si>
  <si>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</si>
  <si>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</si>
  <si>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</si>
  <si>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</si>
  <si>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</si>
  <si>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</si>
  <si>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</si>
  <si>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</si>
  <si>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</si>
  <si>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</si>
  <si>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</si>
  <si>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</si>
  <si>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</si>
  <si>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114439</t>
  </si>
  <si>
    <t>14439</t>
  </si>
  <si>
    <t>FOKUSIN</t>
  </si>
  <si>
    <t>POR CPS RDR30X0.4MG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</si>
  <si>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</si>
  <si>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</si>
  <si>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</si>
  <si>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</si>
  <si>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</si>
  <si>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</si>
  <si>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</si>
  <si>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</si>
  <si>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</si>
  <si>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</si>
  <si>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</si>
  <si>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</si>
  <si>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</si>
  <si>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</si>
  <si>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</si>
  <si>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</si>
  <si>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</si>
  <si>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</si>
  <si>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</si>
  <si>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</si>
  <si>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</si>
  <si>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</si>
  <si>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</si>
  <si>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156981</t>
  </si>
  <si>
    <t>56981</t>
  </si>
  <si>
    <t>TRITACE 5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</si>
  <si>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</si>
  <si>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</si>
  <si>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</si>
  <si>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</si>
  <si>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</si>
  <si>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</si>
  <si>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</si>
  <si>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</si>
  <si>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</si>
  <si>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</si>
  <si>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</si>
  <si>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</si>
  <si>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</si>
  <si>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</si>
  <si>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</si>
  <si>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</si>
  <si>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</si>
  <si>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</si>
  <si>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</si>
  <si>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187812</t>
  </si>
  <si>
    <t>TONARSSA 8 MG/10 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</si>
  <si>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</si>
  <si>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</si>
  <si>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</si>
  <si>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</si>
  <si>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</si>
  <si>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</si>
  <si>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</si>
  <si>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</si>
  <si>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</si>
  <si>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</si>
  <si>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</si>
  <si>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</si>
  <si>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</si>
  <si>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XANAX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</si>
  <si>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</si>
  <si>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</si>
  <si>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</si>
  <si>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</si>
  <si>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</si>
  <si>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</si>
  <si>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</si>
  <si>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</si>
  <si>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</si>
  <si>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</si>
  <si>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</si>
  <si>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</si>
  <si>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</si>
  <si>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</si>
  <si>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</si>
  <si>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</si>
  <si>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</si>
  <si>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</si>
  <si>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</si>
  <si>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</si>
  <si>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</si>
  <si>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</si>
  <si>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</si>
  <si>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</si>
  <si>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</si>
  <si>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</si>
  <si>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</si>
  <si>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</si>
  <si>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</si>
  <si>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</si>
  <si>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</si>
  <si>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</si>
  <si>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</si>
  <si>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</si>
  <si>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</si>
  <si>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</si>
  <si>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</si>
  <si>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</si>
  <si>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</si>
  <si>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</si>
  <si>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</si>
  <si>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</si>
  <si>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</si>
  <si>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</si>
  <si>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</si>
  <si>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</si>
  <si>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</si>
  <si>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</si>
  <si>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</si>
  <si>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</si>
  <si>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</si>
  <si>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</si>
  <si>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</si>
  <si>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</si>
  <si>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</si>
  <si>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</si>
  <si>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</si>
  <si>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848947</t>
  </si>
  <si>
    <t>135928</t>
  </si>
  <si>
    <t>ESOPREX 10 MG</t>
  </si>
  <si>
    <t>850116</t>
  </si>
  <si>
    <t>120796</t>
  </si>
  <si>
    <t>POR TBL NOB 100X4MG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</si>
  <si>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</si>
  <si>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</si>
  <si>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</si>
  <si>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</si>
  <si>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</si>
  <si>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</si>
  <si>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</si>
  <si>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147458</t>
  </si>
  <si>
    <t>EUTHYROX 112 MIKROGRAMŮ</t>
  </si>
  <si>
    <t>POR TBL NOB 100X112RG II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</si>
  <si>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</si>
  <si>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</si>
  <si>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</si>
  <si>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</si>
  <si>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</si>
  <si>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</si>
  <si>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</si>
  <si>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</si>
  <si>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16913</t>
  </si>
  <si>
    <t>MOXOSTAD 0,2 MG</t>
  </si>
  <si>
    <t>POR TBL FLM 30X0.2MG</t>
  </si>
  <si>
    <t>181456</t>
  </si>
  <si>
    <t>81456</t>
  </si>
  <si>
    <t>DUPHALAC</t>
  </si>
  <si>
    <t>SIR 1X500ML-HDPE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</si>
  <si>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</si>
  <si>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</si>
  <si>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</si>
  <si>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</si>
  <si>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</si>
  <si>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</si>
  <si>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</si>
  <si>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</si>
  <si>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</si>
  <si>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</si>
  <si>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850269</t>
  </si>
  <si>
    <t>128123</t>
  </si>
  <si>
    <t>BINABIC 50 MG</t>
  </si>
  <si>
    <t>POR TBL FLM 28X50MG</t>
  </si>
  <si>
    <t>115572</t>
  </si>
  <si>
    <t>MEDORAM PLUS H 2,5/12,5 MG</t>
  </si>
  <si>
    <t>203097</t>
  </si>
  <si>
    <t>AMOKSIKLAV 1 G</t>
  </si>
  <si>
    <t>POR TBL FLM 21X1GM</t>
  </si>
  <si>
    <t>149483</t>
  </si>
  <si>
    <t>POR TBL FLM 56X75MG</t>
  </si>
  <si>
    <t>181090</t>
  </si>
  <si>
    <t>ACC SIRUP PRO DĚTI 20 MG/ML</t>
  </si>
  <si>
    <t>POR SIR 1X100ML/2000MG</t>
  </si>
  <si>
    <t>213480</t>
  </si>
  <si>
    <t>INJ SOL 10X0.6ML</t>
  </si>
  <si>
    <t>213477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</si>
  <si>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</si>
  <si>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</si>
  <si>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</si>
  <si>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</si>
  <si>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</si>
  <si>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</si>
  <si>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</si>
  <si>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</si>
  <si>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213484</t>
  </si>
  <si>
    <t>INJ SOL 10X1ML</t>
  </si>
  <si>
    <t>213490</t>
  </si>
  <si>
    <t>207098</t>
  </si>
  <si>
    <t>LIPANTHYL 267 M</t>
  </si>
  <si>
    <t>POR CPS DUR 30X267MG</t>
  </si>
  <si>
    <t>50113006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</si>
  <si>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</si>
  <si>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</si>
  <si>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</si>
  <si>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</si>
  <si>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</si>
  <si>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</si>
  <si>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</si>
  <si>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</si>
  <si>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</si>
  <si>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</si>
  <si>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</si>
  <si>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</si>
  <si>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</si>
  <si>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</si>
  <si>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</si>
  <si>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</si>
  <si>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</si>
  <si>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</si>
  <si>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</si>
  <si>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33847</t>
  </si>
  <si>
    <t>NUTRIDRINK S PŘÍCHUTÍ VANILKOVOU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</si>
  <si>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</si>
  <si>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</si>
  <si>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</si>
  <si>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</si>
  <si>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</si>
  <si>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</si>
  <si>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</si>
  <si>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</si>
  <si>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</si>
  <si>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</si>
  <si>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</si>
  <si>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</si>
  <si>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</si>
  <si>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</si>
  <si>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</si>
  <si>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</si>
  <si>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</si>
  <si>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</si>
  <si>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</si>
  <si>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</si>
  <si>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</si>
  <si>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</si>
  <si>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</si>
  <si>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</si>
  <si>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</si>
  <si>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</si>
  <si>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</si>
  <si>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</si>
  <si>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</si>
  <si>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</si>
  <si>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</si>
  <si>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</si>
  <si>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</si>
  <si>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</si>
  <si>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</si>
  <si>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</si>
  <si>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</si>
  <si>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</si>
  <si>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</si>
  <si>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</si>
  <si>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</si>
  <si>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</si>
  <si>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</si>
  <si>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</si>
  <si>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</si>
  <si>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</si>
  <si>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</si>
  <si>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</si>
  <si>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</si>
  <si>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</si>
  <si>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</si>
  <si>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</si>
  <si>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</si>
  <si>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</si>
  <si>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</si>
  <si>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</si>
  <si>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INJ 10X5ML</t>
  </si>
  <si>
    <t>194156</t>
  </si>
  <si>
    <t>94156</t>
  </si>
  <si>
    <t>ABAKTAL</t>
  </si>
  <si>
    <t>TBL OBD 10X400MG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</si>
  <si>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</si>
  <si>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</si>
  <si>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</si>
  <si>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</si>
  <si>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</si>
  <si>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</si>
  <si>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</si>
  <si>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193207</t>
  </si>
  <si>
    <t>93207</t>
  </si>
  <si>
    <t>TOBREX</t>
  </si>
  <si>
    <t>UNG OPH 3.5GM 0.3%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</si>
  <si>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</si>
  <si>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</si>
  <si>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</si>
  <si>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</si>
  <si>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</si>
  <si>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</si>
  <si>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</si>
  <si>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</si>
  <si>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</si>
  <si>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</si>
  <si>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</si>
  <si>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</si>
  <si>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</si>
  <si>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</si>
  <si>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</si>
  <si>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</si>
  <si>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</si>
  <si>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</si>
  <si>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</si>
  <si>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</si>
  <si>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</si>
  <si>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</si>
  <si>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</si>
  <si>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</si>
  <si>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</si>
  <si>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</si>
  <si>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</si>
  <si>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</si>
  <si>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</si>
  <si>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</si>
  <si>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</si>
  <si>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</si>
  <si>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</si>
  <si>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</si>
  <si>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</si>
  <si>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</si>
  <si>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</si>
  <si>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</si>
  <si>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</si>
  <si>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</si>
  <si>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</si>
  <si>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</si>
  <si>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</si>
  <si>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</si>
  <si>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</si>
  <si>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</si>
  <si>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</si>
  <si>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</si>
  <si>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</si>
  <si>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</si>
  <si>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</si>
  <si>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</si>
  <si>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</si>
  <si>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</si>
  <si>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</si>
  <si>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</si>
  <si>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</si>
  <si>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</si>
  <si>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</si>
  <si>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</si>
  <si>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166269</t>
  </si>
  <si>
    <t>VANCOMYCIN MYLAN 1000 MG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</si>
  <si>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</si>
  <si>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</si>
  <si>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</si>
  <si>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</si>
  <si>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</si>
  <si>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</si>
  <si>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</si>
  <si>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</si>
  <si>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</si>
  <si>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</si>
  <si>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</si>
  <si>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</si>
  <si>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</si>
  <si>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</si>
  <si>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</si>
  <si>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</si>
  <si>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</si>
  <si>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</si>
  <si>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</si>
  <si>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</si>
  <si>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</si>
  <si>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50113008</t>
  </si>
  <si>
    <t>0062464</t>
  </si>
  <si>
    <t>Haemocomplettan P 1000mg</t>
  </si>
  <si>
    <t>0129056</t>
  </si>
  <si>
    <t>ATENATIV 500 I.U. Phoenix</t>
  </si>
  <si>
    <t>0088336</t>
  </si>
  <si>
    <t>Haemate P 500 I.U.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</si>
  <si>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</si>
  <si>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</si>
  <si>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</si>
  <si>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</si>
  <si>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</si>
  <si>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</si>
  <si>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</si>
  <si>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</si>
  <si>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</si>
  <si>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</si>
  <si>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</si>
  <si>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</si>
  <si>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</si>
  <si>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</si>
  <si>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</si>
  <si>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</si>
  <si>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</si>
  <si>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</si>
  <si>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</si>
  <si>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</si>
  <si>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</si>
  <si>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116338</t>
  </si>
  <si>
    <t>16338</t>
  </si>
  <si>
    <t>INFEML10X500ML-SKLO</t>
  </si>
  <si>
    <t>153535</t>
  </si>
  <si>
    <t>53535</t>
  </si>
  <si>
    <t>PROPAFENON AL 150</t>
  </si>
  <si>
    <t>TBL OBD 50X150MG</t>
  </si>
  <si>
    <t>125299</t>
  </si>
  <si>
    <t>ELIGARD 22,5 MG</t>
  </si>
  <si>
    <t>INJ PSO LQF 1X22.5MG VAN</t>
  </si>
  <si>
    <t>164881</t>
  </si>
  <si>
    <t>64881</t>
  </si>
  <si>
    <t>BEROTEC N 100 MCG</t>
  </si>
  <si>
    <t>INH SOL PSS200 DAV</t>
  </si>
  <si>
    <t>184284</t>
  </si>
  <si>
    <t>CONCOR COMBI 5 MG/5 MG</t>
  </si>
  <si>
    <t>186990</t>
  </si>
  <si>
    <t>86990</t>
  </si>
  <si>
    <t>ARDEAOSMOSOL MA 15 (Mannitol)</t>
  </si>
  <si>
    <t>845697</t>
  </si>
  <si>
    <t>125599</t>
  </si>
  <si>
    <t>KALNORMIN</t>
  </si>
  <si>
    <t>POR TBL PRO 30X1GM</t>
  </si>
  <si>
    <t>848950</t>
  </si>
  <si>
    <t>155148</t>
  </si>
  <si>
    <t>POR TBL NOB 12X500MG</t>
  </si>
  <si>
    <t>154094</t>
  </si>
  <si>
    <t>54094</t>
  </si>
  <si>
    <t>TRITTICO AC 75</t>
  </si>
  <si>
    <t>TBL RET 30X75MG</t>
  </si>
  <si>
    <t>192757</t>
  </si>
  <si>
    <t>92757</t>
  </si>
  <si>
    <t>CPS 10X300MG</t>
  </si>
  <si>
    <t>109210</t>
  </si>
  <si>
    <t>9210</t>
  </si>
  <si>
    <t>LEKOPTIN</t>
  </si>
  <si>
    <t>INJ 50X2ML/5MG</t>
  </si>
  <si>
    <t>847400</t>
  </si>
  <si>
    <t>Cathejell Lidokain gel anestezující inj</t>
  </si>
  <si>
    <t>1x12,5g</t>
  </si>
  <si>
    <t>841498</t>
  </si>
  <si>
    <t>Carbosorb tbl.20-blistr</t>
  </si>
  <si>
    <t>900814</t>
  </si>
  <si>
    <t>KL SOL.FORMAL.K FIXACI TKANI,1000G</t>
  </si>
  <si>
    <t>103128</t>
  </si>
  <si>
    <t>3128</t>
  </si>
  <si>
    <t>STOPANGIN</t>
  </si>
  <si>
    <t>SPR 1X30ML</t>
  </si>
  <si>
    <t>394712</t>
  </si>
  <si>
    <t>IR  AQUA STERILE OPLACH.1x1000 ml ECOTAINER</t>
  </si>
  <si>
    <t>IR OPLACH</t>
  </si>
  <si>
    <t>104178</t>
  </si>
  <si>
    <t>4178</t>
  </si>
  <si>
    <t>TRIAMCINOLON E LECIVA</t>
  </si>
  <si>
    <t>840987</t>
  </si>
  <si>
    <t>IR  AQUA STERILE OPLACH.6x1000 ml</t>
  </si>
  <si>
    <t>IR OPLACH-FR</t>
  </si>
  <si>
    <t>501065</t>
  </si>
  <si>
    <t>KL SIGNATURY</t>
  </si>
  <si>
    <t>930589</t>
  </si>
  <si>
    <t>KL ETHANOLUM BENZ.DENAT. 900 ml / 720g/</t>
  </si>
  <si>
    <t>185812</t>
  </si>
  <si>
    <t>85812</t>
  </si>
  <si>
    <t>LIDOCAIN</t>
  </si>
  <si>
    <t>INJ 10X2ML 2%</t>
  </si>
  <si>
    <t>101681</t>
  </si>
  <si>
    <t>1681</t>
  </si>
  <si>
    <t>EMLA KREM 5%</t>
  </si>
  <si>
    <t>CRM 1X30GM</t>
  </si>
  <si>
    <t>198880</t>
  </si>
  <si>
    <t>98880</t>
  </si>
  <si>
    <t>INF SOL 10X1000ML</t>
  </si>
  <si>
    <t>121393</t>
  </si>
  <si>
    <t>21393</t>
  </si>
  <si>
    <t>PATENTBLAU V - MIMOŘ.DOVOZ!!!</t>
  </si>
  <si>
    <t>INJ 5X2ML/50MG</t>
  </si>
  <si>
    <t>921256</t>
  </si>
  <si>
    <t>KL ETHER 150G</t>
  </si>
  <si>
    <t>395211</t>
  </si>
  <si>
    <t>Aqua Touch Jelly 25x11ml</t>
  </si>
  <si>
    <t>850152</t>
  </si>
  <si>
    <t>153349</t>
  </si>
  <si>
    <t>Tisseel Lyo 2 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</si>
  <si>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</si>
  <si>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</si>
  <si>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</si>
  <si>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</si>
  <si>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</si>
  <si>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</si>
  <si>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</si>
  <si>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168721</t>
  </si>
  <si>
    <t>XGEVA 120 MG</t>
  </si>
  <si>
    <t>INJ SOL 1X1.7ML/120MG</t>
  </si>
  <si>
    <t>396162</t>
  </si>
  <si>
    <t>Cathejell Lidocaine C inj. 25 x 12.5g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</si>
  <si>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</si>
  <si>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</si>
  <si>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</si>
  <si>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</si>
  <si>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</si>
  <si>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</si>
  <si>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</si>
  <si>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</si>
  <si>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</si>
  <si>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127634</t>
  </si>
  <si>
    <t>27634</t>
  </si>
  <si>
    <t>SONOVUE</t>
  </si>
  <si>
    <t>INJPSULQF1+5MLSOL</t>
  </si>
  <si>
    <t>921237</t>
  </si>
  <si>
    <t>KL UNG.TESTOSTERON 0,2G,AMB.AD 20G</t>
  </si>
  <si>
    <t>989093</t>
  </si>
  <si>
    <t>500647</t>
  </si>
  <si>
    <t>FIRMAGON 120 MG</t>
  </si>
  <si>
    <t>INJ PSO LQF 2X120MG+2X6ML</t>
  </si>
  <si>
    <t>501363</t>
  </si>
  <si>
    <t>185261</t>
  </si>
  <si>
    <t>BCG-MEDAC PRÁŠEK PRO PŘÍPR. SUSP. K INSTILA. DO M.</t>
  </si>
  <si>
    <t>IVS PLQ SUS 1</t>
  </si>
  <si>
    <t>201452</t>
  </si>
  <si>
    <t>OPHTAL</t>
  </si>
  <si>
    <t>OPH AQA 4X25ML PLAST</t>
  </si>
  <si>
    <t>201896</t>
  </si>
  <si>
    <t>VASOPIRIN 100 MG</t>
  </si>
  <si>
    <t>POR TBL ENT 60X100MG</t>
  </si>
  <si>
    <t>397598</t>
  </si>
  <si>
    <t>Indulona ochranná 85ml</t>
  </si>
  <si>
    <t>990723</t>
  </si>
  <si>
    <t>Indulona Original 85ml</t>
  </si>
  <si>
    <t>190071</t>
  </si>
  <si>
    <t>TELMISARTAN/HYDROCHLOROTHIAZID EGIS 40 MG/12,5 MG</t>
  </si>
  <si>
    <t>POR TBL NOB 28 I</t>
  </si>
  <si>
    <t>10085</t>
  </si>
  <si>
    <t>NEODOLPASSE    1x250 ml</t>
  </si>
  <si>
    <t>IVN INF SOL 1X250ML</t>
  </si>
  <si>
    <t>211816</t>
  </si>
  <si>
    <t>DIPHERELINE S.R. 11,25 MG</t>
  </si>
  <si>
    <t>INJ PLQ SUS PRO 1+1X2ML AMP</t>
  </si>
  <si>
    <t>113767</t>
  </si>
  <si>
    <t>13767</t>
  </si>
  <si>
    <t>POR TBL NOB30X200MG</t>
  </si>
  <si>
    <t>113768</t>
  </si>
  <si>
    <t>13768</t>
  </si>
  <si>
    <t>POR TBL NOB60X200MG</t>
  </si>
  <si>
    <t>844651</t>
  </si>
  <si>
    <t>101205</t>
  </si>
  <si>
    <t>PRESTARIUM NEO</t>
  </si>
  <si>
    <t>848251</t>
  </si>
  <si>
    <t>122632</t>
  </si>
  <si>
    <t>SORTIS 80 MG</t>
  </si>
  <si>
    <t>POR TBL FLM 30X80MG</t>
  </si>
  <si>
    <t>197427</t>
  </si>
  <si>
    <t>LEPTOPROL 5 MG</t>
  </si>
  <si>
    <t>SDR IMP ISP 1X5MG</t>
  </si>
  <si>
    <t>50113009</t>
  </si>
  <si>
    <t>177018</t>
  </si>
  <si>
    <t>77018</t>
  </si>
  <si>
    <t>ULTRAVIST-370</t>
  </si>
  <si>
    <t>INJ 10X50ML</t>
  </si>
  <si>
    <t>177019</t>
  </si>
  <si>
    <t>77019</t>
  </si>
  <si>
    <t>INJ 10X100ML</t>
  </si>
  <si>
    <t>101066</t>
  </si>
  <si>
    <t>1066</t>
  </si>
  <si>
    <t>FRAMYKOIN</t>
  </si>
  <si>
    <t>UNG 1X10GM</t>
  </si>
  <si>
    <t>101076</t>
  </si>
  <si>
    <t>1076</t>
  </si>
  <si>
    <t>OPHTHALMO-FRAMYKOIN</t>
  </si>
  <si>
    <t>50113010</t>
  </si>
  <si>
    <t>175241</t>
  </si>
  <si>
    <t>75241</t>
  </si>
  <si>
    <t>BOTOX</t>
  </si>
  <si>
    <t>INJ SIC 1X100UT</t>
  </si>
  <si>
    <t>200405</t>
  </si>
  <si>
    <t>IDR+IMS INJ PLV SOL 1X100SU</t>
  </si>
  <si>
    <t>UROL: lůžkové oddělení</t>
  </si>
  <si>
    <t>UROL: ambulance</t>
  </si>
  <si>
    <t>UROL: pracoviště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</si>
  <si>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</si>
  <si>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</si>
  <si>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</si>
  <si>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</si>
  <si>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</si>
  <si>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</si>
  <si>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</si>
  <si>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Lékárna - RTG diagnostika</t>
  </si>
  <si>
    <t>Lékárna - botox</t>
  </si>
  <si>
    <t>1221 - UROL: ambulance</t>
  </si>
  <si>
    <t>1211 - UROL: lůžkové oddělení</t>
  </si>
  <si>
    <t>L02AE02 - Leuprorelin</t>
  </si>
  <si>
    <t>J01GB06 - Amikacin</t>
  </si>
  <si>
    <t>J01DC02 - Cefuroxim</t>
  </si>
  <si>
    <t>A06AD11 - Laktulóza</t>
  </si>
  <si>
    <t>C01EB15 - Trimetazidin</t>
  </si>
  <si>
    <t>C01BC03 - Propafenon</t>
  </si>
  <si>
    <t>R03AC02 - Salbutamol</t>
  </si>
  <si>
    <t>A02BC03 - Lansoprazol</t>
  </si>
  <si>
    <t>A10BA02 - Metformin</t>
  </si>
  <si>
    <t>B01AB06 - Nadroparin</t>
  </si>
  <si>
    <t>L02BB03 - Bikalutamid</t>
  </si>
  <si>
    <t>B01AC04 - Klopidogrel</t>
  </si>
  <si>
    <t>V08AB05 - Jopromid</t>
  </si>
  <si>
    <t>H03AA01 - Levothyroxin, sodná sůl</t>
  </si>
  <si>
    <t>A07DA - Antipropulziva</t>
  </si>
  <si>
    <t>J01FA10 - Azithromycin</t>
  </si>
  <si>
    <t>C01BD01 - Amiodaron</t>
  </si>
  <si>
    <t>J01XD01 - Metronidazol</t>
  </si>
  <si>
    <t>M01AX17 - Nimesulid</t>
  </si>
  <si>
    <t>A10AB05 - Inzulin aspart</t>
  </si>
  <si>
    <t>N05BA12 - Alprazolam</t>
  </si>
  <si>
    <t>N06AB10 - Escitalopram</t>
  </si>
  <si>
    <t>C02AC05 - Moxonidin</t>
  </si>
  <si>
    <t>R06AE07 - Cetirizin</t>
  </si>
  <si>
    <t>C07AB05 - Betaxolol</t>
  </si>
  <si>
    <t>H02AB04 - Methylprednisolon</t>
  </si>
  <si>
    <t>C07AB07 - Bisoprolol</t>
  </si>
  <si>
    <t>J01CR02 - Amoxicilin a enzymový inhibitor</t>
  </si>
  <si>
    <t>J01CR05 - Piperacilin a enzymový inhibitor</t>
  </si>
  <si>
    <t>J01DD01 - Cefotaxim</t>
  </si>
  <si>
    <t>C07AG02 - Karvedilol</t>
  </si>
  <si>
    <t>J01DH02 - Meropenem</t>
  </si>
  <si>
    <t>C09AA04 - Perindopril</t>
  </si>
  <si>
    <t>J01GB03 - Gentamicin</t>
  </si>
  <si>
    <t>C09AA05 - Ramipril</t>
  </si>
  <si>
    <t>J01XA01 - Vankomycin</t>
  </si>
  <si>
    <t>C09BA04 - Perindopril a diuretika</t>
  </si>
  <si>
    <t>A02BC02 - Pantoprazol</t>
  </si>
  <si>
    <t>J02AC01 - Flukonazol</t>
  </si>
  <si>
    <t>C09BA05 - Ramipril a diuretika</t>
  </si>
  <si>
    <t>M01AC06 - Meloxikam</t>
  </si>
  <si>
    <t>C09BB04 - Perindopril a amlodipin</t>
  </si>
  <si>
    <t>N03AX12 - Gabapentin</t>
  </si>
  <si>
    <t>C09CA01 - Losartan</t>
  </si>
  <si>
    <t>N06AB04 - Citalopram</t>
  </si>
  <si>
    <t>C09CA07 - Telmisartan</t>
  </si>
  <si>
    <t>N06BX18 - Vinpocetin</t>
  </si>
  <si>
    <t>C10AA05 - Atorvastatin</t>
  </si>
  <si>
    <t>R05CB01 - Acetylcystein</t>
  </si>
  <si>
    <t>C10AB05 - Fenofibrát</t>
  </si>
  <si>
    <t>V06XX - Potraviny pro zvláštní lékařské účely (PZLÚ)</t>
  </si>
  <si>
    <t>G04CA02 - Tamsulosin</t>
  </si>
  <si>
    <t>A02BA02 - Ranitidin</t>
  </si>
  <si>
    <t>H01CB02 - Oktreotid</t>
  </si>
  <si>
    <t>A02BA02</t>
  </si>
  <si>
    <t>RANITAL 150 MG POTAHOVANÉ TABLETY</t>
  </si>
  <si>
    <t>TBL FLM 30X150MG</t>
  </si>
  <si>
    <t>A02BC02</t>
  </si>
  <si>
    <t>A02BC03</t>
  </si>
  <si>
    <t>CPS ETD 28X15MG</t>
  </si>
  <si>
    <t>A06AD11</t>
  </si>
  <si>
    <t>SIR 1X500MLX0,667GM/ML</t>
  </si>
  <si>
    <t>A07DA</t>
  </si>
  <si>
    <t>TBL NOB 20X2,5MG/0,025MG</t>
  </si>
  <si>
    <t>A10AB05</t>
  </si>
  <si>
    <t>NOVORAPID 100 JEDNOTEK/ML</t>
  </si>
  <si>
    <t>INJ SOL 1X10MLX100UT/ML</t>
  </si>
  <si>
    <t>A10BA02</t>
  </si>
  <si>
    <t>TBL FLM 60X850MG I</t>
  </si>
  <si>
    <t>B01AB06</t>
  </si>
  <si>
    <t>INJ SOL 10X5MLX9500IU/ML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</si>
  <si>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</si>
  <si>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</si>
  <si>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</si>
  <si>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</si>
  <si>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</si>
  <si>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</si>
  <si>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</si>
  <si>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</si>
  <si>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</si>
  <si>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</si>
  <si>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</si>
  <si>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C01BC03</t>
  </si>
  <si>
    <t>PROPANORM 300 MG</t>
  </si>
  <si>
    <t>TBL FLM 50X300MG</t>
  </si>
  <si>
    <t>C01BD01</t>
  </si>
  <si>
    <t>INJ SOL 6X3MLX50MG/ML</t>
  </si>
  <si>
    <t>C01EB15</t>
  </si>
  <si>
    <t>TBL PRO 60X35MG</t>
  </si>
  <si>
    <t>TBL RET 60X35MG</t>
  </si>
  <si>
    <t>C02AC05</t>
  </si>
  <si>
    <t>TBL FLM 30X0,2MG</t>
  </si>
  <si>
    <t>C07AB05</t>
  </si>
  <si>
    <t>TBL FLM 28X20MG</t>
  </si>
  <si>
    <t>C07AB07</t>
  </si>
  <si>
    <t>TBL FLM 30X5MG</t>
  </si>
  <si>
    <t>C07AG02</t>
  </si>
  <si>
    <t>TBL NOB 30X6,25MG</t>
  </si>
  <si>
    <t>C09AA04</t>
  </si>
  <si>
    <t>TBL NOB 100X4MG</t>
  </si>
  <si>
    <t>C09AA05</t>
  </si>
  <si>
    <t>TRITACE 5 MG</t>
  </si>
  <si>
    <t>TBL NOB 30X5MG</t>
  </si>
  <si>
    <t>C09BA04</t>
  </si>
  <si>
    <t>PRESTARIUM NEO COMBI 5 MG/1,25 MG</t>
  </si>
  <si>
    <t>TBL FLM 30X5MG/1,25MG</t>
  </si>
  <si>
    <t>C09BA05</t>
  </si>
  <si>
    <t>TBL NOB 30X2,5MG/12,5MG</t>
  </si>
  <si>
    <t>C09BB04</t>
  </si>
  <si>
    <t>TBL NOB 30X5MG/5MG</t>
  </si>
  <si>
    <t>TBL NOB 30X8MG/10MG</t>
  </si>
  <si>
    <t>C09CA01</t>
  </si>
  <si>
    <t>LOZAP 12,5 ZENTIVA</t>
  </si>
  <si>
    <t>TBL FLM 30X12,5MG PVC</t>
  </si>
  <si>
    <t>TBL FLM 30X50MG II</t>
  </si>
  <si>
    <t>C09CA07</t>
  </si>
  <si>
    <t>TBL NOB 30X80MG</t>
  </si>
  <si>
    <t>C10AA05</t>
  </si>
  <si>
    <t>SORTIS 10 MG</t>
  </si>
  <si>
    <t>TBL FLM 30X10MG</t>
  </si>
  <si>
    <t>SORTIS 20 MG</t>
  </si>
  <si>
    <t>TBL FLM 30X20MG</t>
  </si>
  <si>
    <t>SORTIS 40 MG</t>
  </si>
  <si>
    <t>TBL FLM 30X40MG</t>
  </si>
  <si>
    <t>C10AB05</t>
  </si>
  <si>
    <t>CPS DUR 30X267MG</t>
  </si>
  <si>
    <t>G04CA02</t>
  </si>
  <si>
    <t>CPS RDR 30X0,4MG</t>
  </si>
  <si>
    <t>H01CB02</t>
  </si>
  <si>
    <t>SANDOSTATIN 0,1 MG/ML</t>
  </si>
  <si>
    <t>INJ+INF SOL 5X1MLX0,1MG/ML</t>
  </si>
  <si>
    <t>H02AB04</t>
  </si>
  <si>
    <t>TBL NOB 30X4MG I</t>
  </si>
  <si>
    <t>SOLU-MEDROL 40 MG/ML</t>
  </si>
  <si>
    <t>INJ PSO LQF 40MG+1MLX40MG/ML</t>
  </si>
  <si>
    <t>H03AA01</t>
  </si>
  <si>
    <t>TBL NOB 100X112RG II</t>
  </si>
  <si>
    <t>TBL NOB 100X75RG II</t>
  </si>
  <si>
    <t>TBL NOB 100X50RG II</t>
  </si>
  <si>
    <t>EUTHYROX 50 MIKROGRAMŮ</t>
  </si>
  <si>
    <t>TBL NOB 100X50RG</t>
  </si>
  <si>
    <t>J01CR02</t>
  </si>
  <si>
    <t>TBL FLM 21X875MG/125MG</t>
  </si>
  <si>
    <t>TBL FLM 14X875MG/125MG</t>
  </si>
  <si>
    <t>AMOKSIKLAV 1,2 G</t>
  </si>
  <si>
    <t>INJ+INF PLV SOL 5X1000MG/200MG</t>
  </si>
  <si>
    <t>INJ+INF PLV SOL 5X500MG/100MG</t>
  </si>
  <si>
    <t>AMOKSIKLAV 375 MG</t>
  </si>
  <si>
    <t>TBL FLM 21X250MG/125MG</t>
  </si>
  <si>
    <t>AMOKSIKLAV 625 MG</t>
  </si>
  <si>
    <t>TBL FLM 21X500MG/125MG</t>
  </si>
  <si>
    <t>J01CR05</t>
  </si>
  <si>
    <t>INF PLV SOL 10X4GM/0,5GM</t>
  </si>
  <si>
    <t>J01DC02</t>
  </si>
  <si>
    <t>INJ+INF PLV SOL 10X1500MG</t>
  </si>
  <si>
    <t>XORIMAX 500 MG POTAHOVANÉ TABLETY</t>
  </si>
  <si>
    <t>TBL FLM 10X500MG</t>
  </si>
  <si>
    <t>J01DD01</t>
  </si>
  <si>
    <t>J01DH02</t>
  </si>
  <si>
    <t>J01FA10</t>
  </si>
  <si>
    <t>TBL FLM 3X500MG</t>
  </si>
  <si>
    <t>J01GB03</t>
  </si>
  <si>
    <t>INJ+INF SOL 10X2MLX40MG/ML</t>
  </si>
  <si>
    <t>J01GB06</t>
  </si>
  <si>
    <t>INJ+INF SOL 10X2MLX250MG/ML</t>
  </si>
  <si>
    <t>AMIKIN 500 MG</t>
  </si>
  <si>
    <t>INJ SOL 1X2MLX250MG/ML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</si>
  <si>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</si>
  <si>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</si>
  <si>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</si>
  <si>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</si>
  <si>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</si>
  <si>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</si>
  <si>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INF SOL 10X100MLX2MG/ML</t>
  </si>
  <si>
    <t>CPS DUR 28X100MG I</t>
  </si>
  <si>
    <t>L02BB03</t>
  </si>
  <si>
    <t>TBL FLM 28X50MG</t>
  </si>
  <si>
    <t>M01AC06</t>
  </si>
  <si>
    <t>TBL NOB 20X15MG</t>
  </si>
  <si>
    <t>M01AX17</t>
  </si>
  <si>
    <t>TBL NOB 30X100MG</t>
  </si>
  <si>
    <t>N03AX12</t>
  </si>
  <si>
    <t>NEURONTIN 100 MG</t>
  </si>
  <si>
    <t>CPS DUR 100X100MG</t>
  </si>
  <si>
    <t>CPS DUR 50X300MG</t>
  </si>
  <si>
    <t>CPS DUR 100X300MG</t>
  </si>
  <si>
    <t>N05BA12</t>
  </si>
  <si>
    <t>XANAX 0,5 MG</t>
  </si>
  <si>
    <t>TBL NOB 30X0,5MG</t>
  </si>
  <si>
    <t>XANAX 1 MG</t>
  </si>
  <si>
    <t>TBL NOB 30X1MG</t>
  </si>
  <si>
    <t>N06AB04</t>
  </si>
  <si>
    <t>N06AB10</t>
  </si>
  <si>
    <t>N06BX18</t>
  </si>
  <si>
    <t>TBL NOB 90X10MG</t>
  </si>
  <si>
    <t>TBL NOB 50X5MG</t>
  </si>
  <si>
    <t>R03AC02</t>
  </si>
  <si>
    <t>INH SUS PSS 200DÁVX100RG/DÁV</t>
  </si>
  <si>
    <t>R05CB01</t>
  </si>
  <si>
    <t>SIR 100MLX20MG/ML</t>
  </si>
  <si>
    <t>R06AE07</t>
  </si>
  <si>
    <t>TBL FLM 60X10MG</t>
  </si>
  <si>
    <t>V06XX</t>
  </si>
  <si>
    <t>PLV SOL 1X225GM</t>
  </si>
  <si>
    <t>NUTRIDRINK BALÍČEK 5 + 1</t>
  </si>
  <si>
    <t>TBL FLM 50X150MG</t>
  </si>
  <si>
    <t>TBL NOB 30X200MG</t>
  </si>
  <si>
    <t>TBL NOB 60X200MG</t>
  </si>
  <si>
    <t>TBL FLM 30X80MG</t>
  </si>
  <si>
    <t>L02AE02</t>
  </si>
  <si>
    <t>INJ PSO LQF 1+1X22,5MG II</t>
  </si>
  <si>
    <t>IMP ISP 1X5MG</t>
  </si>
  <si>
    <t>V08AB05</t>
  </si>
  <si>
    <t>ULTRAVIST 370</t>
  </si>
  <si>
    <t>INJ SOL 10X50MLX0,769GM/ML</t>
  </si>
  <si>
    <t>INJ SOL 10X100MLX0,769GM/ML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</si>
  <si>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</si>
  <si>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</si>
  <si>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</si>
  <si>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</si>
  <si>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</si>
  <si>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</si>
  <si>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</si>
  <si>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</si>
  <si>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</si>
  <si>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</si>
  <si>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</si>
  <si>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</si>
  <si>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</si>
  <si>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</si>
  <si>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</si>
  <si>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</si>
  <si>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 xml:space="preserve"> </t>
  </si>
  <si>
    <t>* Legenda</t>
  </si>
  <si>
    <t>DIAPZT = Pomůcky pro diabetiky, jejichž název začíná slovem "Pumpa"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</si>
  <si>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</si>
  <si>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</si>
  <si>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</si>
  <si>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</si>
  <si>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</si>
  <si>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</si>
  <si>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</si>
  <si>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</si>
  <si>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</si>
  <si>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</si>
  <si>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</si>
  <si>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Látalová Barbora</t>
  </si>
  <si>
    <t>Motolová Michaela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</si>
  <si>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</si>
  <si>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</si>
  <si>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</si>
  <si>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</si>
  <si>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</si>
  <si>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</si>
  <si>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Švihra Ján</t>
  </si>
  <si>
    <t>Vidlář Aleš</t>
  </si>
  <si>
    <t>Vrána Jan</t>
  </si>
  <si>
    <t>Záťura František</t>
  </si>
  <si>
    <t>Žemla Pavel</t>
  </si>
  <si>
    <t>Amoxicilin a enzymový inhibitor</t>
  </si>
  <si>
    <t>Cefuroxim</t>
  </si>
  <si>
    <t>Ciprofloxacin</t>
  </si>
  <si>
    <t>Gentamicin</t>
  </si>
  <si>
    <t>Nadroparin</t>
  </si>
  <si>
    <t>59806</t>
  </si>
  <si>
    <t>Nitrofurantoin</t>
  </si>
  <si>
    <t>Norfloxacin</t>
  </si>
  <si>
    <t>93465</t>
  </si>
  <si>
    <t>NOLICIN</t>
  </si>
  <si>
    <t>TBL FLM 20X400MG</t>
  </si>
  <si>
    <t>Ofloxacin</t>
  </si>
  <si>
    <t>TBL FLM 10X200MG</t>
  </si>
  <si>
    <t>Pitofenon a analgetika</t>
  </si>
  <si>
    <t>50335</t>
  </si>
  <si>
    <t>POR GTT SOL 1X25ML</t>
  </si>
  <si>
    <t>Sildenafil</t>
  </si>
  <si>
    <t>166801</t>
  </si>
  <si>
    <t>OLVION 100 MG</t>
  </si>
  <si>
    <t>TBL FLM 8X100MG</t>
  </si>
  <si>
    <t>Sodná sůl metamizolu</t>
  </si>
  <si>
    <t>NOVALGIN TABLETY</t>
  </si>
  <si>
    <t>TBL FLM 20X500MG</t>
  </si>
  <si>
    <t>Sulfamethoxazol a trimethoprim</t>
  </si>
  <si>
    <t>3377</t>
  </si>
  <si>
    <t>TBL NOB 20X400MG/80MG</t>
  </si>
  <si>
    <t>Tamsulosin a dutasterid</t>
  </si>
  <si>
    <t>145988</t>
  </si>
  <si>
    <t>DUODART 0,5 MG/0,4 MG</t>
  </si>
  <si>
    <t>CPS DUR 90X0,5MG/0,4MG</t>
  </si>
  <si>
    <t>Fosfomycin</t>
  </si>
  <si>
    <t>179093</t>
  </si>
  <si>
    <t>RAPIDNORM 3000 MG</t>
  </si>
  <si>
    <t>POR GRA SOL 1X3000MG</t>
  </si>
  <si>
    <t>216283</t>
  </si>
  <si>
    <t>URIFOS 3 G</t>
  </si>
  <si>
    <t>POR GRA SOL 1X3GM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</si>
  <si>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</si>
  <si>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</si>
  <si>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</si>
  <si>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</si>
  <si>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</si>
  <si>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</si>
  <si>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</si>
  <si>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</si>
  <si>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</si>
  <si>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</si>
  <si>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</si>
  <si>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</si>
  <si>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</si>
  <si>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32059</t>
  </si>
  <si>
    <t>Koagulační faktor VIII a von Willebrandův faktor v kombinaci</t>
  </si>
  <si>
    <t>88335</t>
  </si>
  <si>
    <t>HAEMATE P</t>
  </si>
  <si>
    <t>INJ+INF PSO LQF 1+1X5ML</t>
  </si>
  <si>
    <t>88337</t>
  </si>
  <si>
    <t>INJ+INF PSO LQF 1+1X15ML</t>
  </si>
  <si>
    <t>Fesoterodin</t>
  </si>
  <si>
    <t>28789</t>
  </si>
  <si>
    <t>TOVIAZ 8 MG</t>
  </si>
  <si>
    <t>TBL PRO 98X8MG</t>
  </si>
  <si>
    <t>32058</t>
  </si>
  <si>
    <t>Nimesulid</t>
  </si>
  <si>
    <t>12895</t>
  </si>
  <si>
    <t>POR GRA SUS 30X100MG I</t>
  </si>
  <si>
    <t>59687</t>
  </si>
  <si>
    <t>TBL FLM 14X200MG</t>
  </si>
  <si>
    <t>5950</t>
  </si>
  <si>
    <t>TBL FLM 10X875MG/125MG</t>
  </si>
  <si>
    <t>Bemiparin</t>
  </si>
  <si>
    <t>30526</t>
  </si>
  <si>
    <t>ZIBOR 3500 IU</t>
  </si>
  <si>
    <t>INJ SOL ISP 10X0,2MLX3500IU</t>
  </si>
  <si>
    <t>47726</t>
  </si>
  <si>
    <t>ZINNAT 250 MG</t>
  </si>
  <si>
    <t>TBL FLM 14X250MG</t>
  </si>
  <si>
    <t>47728</t>
  </si>
  <si>
    <t>TBL FLM 14X500MG</t>
  </si>
  <si>
    <t>132710</t>
  </si>
  <si>
    <t>Doxycyklin</t>
  </si>
  <si>
    <t>97655</t>
  </si>
  <si>
    <t>DOXYBENE 100 MG</t>
  </si>
  <si>
    <t>CPS MOL 20X100MG</t>
  </si>
  <si>
    <t>Furosemid</t>
  </si>
  <si>
    <t>98218</t>
  </si>
  <si>
    <t>FURON 40 MG</t>
  </si>
  <si>
    <t>TBL NOB 20X40MG</t>
  </si>
  <si>
    <t>Indometacin</t>
  </si>
  <si>
    <t>Kyselina aminomethylbenzoová</t>
  </si>
  <si>
    <t>214914</t>
  </si>
  <si>
    <t>TBL NOB 20X250MG</t>
  </si>
  <si>
    <t>32060</t>
  </si>
  <si>
    <t>INJ SOL ISP 2X0,6MLX9500IU/ML</t>
  </si>
  <si>
    <t>32061</t>
  </si>
  <si>
    <t>213485</t>
  </si>
  <si>
    <t>87225</t>
  </si>
  <si>
    <t>TBL FLM 20X200MG</t>
  </si>
  <si>
    <t>Organo-heparinoid</t>
  </si>
  <si>
    <t>HEPAROID LÉČIVA</t>
  </si>
  <si>
    <t>CRM 30GMX2MG/GM</t>
  </si>
  <si>
    <t>Prednison</t>
  </si>
  <si>
    <t>PREDNISON 5 LÉČIVA</t>
  </si>
  <si>
    <t>TBL NOB 20X5MG</t>
  </si>
  <si>
    <t>Propafenon</t>
  </si>
  <si>
    <t>91003</t>
  </si>
  <si>
    <t>RYTMONORM 150 MG</t>
  </si>
  <si>
    <t>Propiverin</t>
  </si>
  <si>
    <t>161523</t>
  </si>
  <si>
    <t>MICTONORM UNO 30 MG</t>
  </si>
  <si>
    <t>CPS RDR 30X30MG</t>
  </si>
  <si>
    <t>Různé jiné kombinace železa</t>
  </si>
  <si>
    <t>TBL FLM 100X320MG/60MG</t>
  </si>
  <si>
    <t>97402</t>
  </si>
  <si>
    <t>TBL FLM 50X320MG/60MG</t>
  </si>
  <si>
    <t>Tramadol, kombinace</t>
  </si>
  <si>
    <t>192721</t>
  </si>
  <si>
    <t>TRAMYLPA 37,5 MG/325 MG</t>
  </si>
  <si>
    <t>TBL FLM 30X37,5MG/325MG</t>
  </si>
  <si>
    <t>Ortopedicko protetické pomůcky sériově vyráběné</t>
  </si>
  <si>
    <t>5112</t>
  </si>
  <si>
    <t>PÁS BŘIŠNÍ VERBA 932 521 4</t>
  </si>
  <si>
    <t>OBDVOD TRUPU 105-115CM,VEL.5</t>
  </si>
  <si>
    <t>167006</t>
  </si>
  <si>
    <t>VLOŽKY ABSORPČNÍ TENA MEN LEVEL 3</t>
  </si>
  <si>
    <t>710ML,16KS</t>
  </si>
  <si>
    <t>87516</t>
  </si>
  <si>
    <t>VLOŽKY ABSORPČNÍ MOLIMED FOR MEN ACTIVE</t>
  </si>
  <si>
    <t>366ML,14KS</t>
  </si>
  <si>
    <t>107605</t>
  </si>
  <si>
    <t>INJ SOL ISP 10X0,2MLX25000IU</t>
  </si>
  <si>
    <t>192354</t>
  </si>
  <si>
    <t>Diklofenak</t>
  </si>
  <si>
    <t>TBL FLM 30X50MG</t>
  </si>
  <si>
    <t>TBL PRO 20X100MG</t>
  </si>
  <si>
    <t>Distigmin</t>
  </si>
  <si>
    <t>2130</t>
  </si>
  <si>
    <t>UBRETID 5 MG</t>
  </si>
  <si>
    <t>Finasterid</t>
  </si>
  <si>
    <t>107595</t>
  </si>
  <si>
    <t>PENESTER</t>
  </si>
  <si>
    <t>TBL FLM 90X5MG II</t>
  </si>
  <si>
    <t>Indapamid</t>
  </si>
  <si>
    <t>CPS DUR 30X2,5MG</t>
  </si>
  <si>
    <t>Kolchicin</t>
  </si>
  <si>
    <t>119697</t>
  </si>
  <si>
    <t>COLCHICUM-DISPERT</t>
  </si>
  <si>
    <t>TBL OBD 20X0,5MG</t>
  </si>
  <si>
    <t>32064</t>
  </si>
  <si>
    <t>Tamsulosin</t>
  </si>
  <si>
    <t>49195</t>
  </si>
  <si>
    <t>CPS RDR 90X0,4MG</t>
  </si>
  <si>
    <t>Homeopatika (česká ATC skupina)</t>
  </si>
  <si>
    <t>115226</t>
  </si>
  <si>
    <t>KALIUM CHLORATUM</t>
  </si>
  <si>
    <t>TBL NOB 80XD5-D30</t>
  </si>
  <si>
    <t>Drotaverin</t>
  </si>
  <si>
    <t>NO-SPA</t>
  </si>
  <si>
    <t>TBL NOB 24X40MG</t>
  </si>
  <si>
    <t>Klotrimazol</t>
  </si>
  <si>
    <t>CRM 20GMX10MG/GM</t>
  </si>
  <si>
    <t>180174</t>
  </si>
  <si>
    <t>CANESTEN GYN 6 DNÍ</t>
  </si>
  <si>
    <t>VAG CRM 35GM+APLX10MG/GM</t>
  </si>
  <si>
    <t>Metoklopramid</t>
  </si>
  <si>
    <t>DEGAN 10 MG TABLETY</t>
  </si>
  <si>
    <t>TBL NOB 40X10MG</t>
  </si>
  <si>
    <t>Rozpouštědla močových kamenů</t>
  </si>
  <si>
    <t>115527</t>
  </si>
  <si>
    <t>URALYT U</t>
  </si>
  <si>
    <t>GRA 1X280GM</t>
  </si>
  <si>
    <t>INF CNC SOL 10X5ML</t>
  </si>
  <si>
    <t>TBL NOB 28X400MG/80MG</t>
  </si>
  <si>
    <t>17925</t>
  </si>
  <si>
    <t>TBL FLM 20X37,5MG/325MG</t>
  </si>
  <si>
    <t>53202</t>
  </si>
  <si>
    <t>CIPHIN 500</t>
  </si>
  <si>
    <t>Sultamicilin</t>
  </si>
  <si>
    <t>TBL FLM 12X375MG</t>
  </si>
  <si>
    <t>Jiná</t>
  </si>
  <si>
    <t>*1019</t>
  </si>
  <si>
    <t>88249</t>
  </si>
  <si>
    <t>VLOŽKY ABSORPČNÍ ID FOR MEN LEVEL 2</t>
  </si>
  <si>
    <t>470ML,COTTON FEEL,10KS</t>
  </si>
  <si>
    <t>88250</t>
  </si>
  <si>
    <t>VLOŽKY ABSORPČNÍ ID FOR MEN LEVEL 3</t>
  </si>
  <si>
    <t>710ML,COTTON FEEL,10KS</t>
  </si>
  <si>
    <t>Amoxicilin</t>
  </si>
  <si>
    <t>62052</t>
  </si>
  <si>
    <t>DUOMOX 1000</t>
  </si>
  <si>
    <t>TBL SUS 20X1000MG</t>
  </si>
  <si>
    <t>15657</t>
  </si>
  <si>
    <t>TBL FLM 100X500MG</t>
  </si>
  <si>
    <t>Gabapentin</t>
  </si>
  <si>
    <t>32534</t>
  </si>
  <si>
    <t>INJ SOL ISP 2X0,4MLX9500IU/ML</t>
  </si>
  <si>
    <t>161522</t>
  </si>
  <si>
    <t>CPS RDR 28X30MG</t>
  </si>
  <si>
    <t>66817</t>
  </si>
  <si>
    <t>TBL OBD 50X15MG</t>
  </si>
  <si>
    <t>Tolterodin</t>
  </si>
  <si>
    <t>120484</t>
  </si>
  <si>
    <t>UROFLOW 2 MG</t>
  </si>
  <si>
    <t>TBL FLM 28X2MG</t>
  </si>
  <si>
    <t>192854</t>
  </si>
  <si>
    <t>AUGMENTIN 1 G</t>
  </si>
  <si>
    <t>47725</t>
  </si>
  <si>
    <t>TBL FLM 10X250MG</t>
  </si>
  <si>
    <t>15653</t>
  </si>
  <si>
    <t>CIPLOX 250</t>
  </si>
  <si>
    <t>Digoxin</t>
  </si>
  <si>
    <t>DIGOXIN 0,250 LÉČIVA</t>
  </si>
  <si>
    <t>TBL NOB 30X0,25MG</t>
  </si>
  <si>
    <t>Elektrolyty</t>
  </si>
  <si>
    <t>75611</t>
  </si>
  <si>
    <t>0,9% SODIUM CHLORIDE INTRAVENOUS INFUSION BP BAXTER</t>
  </si>
  <si>
    <t>INJ SOL 1X1000MLX9MG/ML</t>
  </si>
  <si>
    <t>28791</t>
  </si>
  <si>
    <t>TBL PRO 28X8MG</t>
  </si>
  <si>
    <t>Chlorid draselný</t>
  </si>
  <si>
    <t>17188</t>
  </si>
  <si>
    <t>TBL ENT 50X500MG</t>
  </si>
  <si>
    <t>Jodovaný povidon</t>
  </si>
  <si>
    <t>DRM SOL 120MLX100MG/ML</t>
  </si>
  <si>
    <t>2123</t>
  </si>
  <si>
    <t>TBL NOB 10X250MG</t>
  </si>
  <si>
    <t>Metoprolol</t>
  </si>
  <si>
    <t>163135</t>
  </si>
  <si>
    <t>VASOCARDIN 100</t>
  </si>
  <si>
    <t>TBL NOB 50X100MG</t>
  </si>
  <si>
    <t>32062</t>
  </si>
  <si>
    <t>INJ SOL ISP 2X0,8MLX9500IU/ML</t>
  </si>
  <si>
    <t>49196</t>
  </si>
  <si>
    <t>CPS RDR 100X0,4MG</t>
  </si>
  <si>
    <t>Vitamin B1 v kombinaci s vitaminem B6 a/nebo B12</t>
  </si>
  <si>
    <t>42477</t>
  </si>
  <si>
    <t>MILGAMMA</t>
  </si>
  <si>
    <t>TBL OBD 100X50MG/0,25MG</t>
  </si>
  <si>
    <t>Avanafil</t>
  </si>
  <si>
    <t>194284</t>
  </si>
  <si>
    <t>SPEDRA 200 MG</t>
  </si>
  <si>
    <t>TBL NOB 8X200MG</t>
  </si>
  <si>
    <t>87502</t>
  </si>
  <si>
    <t>PLENY ABSORPČNÍ ATTENDS CONTOURS SUPER 7</t>
  </si>
  <si>
    <t>1800ML,28KS</t>
  </si>
  <si>
    <t>TBL PRO 30X1GM</t>
  </si>
  <si>
    <t>TBL OBD 30X15MG</t>
  </si>
  <si>
    <t>Urapidil</t>
  </si>
  <si>
    <t>83272</t>
  </si>
  <si>
    <t>CPS PRO 50X60MG</t>
  </si>
  <si>
    <t>Perindopril, amlodipin a indapamid</t>
  </si>
  <si>
    <t>190973</t>
  </si>
  <si>
    <t>TRIPLIXAM 10 MG/2,5 MG/10 MG</t>
  </si>
  <si>
    <t>TBL FLM 30X10MG/2,5MG/10MG</t>
  </si>
  <si>
    <t>87097</t>
  </si>
  <si>
    <t>KALHOTKY ABSORPČNÍ TENA PANTS PLUS LARGE</t>
  </si>
  <si>
    <t>BOKY 100-135CM,1440ML,14KS</t>
  </si>
  <si>
    <t>166800</t>
  </si>
  <si>
    <t>TBL FLM 4X100MG</t>
  </si>
  <si>
    <t>Antibiotika v kombinaci s ostatními léčivy</t>
  </si>
  <si>
    <t>1077</t>
  </si>
  <si>
    <t>OPHTHALMO-FRAMYKOIN COMP.</t>
  </si>
  <si>
    <t>OPH UNG 1X5GM</t>
  </si>
  <si>
    <t>Diazepam</t>
  </si>
  <si>
    <t>2477</t>
  </si>
  <si>
    <t>DIAZEPAM SLOVAKOFARMA 5 MG</t>
  </si>
  <si>
    <t>TBL NOB 20(2X10)X5MG</t>
  </si>
  <si>
    <t>75631</t>
  </si>
  <si>
    <t>DICLOFENAC AL RETARD</t>
  </si>
  <si>
    <t>89024</t>
  </si>
  <si>
    <t>DICLOFENAC AL 50</t>
  </si>
  <si>
    <t>TBL ENT 20X50MG</t>
  </si>
  <si>
    <t>Mupirocin</t>
  </si>
  <si>
    <t>90778</t>
  </si>
  <si>
    <t>BACTROBAN</t>
  </si>
  <si>
    <t>UNG 15GMX20MG/GM</t>
  </si>
  <si>
    <t>75022</t>
  </si>
  <si>
    <t>COTRIMOXAZOL AL FORTE</t>
  </si>
  <si>
    <t>TBL NOB 10X800MG/160MG</t>
  </si>
  <si>
    <t>Tramadol</t>
  </si>
  <si>
    <t>42776</t>
  </si>
  <si>
    <t>TRALGIT SR 150</t>
  </si>
  <si>
    <t>TBL PRO 30X150MG</t>
  </si>
  <si>
    <t>Pomůcky stomické</t>
  </si>
  <si>
    <t>63767</t>
  </si>
  <si>
    <t>PÁS STOMICKÝ OR 14B</t>
  </si>
  <si>
    <t>VELIKOST L,XL,XXL,XXXL</t>
  </si>
  <si>
    <t>3463</t>
  </si>
  <si>
    <t>SÁČEK URINÁLNÍ SBĚRNÝ LÝTKOVÝ DISKRÉTNÍ CONVEEN</t>
  </si>
  <si>
    <t>600ML,SPOJOVACÍ HADICE 450MM,10KS</t>
  </si>
  <si>
    <t>Bisoprolol</t>
  </si>
  <si>
    <t>DRM SOL 30MLX100MG/ML</t>
  </si>
  <si>
    <t>154748</t>
  </si>
  <si>
    <t>NITROFURANTOIN - RATIOPHARM 100 MG</t>
  </si>
  <si>
    <t>POR CPS PRO 50X100MG</t>
  </si>
  <si>
    <t>TBL NOB 20</t>
  </si>
  <si>
    <t>Rutosid, kombinace</t>
  </si>
  <si>
    <t>ASCORUTIN</t>
  </si>
  <si>
    <t>TBL FLM 50X100MG/20MG</t>
  </si>
  <si>
    <t>Warfarin</t>
  </si>
  <si>
    <t>192341</t>
  </si>
  <si>
    <t>WARFARIN PMCS 5 MG</t>
  </si>
  <si>
    <t>TBL NOB 50X5MG I</t>
  </si>
  <si>
    <t>Fentanyl</t>
  </si>
  <si>
    <t>59449</t>
  </si>
  <si>
    <t>DUROGESIC 50 MCG/H</t>
  </si>
  <si>
    <t>TDR EMP 5X8,4MGX50RG/H</t>
  </si>
  <si>
    <t>75023</t>
  </si>
  <si>
    <t>TBL NOB 20X800MG/160MG</t>
  </si>
  <si>
    <t>15659</t>
  </si>
  <si>
    <t>TBL FLM 50X500MG</t>
  </si>
  <si>
    <t>Fludrokortison</t>
  </si>
  <si>
    <t>185266</t>
  </si>
  <si>
    <t>FLUDROCORTISON (FLUDROCORTISON SQUIBB)</t>
  </si>
  <si>
    <t>TBL NOB 100X0,1MG</t>
  </si>
  <si>
    <t>Hydrokortison</t>
  </si>
  <si>
    <t>180826</t>
  </si>
  <si>
    <t>HYDROCORTISON 10 MG JENAPHARM</t>
  </si>
  <si>
    <t>TBL NOB 50X10MG</t>
  </si>
  <si>
    <t>213488</t>
  </si>
  <si>
    <t>213491</t>
  </si>
  <si>
    <t>145987</t>
  </si>
  <si>
    <t>CPS DUR 30X0,5MG/0,4MG</t>
  </si>
  <si>
    <t>59807</t>
  </si>
  <si>
    <t>INJ SOL ISP 2X0,8MLX19000IU/ML</t>
  </si>
  <si>
    <t>Jiná antibiotika pro lokální aplikaci</t>
  </si>
  <si>
    <t>UNG 10GMX250IU/100IU/GM</t>
  </si>
  <si>
    <t>Jiná kapiláry stabilizující látky</t>
  </si>
  <si>
    <t>TBL ENT 30X20MG</t>
  </si>
  <si>
    <t>202700</t>
  </si>
  <si>
    <t>TBL ENT 60X20MG</t>
  </si>
  <si>
    <t>Kyselina tranexamová</t>
  </si>
  <si>
    <t>42613</t>
  </si>
  <si>
    <t>Levokabastin</t>
  </si>
  <si>
    <t>119923</t>
  </si>
  <si>
    <t>LIVOSTIN</t>
  </si>
  <si>
    <t>OPH GTT SUS 4MLX0,5MG/ML</t>
  </si>
  <si>
    <t>Pantoprazol</t>
  </si>
  <si>
    <t>49122</t>
  </si>
  <si>
    <t>CONTROLOC 40 MG</t>
  </si>
  <si>
    <t>TBL ENT 28X40MG</t>
  </si>
  <si>
    <t>Mirabegron</t>
  </si>
  <si>
    <t>193800</t>
  </si>
  <si>
    <t>TBL PRO 90X50MG</t>
  </si>
  <si>
    <t>Alopurinol</t>
  </si>
  <si>
    <t>Alprostadil</t>
  </si>
  <si>
    <t>70426</t>
  </si>
  <si>
    <t>KARON</t>
  </si>
  <si>
    <t>INJ SOL 1X0,2MLX0,5MG/ML</t>
  </si>
  <si>
    <t>Amidy</t>
  </si>
  <si>
    <t>URT GEL 1X20GMX10MG/2MG/GM</t>
  </si>
  <si>
    <t>99366</t>
  </si>
  <si>
    <t>AMOKSIKLAV 457 MG/5 ML</t>
  </si>
  <si>
    <t>POR PLV SUS 70ML</t>
  </si>
  <si>
    <t>Baklofen</t>
  </si>
  <si>
    <t>40274</t>
  </si>
  <si>
    <t>BACLOFEN-POLPHARMA 10 MG</t>
  </si>
  <si>
    <t>40275</t>
  </si>
  <si>
    <t>BACLOFEN-POLPHARMA 25 MG</t>
  </si>
  <si>
    <t>TBL NOB 50X25MG</t>
  </si>
  <si>
    <t>Bikalutamid</t>
  </si>
  <si>
    <t>128125</t>
  </si>
  <si>
    <t>BINABIC 150 MG</t>
  </si>
  <si>
    <t>TBL FLM 28X150MG</t>
  </si>
  <si>
    <t>185519</t>
  </si>
  <si>
    <t>TBL FLM 98X150MG</t>
  </si>
  <si>
    <t>Cefprozil</t>
  </si>
  <si>
    <t>53128</t>
  </si>
  <si>
    <t>CEFZIL O.S. 250 MG</t>
  </si>
  <si>
    <t>POR PLV SUS 60MLX50MG/ML</t>
  </si>
  <si>
    <t>53129</t>
  </si>
  <si>
    <t>CEFZIL 250 MG</t>
  </si>
  <si>
    <t>199793</t>
  </si>
  <si>
    <t>15652</t>
  </si>
  <si>
    <t>TBL FLM 100X250MG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</si>
  <si>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</si>
  <si>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</si>
  <si>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</si>
  <si>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</si>
  <si>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</si>
  <si>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</si>
  <si>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</si>
  <si>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18562</t>
  </si>
  <si>
    <t>POR LYO 10X60RG</t>
  </si>
  <si>
    <t>Diosmin, kombinace</t>
  </si>
  <si>
    <t>132634</t>
  </si>
  <si>
    <t>TBL FLM 60X500MG</t>
  </si>
  <si>
    <t>185435</t>
  </si>
  <si>
    <t>TBL FLM 120X500MG</t>
  </si>
  <si>
    <t>Dosulepin</t>
  </si>
  <si>
    <t>4207</t>
  </si>
  <si>
    <t>PROTHIADEN 25</t>
  </si>
  <si>
    <t>TBL OBD 30X25MG</t>
  </si>
  <si>
    <t>Doxazosin</t>
  </si>
  <si>
    <t>107794</t>
  </si>
  <si>
    <t>ZOXON 4</t>
  </si>
  <si>
    <t>TBL NOB 90X4MG</t>
  </si>
  <si>
    <t>CPS MOL 10X100MG</t>
  </si>
  <si>
    <t>107807</t>
  </si>
  <si>
    <t>28786</t>
  </si>
  <si>
    <t>TOVIAZ 4 MG</t>
  </si>
  <si>
    <t>TBL PRO 28X4MG</t>
  </si>
  <si>
    <t>500369</t>
  </si>
  <si>
    <t>TBL PRO 84X8MG</t>
  </si>
  <si>
    <t>500370</t>
  </si>
  <si>
    <t>TBL PRO 84X4MG</t>
  </si>
  <si>
    <t>Fexofenadin</t>
  </si>
  <si>
    <t>120937</t>
  </si>
  <si>
    <t>EWOFEX 180 MG POTAHOVANÉ TABLETY</t>
  </si>
  <si>
    <t>TBL FLM 30X180MG</t>
  </si>
  <si>
    <t>111263</t>
  </si>
  <si>
    <t>FINAJELF 5 MG POTAHOVANÉ TABLETY</t>
  </si>
  <si>
    <t>TBL FLM 100X1X5MG</t>
  </si>
  <si>
    <t>Flukonazol</t>
  </si>
  <si>
    <t>47439</t>
  </si>
  <si>
    <t>MYCOMAX 150</t>
  </si>
  <si>
    <t>CPS DUR 3X150MG</t>
  </si>
  <si>
    <t>Heparin</t>
  </si>
  <si>
    <t>HEPARIN LÉČIVA</t>
  </si>
  <si>
    <t>INJ SOL 1X10MLX5000IU/ML</t>
  </si>
  <si>
    <t>Hořčík (různé sole v kombinaci)</t>
  </si>
  <si>
    <t>66555</t>
  </si>
  <si>
    <t>MAGNOSOLV</t>
  </si>
  <si>
    <t>POR GRA SOL SCC 30X365MG</t>
  </si>
  <si>
    <t>Hydrokortison-butyrát</t>
  </si>
  <si>
    <t>9307</t>
  </si>
  <si>
    <t>LOCOID 0,1% LOTION</t>
  </si>
  <si>
    <t>DRM SOL 30MLX1MG/ML</t>
  </si>
  <si>
    <t>Imipramin</t>
  </si>
  <si>
    <t>176807</t>
  </si>
  <si>
    <t>MELIPRAMIN</t>
  </si>
  <si>
    <t>TBL FLM 50X25MG</t>
  </si>
  <si>
    <t>Jiná antiinfektiva a antiseptika</t>
  </si>
  <si>
    <t>10553</t>
  </si>
  <si>
    <t>FERMALAC VAGINAL</t>
  </si>
  <si>
    <t>VAG CPS DUR 10</t>
  </si>
  <si>
    <t>Jiná imunostimulancia</t>
  </si>
  <si>
    <t>17805</t>
  </si>
  <si>
    <t>URO-VAXOM</t>
  </si>
  <si>
    <t>CPS DUR 30X6MG</t>
  </si>
  <si>
    <t>Mefenoxalon</t>
  </si>
  <si>
    <t>85656</t>
  </si>
  <si>
    <t>DORSIFLEX 200 MG</t>
  </si>
  <si>
    <t>Měkký parafin a tukové produkty</t>
  </si>
  <si>
    <t>89997</t>
  </si>
  <si>
    <t>LINOLA FETT ÖLBAD</t>
  </si>
  <si>
    <t>ADT BAL 1X400ML</t>
  </si>
  <si>
    <t>Nifuratel</t>
  </si>
  <si>
    <t>70498</t>
  </si>
  <si>
    <t>MACMIROR</t>
  </si>
  <si>
    <t>TBL OBD 20X200MG</t>
  </si>
  <si>
    <t>12894</t>
  </si>
  <si>
    <t>POR GRA SUS 15X100MG I</t>
  </si>
  <si>
    <t>198804</t>
  </si>
  <si>
    <t>POR GRA SUS 30X100MG II</t>
  </si>
  <si>
    <t>67015</t>
  </si>
  <si>
    <t>GYRABLOCK 400</t>
  </si>
  <si>
    <t>TBL FLM 14X400MG</t>
  </si>
  <si>
    <t>Omeprazol</t>
  </si>
  <si>
    <t>25366</t>
  </si>
  <si>
    <t>CPS ETD 90X20MG</t>
  </si>
  <si>
    <t>Paracetamol</t>
  </si>
  <si>
    <t>3837</t>
  </si>
  <si>
    <t>TBL NOB 10X500MG</t>
  </si>
  <si>
    <t>66819</t>
  </si>
  <si>
    <t>MICTONETTEN</t>
  </si>
  <si>
    <t>TBL OBD 50X5MG</t>
  </si>
  <si>
    <t>66820</t>
  </si>
  <si>
    <t>TBL OBD 100X5MG</t>
  </si>
  <si>
    <t>161536</t>
  </si>
  <si>
    <t>178596</t>
  </si>
  <si>
    <t>MICTONORM UNO 45 MG</t>
  </si>
  <si>
    <t>CPS RDR 28X45MG</t>
  </si>
  <si>
    <t>Pseudoefedrin, kombinace</t>
  </si>
  <si>
    <t>191950</t>
  </si>
  <si>
    <t>CLARINASE REPETABS</t>
  </si>
  <si>
    <t>TBL RET 7X120MG/5MG I</t>
  </si>
  <si>
    <t>149958</t>
  </si>
  <si>
    <t>SILDENAFIL ACTAVIS 100 MG</t>
  </si>
  <si>
    <t>26912</t>
  </si>
  <si>
    <t>VIAGRA 100 MG</t>
  </si>
  <si>
    <t>TBL FLM 4X100MG I</t>
  </si>
  <si>
    <t>Solifenacin</t>
  </si>
  <si>
    <t>154031</t>
  </si>
  <si>
    <t>VESICARE 5 MG</t>
  </si>
  <si>
    <t>TBL FLM 100X5MG</t>
  </si>
  <si>
    <t>154032</t>
  </si>
  <si>
    <t>VESICARE 10 MG</t>
  </si>
  <si>
    <t>TBL FLM 100X10MG</t>
  </si>
  <si>
    <t>18279</t>
  </si>
  <si>
    <t>18287</t>
  </si>
  <si>
    <t>Tadalafil</t>
  </si>
  <si>
    <t>29258</t>
  </si>
  <si>
    <t>CIALIS 5 MG</t>
  </si>
  <si>
    <t>TBL FLM 28X5MG</t>
  </si>
  <si>
    <t>29260</t>
  </si>
  <si>
    <t>CIALIS 20 MG</t>
  </si>
  <si>
    <t>TBL FLM 8X20MG</t>
  </si>
  <si>
    <t>29257</t>
  </si>
  <si>
    <t>TBL FLM 2X20MG</t>
  </si>
  <si>
    <t>185351</t>
  </si>
  <si>
    <t>Tamoxifen</t>
  </si>
  <si>
    <t>44057</t>
  </si>
  <si>
    <t>TAMOXIFEN 'EBEWE' 20 MG</t>
  </si>
  <si>
    <t>TBL NOB 30X20MG</t>
  </si>
  <si>
    <t>14498</t>
  </si>
  <si>
    <t>OMNIC TOCAS 0,4</t>
  </si>
  <si>
    <t>TBL PRO 100X0,4MG</t>
  </si>
  <si>
    <t>51822</t>
  </si>
  <si>
    <t>TANYZ</t>
  </si>
  <si>
    <t>Telmisartan</t>
  </si>
  <si>
    <t>500128</t>
  </si>
  <si>
    <t>MICARDIS 80 MG</t>
  </si>
  <si>
    <t>TBL NOB 84X80MG</t>
  </si>
  <si>
    <t>POR GTT SOL 1X10MLX100MG/ML</t>
  </si>
  <si>
    <t>197863</t>
  </si>
  <si>
    <t>PALGOTAL 75 MG/650 MG</t>
  </si>
  <si>
    <t>TBL FLM 30X75MG/650MG</t>
  </si>
  <si>
    <t>Trospium</t>
  </si>
  <si>
    <t>124903</t>
  </si>
  <si>
    <t>SPASMED 30 MG</t>
  </si>
  <si>
    <t>TBL FLM 50X30MG</t>
  </si>
  <si>
    <t>17163</t>
  </si>
  <si>
    <t>SPASMED 15</t>
  </si>
  <si>
    <t>TBL FLM 50X15MG</t>
  </si>
  <si>
    <t>TBL PRO 30X50MG</t>
  </si>
  <si>
    <t>193802</t>
  </si>
  <si>
    <t>Dienogest a ethinylestradiol</t>
  </si>
  <si>
    <t>171029</t>
  </si>
  <si>
    <t>BONADEA</t>
  </si>
  <si>
    <t>TBL FLM 1X21X2MG/0,03MG</t>
  </si>
  <si>
    <t>Tamsulosin a solifenacin</t>
  </si>
  <si>
    <t>197787</t>
  </si>
  <si>
    <t>URIZIA 6 MG/0,4 MG TABLETY S ŘÍZENÝM UVOLŇOVÁNÍM</t>
  </si>
  <si>
    <t>TBL RET 100X6MG/0,4MG</t>
  </si>
  <si>
    <t>197786</t>
  </si>
  <si>
    <t>TBL RET 90X6MG/0,4MG</t>
  </si>
  <si>
    <t>197782</t>
  </si>
  <si>
    <t>TBL RET 30X6MG/0,4MG</t>
  </si>
  <si>
    <t>213944</t>
  </si>
  <si>
    <t>Darifenacin</t>
  </si>
  <si>
    <t>28334</t>
  </si>
  <si>
    <t>EMSELEX 7,5 MG</t>
  </si>
  <si>
    <t>TBL PRO 28X7,5MG I</t>
  </si>
  <si>
    <t>28341</t>
  </si>
  <si>
    <t>EMSELEX 15 MG</t>
  </si>
  <si>
    <t>TBL PRO 28X15MG I</t>
  </si>
  <si>
    <t>29028</t>
  </si>
  <si>
    <t>TBL PRO 28X7,5MG II</t>
  </si>
  <si>
    <t>29037</t>
  </si>
  <si>
    <t>TBL PRO 28X15MG II</t>
  </si>
  <si>
    <t>Obvazový materiál, náplasti</t>
  </si>
  <si>
    <t>80173</t>
  </si>
  <si>
    <t>GÁZA SKLÁDANÁ KOMPRESY STERILNÍ STERILUX</t>
  </si>
  <si>
    <t>10X10CM,8 VRSTEV,25X2KS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</si>
  <si>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</si>
  <si>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</si>
  <si>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</si>
  <si>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</si>
  <si>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</si>
  <si>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</si>
  <si>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</si>
  <si>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</si>
  <si>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</si>
  <si>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</si>
  <si>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</si>
  <si>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</si>
  <si>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</si>
  <si>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</si>
  <si>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</si>
  <si>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87842</t>
  </si>
  <si>
    <t>VLOŽKY ABSORPČNÍ ABRI LIGHT MINI</t>
  </si>
  <si>
    <t>200ML,20KS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</si>
  <si>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</si>
  <si>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</si>
  <si>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</si>
  <si>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</si>
  <si>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</si>
  <si>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</si>
  <si>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</si>
  <si>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87117</t>
  </si>
  <si>
    <t>VLOŽKY ABSORPČNÍ MOLIMED MINI</t>
  </si>
  <si>
    <t>340ML,14KS</t>
  </si>
  <si>
    <t>3465</t>
  </si>
  <si>
    <t>800ML,SPOJOVACÍ HADICE 450MM,10KS</t>
  </si>
  <si>
    <t>3457</t>
  </si>
  <si>
    <t>KONDOM URINÁLNÍ SAMOLEPÍCÍ</t>
  </si>
  <si>
    <t>35MM,30KS</t>
  </si>
  <si>
    <t>87316</t>
  </si>
  <si>
    <t>KALHOTKY ABSORPČNÍ NAVLÉKACÍ MOLICARE MOBIL LARGE</t>
  </si>
  <si>
    <t>BOKY 100-150CM,1713ML,14KS</t>
  </si>
  <si>
    <t>3456</t>
  </si>
  <si>
    <t>30MM,30KS</t>
  </si>
  <si>
    <t>87469</t>
  </si>
  <si>
    <t>PLENY ABSORPČNÍ MOLIFORM PLUS</t>
  </si>
  <si>
    <t>1210ML,30KS</t>
  </si>
  <si>
    <t>3452</t>
  </si>
  <si>
    <t>KONDOM URINÁLNÍ S PROUŽKEM CONVEEN</t>
  </si>
  <si>
    <t>88129</t>
  </si>
  <si>
    <t>KALHOTKY ABSORPČNÍ NAVLÉKACÍ ABRI FLEX M1</t>
  </si>
  <si>
    <t>BOKY 80-110CM,1500ML,14KS</t>
  </si>
  <si>
    <t>88146</t>
  </si>
  <si>
    <t>VLOŽKY ABSORPČNÍ ABRI MAN FORMULA 1 PRO MUŽE</t>
  </si>
  <si>
    <t>450ML,14KS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</si>
  <si>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</si>
  <si>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</si>
  <si>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</si>
  <si>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</si>
  <si>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140693</t>
  </si>
  <si>
    <t>KATÉTR LUBR. ACTREEN GLYS SET S INTEGROVANÝM SÁČKE</t>
  </si>
  <si>
    <t>NELATON, STERIL., IHNED K POUŽITÍ, ANTIREFLUX. CHLOPEŇ,CH06-16, D.25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</si>
  <si>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</si>
  <si>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</si>
  <si>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</si>
  <si>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</si>
  <si>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</si>
  <si>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</si>
  <si>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</si>
  <si>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</si>
  <si>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</si>
  <si>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</si>
  <si>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</si>
  <si>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93923</t>
  </si>
  <si>
    <t>KATÉTR POTAŽENÝ JEDNORÁZOVÝ SPEEDICATH ŽENSKÝ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</si>
  <si>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</si>
  <si>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</si>
  <si>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</si>
  <si>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</si>
  <si>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</si>
  <si>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</si>
  <si>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140835</t>
  </si>
  <si>
    <t>KATÉTR LUBRIKOVANÝ JEDNORÁZOVÝ ACTREEN HI-LITE NEL</t>
  </si>
  <si>
    <t>STERILNÍ MOČOVÝ PRO ŽENY, 238306 - 16, CH06 (2,0MM) - CH16 (5,3MM)</t>
  </si>
  <si>
    <t>140901</t>
  </si>
  <si>
    <t>KATÉTR POTAŽENÝ JEDNORÁZOVÝ GENTLECATH TIEMANN</t>
  </si>
  <si>
    <t>CH10,12,14,16,18; 40 CM, 30 KS</t>
  </si>
  <si>
    <t>93924</t>
  </si>
  <si>
    <t>140900</t>
  </si>
  <si>
    <t>KATÉTR POTAŽENÝ JEDNORÁZOVÝ GENTLECATH MUŽSKÝ</t>
  </si>
  <si>
    <t>CH08,10,12,14,16,18; 40 CM, 30 KS</t>
  </si>
  <si>
    <t>211972</t>
  </si>
  <si>
    <t>VITAROS 3 MG/G KRÉM</t>
  </si>
  <si>
    <t>CRM 4X100MGX3MG/GM</t>
  </si>
  <si>
    <t>Cyproteron</t>
  </si>
  <si>
    <t>54537</t>
  </si>
  <si>
    <t>ANDROCUR-50</t>
  </si>
  <si>
    <t>TBL NOB 50X50MG</t>
  </si>
  <si>
    <t>28788</t>
  </si>
  <si>
    <t>TBL PRO 98X4MG</t>
  </si>
  <si>
    <t>65988</t>
  </si>
  <si>
    <t>TBL FLM 30X5MG I</t>
  </si>
  <si>
    <t>18702</t>
  </si>
  <si>
    <t>TBL FLM 100X5MG I</t>
  </si>
  <si>
    <t>Fytomenadion</t>
  </si>
  <si>
    <t>POR GTT EML 1X5MLX20MG/ML</t>
  </si>
  <si>
    <t>Kodein, kombinace kromě psycholeptik</t>
  </si>
  <si>
    <t>87906</t>
  </si>
  <si>
    <t>KORYLAN</t>
  </si>
  <si>
    <t>TBL NOB 10X325MG/28,73MG</t>
  </si>
  <si>
    <t>PREDNISON 20 LÉČIVA</t>
  </si>
  <si>
    <t>TBL NOB 20X20MG</t>
  </si>
  <si>
    <t>192745</t>
  </si>
  <si>
    <t>SOLIFENACIN SANDOZ 10 MG</t>
  </si>
  <si>
    <t>TBL FLM 100X10MG III</t>
  </si>
  <si>
    <t>44056</t>
  </si>
  <si>
    <t>TAMOXIFEN 'EBEWE' 10 MG</t>
  </si>
  <si>
    <t>TBL NOB 30X10MG</t>
  </si>
  <si>
    <t>Testosteron</t>
  </si>
  <si>
    <t>19373</t>
  </si>
  <si>
    <t>NEBIDO</t>
  </si>
  <si>
    <t>INJ SOL 1X4MLX250MG/ML</t>
  </si>
  <si>
    <t>6201</t>
  </si>
  <si>
    <t>TRAMAL ČÍPKY 100 MG</t>
  </si>
  <si>
    <t>SUP 5X100MG</t>
  </si>
  <si>
    <t>*3002</t>
  </si>
  <si>
    <t>19750</t>
  </si>
  <si>
    <t>DUOMOX 750</t>
  </si>
  <si>
    <t>TBL SUS 14X750MG</t>
  </si>
  <si>
    <t>12494</t>
  </si>
  <si>
    <t>TBL FLM 14X875MG/125MG I</t>
  </si>
  <si>
    <t>114822</t>
  </si>
  <si>
    <t>BICALUTAMID ACTAVIS 150 MG</t>
  </si>
  <si>
    <t>Ciklopirox</t>
  </si>
  <si>
    <t>76152</t>
  </si>
  <si>
    <t>BATRAFEN ROZTOK</t>
  </si>
  <si>
    <t>DRM SOL 20MLX10MG/ML</t>
  </si>
  <si>
    <t>15654</t>
  </si>
  <si>
    <t>TBL FLM 50X250MG</t>
  </si>
  <si>
    <t>18567</t>
  </si>
  <si>
    <t>POR LYO 100X120RG</t>
  </si>
  <si>
    <t>95243</t>
  </si>
  <si>
    <t>Hydrokortison a antibiotika</t>
  </si>
  <si>
    <t>41515</t>
  </si>
  <si>
    <t>PIMAFUCORT</t>
  </si>
  <si>
    <t>CRM 15GMX10MG/3,5MG/10MG</t>
  </si>
  <si>
    <t>17806</t>
  </si>
  <si>
    <t>CPS DUR 90X6MG</t>
  </si>
  <si>
    <t>Kyselina fusidová</t>
  </si>
  <si>
    <t>84492</t>
  </si>
  <si>
    <t>FUCIDIN</t>
  </si>
  <si>
    <t>CRM 1X15GMX20MG/GM</t>
  </si>
  <si>
    <t>88746</t>
  </si>
  <si>
    <t>UNG 1X15GMX20MG/GM</t>
  </si>
  <si>
    <t>Mebeverin</t>
  </si>
  <si>
    <t>215568</t>
  </si>
  <si>
    <t>DUSPATALIN RETARD</t>
  </si>
  <si>
    <t>CPS RDR 30X200MG</t>
  </si>
  <si>
    <t>Methylprednisolon-aceponát</t>
  </si>
  <si>
    <t>85450</t>
  </si>
  <si>
    <t>ADVANTAN KRÉM</t>
  </si>
  <si>
    <t>CRM 50GMX1MG/GM</t>
  </si>
  <si>
    <t>Oxybutynin</t>
  </si>
  <si>
    <t>93420</t>
  </si>
  <si>
    <t>DITROPAN</t>
  </si>
  <si>
    <t>TBL NOB 60X5MG</t>
  </si>
  <si>
    <t>66818</t>
  </si>
  <si>
    <t>TBL OBD 100X15MG</t>
  </si>
  <si>
    <t>26913</t>
  </si>
  <si>
    <t>TBL FLM 8X100MG I</t>
  </si>
  <si>
    <t>182463</t>
  </si>
  <si>
    <t>166799</t>
  </si>
  <si>
    <t>TBL FLM 2X100MG</t>
  </si>
  <si>
    <t>18283</t>
  </si>
  <si>
    <t>18286</t>
  </si>
  <si>
    <t>TBL FLM 90X10MG</t>
  </si>
  <si>
    <t>18278</t>
  </si>
  <si>
    <t>TBL FLM 90X5MG</t>
  </si>
  <si>
    <t>32001</t>
  </si>
  <si>
    <t>TBL NOB 40X20MG</t>
  </si>
  <si>
    <t>117519</t>
  </si>
  <si>
    <t>TAFLOSIN 0,4 MG</t>
  </si>
  <si>
    <t>117527</t>
  </si>
  <si>
    <t>92181</t>
  </si>
  <si>
    <t>SUSTANON 250</t>
  </si>
  <si>
    <t>INJ SOL 1X1MLX250MG/ML</t>
  </si>
  <si>
    <t>187606</t>
  </si>
  <si>
    <t>188722</t>
  </si>
  <si>
    <t>TESTIM 50 MG TRANSDERMÁLNÍ GEL</t>
  </si>
  <si>
    <t>TDR GEL 30X5GMX50MG</t>
  </si>
  <si>
    <t>30750</t>
  </si>
  <si>
    <t>ANDROGEL 50 MG, GEL V SÁČKU</t>
  </si>
  <si>
    <t>GEL 28X5GMX50MG</t>
  </si>
  <si>
    <t>199683</t>
  </si>
  <si>
    <t>Triamcinolon</t>
  </si>
  <si>
    <t>2828</t>
  </si>
  <si>
    <t>TRIAMCINOLON LÉČIVA CRM</t>
  </si>
  <si>
    <t>CRM 10GMX1MG/GM</t>
  </si>
  <si>
    <t>Vardenafil</t>
  </si>
  <si>
    <t>25898</t>
  </si>
  <si>
    <t>LEVITRA 20 MG</t>
  </si>
  <si>
    <t>TBL FLM 4X20MG I</t>
  </si>
  <si>
    <t>Zolpidem</t>
  </si>
  <si>
    <t>134228</t>
  </si>
  <si>
    <t>ZOLPIDEM ORION 10 MG</t>
  </si>
  <si>
    <t>170129</t>
  </si>
  <si>
    <t>ADORMA 10 MG</t>
  </si>
  <si>
    <t>TBL FLM 20X10MG</t>
  </si>
  <si>
    <t>Dapoxetin</t>
  </si>
  <si>
    <t>171653</t>
  </si>
  <si>
    <t>PRILIGY 30 MG POTAHOVANÉ TABLETY</t>
  </si>
  <si>
    <t>TBL FLM 3X30MG</t>
  </si>
  <si>
    <t>171657</t>
  </si>
  <si>
    <t>PRILIGY 60 MG POTAHOVANÉ TABLETY</t>
  </si>
  <si>
    <t>TBL FLM 3X60MG</t>
  </si>
  <si>
    <t>194281</t>
  </si>
  <si>
    <t>SPEDRA 100 MG</t>
  </si>
  <si>
    <t>TBL NOB 8X100MG</t>
  </si>
  <si>
    <t>85676</t>
  </si>
  <si>
    <t>ODSTRAŇOVAČ MEDICÍNSKÝCH ADHEZIV CONVATEC NILTAC S</t>
  </si>
  <si>
    <t>50ML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</si>
  <si>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</si>
  <si>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</si>
  <si>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</si>
  <si>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</si>
  <si>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</si>
  <si>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</si>
  <si>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</si>
  <si>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</si>
  <si>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</si>
  <si>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</si>
  <si>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</si>
  <si>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86720</t>
  </si>
  <si>
    <t>SÁČEK 2D UROSTOMICKÝ DANSAC NOVA 2,1217-43</t>
  </si>
  <si>
    <t>BÉŽOVÝ,43MM,STANDARD,10KS</t>
  </si>
  <si>
    <t>130048</t>
  </si>
  <si>
    <t>SÁČEK 2D UROSTOMICKÝ DANSAC NIGHT</t>
  </si>
  <si>
    <t>PRŮHLEDNÝ,NOČNÍ,420-00,10KS</t>
  </si>
  <si>
    <t>169773</t>
  </si>
  <si>
    <t>PÁSEK VYROVNÁVACÍ ELASTICKÝ BRAVA</t>
  </si>
  <si>
    <t>20KS</t>
  </si>
  <si>
    <t>86718</t>
  </si>
  <si>
    <t>PODLOŽKA 2D DANSAC NOVA 2 X3,1343-15</t>
  </si>
  <si>
    <t>43MM,OTVOR 15-30MM,KONVEXNÍ,5KS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</si>
  <si>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</si>
  <si>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</si>
  <si>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</si>
  <si>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</si>
  <si>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</si>
  <si>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</si>
  <si>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3453</t>
  </si>
  <si>
    <t>3459</t>
  </si>
  <si>
    <t>SÁČEK URINÁLNÍ SBĚRNÝ NOČNÍ CONVEEN</t>
  </si>
  <si>
    <t>1500ML,SPOJOVACÍ HADICE 900MM,10KS</t>
  </si>
  <si>
    <t>3462</t>
  </si>
  <si>
    <t>SÁČEK URINÁLNÍ SBĚRNÝ LÝTKOVÝ CONVEEN</t>
  </si>
  <si>
    <t>500ML,SPOJOVACÍ HADICE 400MM,10KS</t>
  </si>
  <si>
    <t>85837</t>
  </si>
  <si>
    <t>VLOŽKY ABSORPČNÍ TENA MEN LEVEL 1</t>
  </si>
  <si>
    <t>275ML,24KS</t>
  </si>
  <si>
    <t>87846</t>
  </si>
  <si>
    <t>VLOŽKY ABSORPČNÍ ABRI LIGHT SUPER</t>
  </si>
  <si>
    <t>800ML,30KS</t>
  </si>
  <si>
    <t>87674</t>
  </si>
  <si>
    <t>VLOŽKY ABSORPČNÍ MOLIMED FOR MEN PROTECT</t>
  </si>
  <si>
    <t>620ML,14KS</t>
  </si>
  <si>
    <t>87924</t>
  </si>
  <si>
    <t>KALHOTKY ABSORPČNÍ MOLICARE MOBIL SUPER MEDIUM</t>
  </si>
  <si>
    <t>BOKY 80-120CM,1896ML,14KS</t>
  </si>
  <si>
    <t>88014</t>
  </si>
  <si>
    <t>KALHOTKY ABSORPČNÍ ABRI FORM L2 (AIR PLUS)</t>
  </si>
  <si>
    <t>BOKY 100-150CM,PRODYŠNÉ,3100ML,22KS</t>
  </si>
  <si>
    <t>Alprazolam</t>
  </si>
  <si>
    <t>90957</t>
  </si>
  <si>
    <t>XANAX 0,25 MG</t>
  </si>
  <si>
    <t>91788</t>
  </si>
  <si>
    <t>NEUROL 0,25</t>
  </si>
  <si>
    <t>Amlodipin</t>
  </si>
  <si>
    <t>15379</t>
  </si>
  <si>
    <t>AGEN 10</t>
  </si>
  <si>
    <t>Atenolol</t>
  </si>
  <si>
    <t>TENORMIN 50</t>
  </si>
  <si>
    <t>Atorvastatin</t>
  </si>
  <si>
    <t>93021</t>
  </si>
  <si>
    <t>TBL FLM 100X40MG</t>
  </si>
  <si>
    <t>Azithromycin</t>
  </si>
  <si>
    <t>189294</t>
  </si>
  <si>
    <t>AZITHROMYCIN ACTAVIS 500 MG</t>
  </si>
  <si>
    <t>TBL FLM 3X500MG II</t>
  </si>
  <si>
    <t>176913</t>
  </si>
  <si>
    <t>Bisoprolol a jiná antihypertenziva</t>
  </si>
  <si>
    <t>184286</t>
  </si>
  <si>
    <t>TBL NOB 90X5MG/5MG</t>
  </si>
  <si>
    <t>Cetirizin</t>
  </si>
  <si>
    <t>99600</t>
  </si>
  <si>
    <t>Dexamethason a antiinfektiva</t>
  </si>
  <si>
    <t>57866</t>
  </si>
  <si>
    <t>TOBRADEX</t>
  </si>
  <si>
    <t>OPH GTT SUS 5MLX3MG/1MG/ML</t>
  </si>
  <si>
    <t>46623</t>
  </si>
  <si>
    <t>UNO</t>
  </si>
  <si>
    <t>TBL PRO 100X150MG</t>
  </si>
  <si>
    <t>TBL FLM 30X500MG</t>
  </si>
  <si>
    <t>132908</t>
  </si>
  <si>
    <t>4014</t>
  </si>
  <si>
    <t>DOXYBENE 200 MG TABLETY</t>
  </si>
  <si>
    <t>TBL NOB 20X200MG</t>
  </si>
  <si>
    <t>Drospirenon a ethinylestradiol</t>
  </si>
  <si>
    <t>88277</t>
  </si>
  <si>
    <t>BELANETTE 0,02 MG/3 MG POTAHOVANÉ TABLETY</t>
  </si>
  <si>
    <t>TBL FLM 3X21X0,02MG/3MG</t>
  </si>
  <si>
    <t>Erdostein</t>
  </si>
  <si>
    <t>199680</t>
  </si>
  <si>
    <t>ERDOMED</t>
  </si>
  <si>
    <t>CPS DUR 60X300MG</t>
  </si>
  <si>
    <t>Fluvastatin</t>
  </si>
  <si>
    <t>200995</t>
  </si>
  <si>
    <t>TBL PRO 98X80MG</t>
  </si>
  <si>
    <t>Gestoden a ethinylestradiol</t>
  </si>
  <si>
    <t>41633</t>
  </si>
  <si>
    <t>MIRELLE</t>
  </si>
  <si>
    <t>TBL FLM 84X0,06MG/0,015MG</t>
  </si>
  <si>
    <t>132794</t>
  </si>
  <si>
    <t>LOGEST</t>
  </si>
  <si>
    <t>TBL OBD 3X21X0,075MG/0,02MG</t>
  </si>
  <si>
    <t>9305</t>
  </si>
  <si>
    <t>LOCOID 0,1%</t>
  </si>
  <si>
    <t>CRM 30GMX1MG/GM</t>
  </si>
  <si>
    <t>TBL ENT 100X500MG</t>
  </si>
  <si>
    <t>120328</t>
  </si>
  <si>
    <t>INDAPAMID STADA 1,5 MG</t>
  </si>
  <si>
    <t>TBL PRO 90X1,5MG</t>
  </si>
  <si>
    <t>48261</t>
  </si>
  <si>
    <t>DRM PLV ADS 1X20GM</t>
  </si>
  <si>
    <t>Klarithromycin</t>
  </si>
  <si>
    <t>10081</t>
  </si>
  <si>
    <t>53853</t>
  </si>
  <si>
    <t>203853</t>
  </si>
  <si>
    <t>98168</t>
  </si>
  <si>
    <t>Kyselina tiaprofenová</t>
  </si>
  <si>
    <t>96484</t>
  </si>
  <si>
    <t>SURGAM LÉČIVA</t>
  </si>
  <si>
    <t>TBL NOB 20X300MG</t>
  </si>
  <si>
    <t>Kyselina ursodeoxycholová</t>
  </si>
  <si>
    <t>13808</t>
  </si>
  <si>
    <t>CPS DUR 100X250MG</t>
  </si>
  <si>
    <t>Levonorgestrel a ethinylestradiol</t>
  </si>
  <si>
    <t>164312</t>
  </si>
  <si>
    <t>LOETTE POTAHOVANÉ TABLETY</t>
  </si>
  <si>
    <t>TBL FLM 3X28X0,1MG/0,02MG I</t>
  </si>
  <si>
    <t>Levothyroxin, sodná sůl</t>
  </si>
  <si>
    <t>172044</t>
  </si>
  <si>
    <t>LETROX 150</t>
  </si>
  <si>
    <t>TBL NOB 100X150RG II</t>
  </si>
  <si>
    <t>187427</t>
  </si>
  <si>
    <t>LETROX 100</t>
  </si>
  <si>
    <t>TBL NOB 100X100RG II</t>
  </si>
  <si>
    <t>Losartan a diuretika</t>
  </si>
  <si>
    <t>163923</t>
  </si>
  <si>
    <t>LORISTA H 50 MG/12,5 MG</t>
  </si>
  <si>
    <t>TBL FLM 90X50MG/12,5MG</t>
  </si>
  <si>
    <t>Meloxikam</t>
  </si>
  <si>
    <t>112561</t>
  </si>
  <si>
    <t>TBL NOB 30X15MG</t>
  </si>
  <si>
    <t>112562</t>
  </si>
  <si>
    <t>TBL NOB 60X15MG</t>
  </si>
  <si>
    <t>31536</t>
  </si>
  <si>
    <t>BETALOC ZOK 25 MG</t>
  </si>
  <si>
    <t>TBL PRO 100X25MG</t>
  </si>
  <si>
    <t>12893</t>
  </si>
  <si>
    <t>TBL NOB 60X100MG</t>
  </si>
  <si>
    <t>17187</t>
  </si>
  <si>
    <t>NIMESIL</t>
  </si>
  <si>
    <t>POR GRA SUS 30X100MG</t>
  </si>
  <si>
    <t>Norethisteron</t>
  </si>
  <si>
    <t>125226</t>
  </si>
  <si>
    <t>NORETHISTERON ZENTIVA</t>
  </si>
  <si>
    <t>49115</t>
  </si>
  <si>
    <t>CONTROLOC 20 MG</t>
  </si>
  <si>
    <t>TBL ENT 100X20MG</t>
  </si>
  <si>
    <t>180652</t>
  </si>
  <si>
    <t>TBL ENT 90X40MG H II</t>
  </si>
  <si>
    <t>Perindopril</t>
  </si>
  <si>
    <t>85159</t>
  </si>
  <si>
    <t>PRENESSA 4 MG</t>
  </si>
  <si>
    <t>Pikosíran sodný, kombinace</t>
  </si>
  <si>
    <t>196442</t>
  </si>
  <si>
    <t>CITRAFLEET PRÁŠEK PRO PERORÁLNÍ ROZTOK</t>
  </si>
  <si>
    <t>POR PLV SOL SCC 2</t>
  </si>
  <si>
    <t>Piroxikam</t>
  </si>
  <si>
    <t>84648</t>
  </si>
  <si>
    <t>HOTEMIN</t>
  </si>
  <si>
    <t>CRM 50GMX10MG/GM</t>
  </si>
  <si>
    <t>178604</t>
  </si>
  <si>
    <t>CPS RDR 100X45MG</t>
  </si>
  <si>
    <t>Ramipril</t>
  </si>
  <si>
    <t>56982</t>
  </si>
  <si>
    <t>Rilmenidin</t>
  </si>
  <si>
    <t>125641</t>
  </si>
  <si>
    <t>TBL NOB 90X1MG</t>
  </si>
  <si>
    <t>98194</t>
  </si>
  <si>
    <t>CYCLO 3 FORT</t>
  </si>
  <si>
    <t>CPS DUR 30 I</t>
  </si>
  <si>
    <t>Salbutamol</t>
  </si>
  <si>
    <t>Sertralin</t>
  </si>
  <si>
    <t>146917</t>
  </si>
  <si>
    <t>ZOLOFT 50 MG</t>
  </si>
  <si>
    <t>TBL FLM 100X50MG</t>
  </si>
  <si>
    <t>11029</t>
  </si>
  <si>
    <t>BISEPTOL 120</t>
  </si>
  <si>
    <t>TBL NOB 20X100MG/20MG</t>
  </si>
  <si>
    <t>167659</t>
  </si>
  <si>
    <t>TOLURA 20 MG</t>
  </si>
  <si>
    <t>TBL NOB 28X20MG</t>
  </si>
  <si>
    <t>Tolperison</t>
  </si>
  <si>
    <t>57525</t>
  </si>
  <si>
    <t>MYDOCALM 150 MG</t>
  </si>
  <si>
    <t>178256</t>
  </si>
  <si>
    <t>TRAMADOL MYLAN 150 MG</t>
  </si>
  <si>
    <t>TBL PRO 30X150MG II</t>
  </si>
  <si>
    <t>162502</t>
  </si>
  <si>
    <t>TRIAMCINOLON TEVA</t>
  </si>
  <si>
    <t>DRM EML 30GMX1MG/GM</t>
  </si>
  <si>
    <t>2829</t>
  </si>
  <si>
    <t>TRIAMCINOLON LÉČIVA UNG</t>
  </si>
  <si>
    <t>UNG 10GMX1MG/GM</t>
  </si>
  <si>
    <t>155777</t>
  </si>
  <si>
    <t>TBL FLM 100X15MG</t>
  </si>
  <si>
    <t>94113</t>
  </si>
  <si>
    <t>WARFARIN ORION 3 MG</t>
  </si>
  <si>
    <t>TBL NOB 100X3MG</t>
  </si>
  <si>
    <t>165278</t>
  </si>
  <si>
    <t>ZOLPIDEM VITABALANS 10 MG POTAHOVANÉ TABLETY</t>
  </si>
  <si>
    <t>Apixaban</t>
  </si>
  <si>
    <t>168329</t>
  </si>
  <si>
    <t>ELIQUIS 2,5 MG</t>
  </si>
  <si>
    <t>TBL FLM 100X1X2,5MG</t>
  </si>
  <si>
    <t>126920</t>
  </si>
  <si>
    <t>DIENILLE POTAHOVANÉ TABLETY</t>
  </si>
  <si>
    <t>TBL FLM 3X21X2MG/0,03MG</t>
  </si>
  <si>
    <t>*1005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</si>
  <si>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</si>
  <si>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</si>
  <si>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</si>
  <si>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</si>
  <si>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</si>
  <si>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</si>
  <si>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</si>
  <si>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</si>
  <si>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</si>
  <si>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</si>
  <si>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</si>
  <si>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</si>
  <si>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</si>
  <si>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</si>
  <si>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</si>
  <si>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</si>
  <si>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</si>
  <si>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</si>
  <si>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</si>
  <si>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</si>
  <si>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</si>
  <si>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</si>
  <si>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</si>
  <si>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</si>
  <si>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</si>
  <si>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</si>
  <si>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3341</t>
  </si>
  <si>
    <t>PASTA ADHEZIVNÍ 2650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</si>
  <si>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</si>
  <si>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</si>
  <si>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</si>
  <si>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</si>
  <si>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</si>
  <si>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</si>
  <si>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</si>
  <si>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</si>
  <si>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</si>
  <si>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82349</t>
  </si>
  <si>
    <t>FILM OCHRANNÝ PERI-PREP SENSITIVE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</si>
  <si>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</si>
  <si>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</si>
  <si>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</si>
  <si>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</si>
  <si>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</si>
  <si>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</si>
  <si>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</si>
  <si>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</si>
  <si>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</si>
  <si>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</si>
  <si>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</si>
  <si>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</si>
  <si>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</si>
  <si>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</si>
  <si>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</si>
  <si>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</si>
  <si>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</si>
  <si>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</si>
  <si>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</si>
  <si>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</si>
  <si>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</si>
  <si>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</si>
  <si>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85641</t>
  </si>
  <si>
    <t>ODSTRAŇOVAČ MEDICÍNSKÝCH ADHEZIV CONVATEC NILTAC U</t>
  </si>
  <si>
    <t>85642</t>
  </si>
  <si>
    <t>FILM OCHRANNÝ CONVATEC SILESSE SPREJ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</si>
  <si>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</si>
  <si>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</si>
  <si>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</si>
  <si>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</si>
  <si>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</si>
  <si>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</si>
  <si>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</si>
  <si>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85664</t>
  </si>
  <si>
    <t>SÁČEK 2D UROSTOMICKÝ SENSURA</t>
  </si>
  <si>
    <t>BÉŽOVÝ, 50MM, MAXI, FILTR, 30KS, 118450</t>
  </si>
  <si>
    <t>85665</t>
  </si>
  <si>
    <t>BÉŽOVÝ, 60MM, MAXI, FILTR, 30KS, 118460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</si>
  <si>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</si>
  <si>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</si>
  <si>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</si>
  <si>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</si>
  <si>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</si>
  <si>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</si>
  <si>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</si>
  <si>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</si>
  <si>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</si>
  <si>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</si>
  <si>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</si>
  <si>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</si>
  <si>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</si>
  <si>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86642</t>
  </si>
  <si>
    <t>SÁČEK 2D UROSTOMICKÝ ALMARYS TWIN PLUS 037950U</t>
  </si>
  <si>
    <t>PRŮHLEDNÝ,40MM,VÍCEKOMOROVÉ,30KS</t>
  </si>
  <si>
    <t>86656</t>
  </si>
  <si>
    <t>PODLOŽKA ALMARYS TWIN PLUS CONVEX 036355U</t>
  </si>
  <si>
    <t>50MM K ÚPRAVĚ,OTVOR 17-30MM,5KS</t>
  </si>
  <si>
    <t>86725</t>
  </si>
  <si>
    <t>PODLOŽKA 2D ALTERNA EXTRA 2832</t>
  </si>
  <si>
    <t>50MM,5KS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</si>
  <si>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</si>
  <si>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</si>
  <si>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</si>
  <si>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</si>
  <si>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</si>
  <si>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</si>
  <si>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86812</t>
  </si>
  <si>
    <t>PRŮHLEDNÝ,57 MM,STANDARD,10KS</t>
  </si>
  <si>
    <t>86817</t>
  </si>
  <si>
    <t>PRŮHLEDNÝ,45 MM,MALÝ,10KS</t>
  </si>
  <si>
    <t>86819</t>
  </si>
  <si>
    <t>ROZTOK STOMICKÝ COLOPLAST 4710</t>
  </si>
  <si>
    <t>180ML,1KS</t>
  </si>
  <si>
    <t>86854</t>
  </si>
  <si>
    <t>POHLCOVAČ PACHU ALP</t>
  </si>
  <si>
    <t>200ML,PP200,1KS</t>
  </si>
  <si>
    <t>86855</t>
  </si>
  <si>
    <t>POHLCOVAČ PACHU ALP OIL</t>
  </si>
  <si>
    <t>30ML,PP030,1KS</t>
  </si>
  <si>
    <t>130049</t>
  </si>
  <si>
    <t>PASTA VYROVNÁVACÍ STOMOCUR CP 2050</t>
  </si>
  <si>
    <t>56G,1KS</t>
  </si>
  <si>
    <t>86775</t>
  </si>
  <si>
    <t>PODLOŽKA 2D NATURA CONVEX TVAROVATELNÁ</t>
  </si>
  <si>
    <t>45(22-33)MM,10KS</t>
  </si>
  <si>
    <t>85695</t>
  </si>
  <si>
    <t>SÁČEK 2D UROSTOMICKÝ STOMOCUR CLIC URO UD 5757 CW</t>
  </si>
  <si>
    <t>BÉŽOVÝ S OKÉNKEM,57MM, 20KS</t>
  </si>
  <si>
    <t>85655</t>
  </si>
  <si>
    <t>SÁČEK 1D UROSTOMICKÝ SENSURA</t>
  </si>
  <si>
    <t>BÉŽOVÝ, 10 -76 MAXI, FILTR, 20KS, 118020</t>
  </si>
  <si>
    <t>82534</t>
  </si>
  <si>
    <t>SÁČEK 2D UROSTOMICKÝ NOČNÍ SALTS</t>
  </si>
  <si>
    <t>2000ML,HADICE 120CM,10KS</t>
  </si>
  <si>
    <t>86624</t>
  </si>
  <si>
    <t>SÁČEK 1D UROSTOMICKÝ FLEXIMA URO SILK,VÍCEKOMOROVÝ</t>
  </si>
  <si>
    <t>12-55MM,044912A,044913U,044914U,30KS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</si>
  <si>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</si>
  <si>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</si>
  <si>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</si>
  <si>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</si>
  <si>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</si>
  <si>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</si>
  <si>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169922</t>
  </si>
  <si>
    <t>45/15-30MM,936415,5KS</t>
  </si>
  <si>
    <t>169969</t>
  </si>
  <si>
    <t>BÉŽOVÝ,45MM,934045,30KS</t>
  </si>
  <si>
    <t>130062</t>
  </si>
  <si>
    <t>PODLOŽKA 2D STOMOCUR CFLPE 5715</t>
  </si>
  <si>
    <t>FLEXIBILNÍ,DĚLÍCÍ PRSTENEC 57MM,15-40MM,5KS</t>
  </si>
  <si>
    <t>170578</t>
  </si>
  <si>
    <t>PODLOŽKA 2D SENSURA MIO CLICK</t>
  </si>
  <si>
    <t>S OUŠKY,50MM,10-45,105120,5KS</t>
  </si>
  <si>
    <t>82357</t>
  </si>
  <si>
    <t>PÁSEK PŘÍDRŽNÝ TEXTILNÍ</t>
  </si>
  <si>
    <t>100 CM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</si>
  <si>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</si>
  <si>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</si>
  <si>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</si>
  <si>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</si>
  <si>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</si>
  <si>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</si>
  <si>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82538</t>
  </si>
  <si>
    <t>PODLOŽKA 2D SECOND NATURE</t>
  </si>
  <si>
    <t>57MM,5KS</t>
  </si>
  <si>
    <t>82701</t>
  </si>
  <si>
    <t>SÁČEK 2D UROSTOMICKÝ SECOND NATURE</t>
  </si>
  <si>
    <t>STANDARD S CHLOPNÍ, 57MM, 10KS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</si>
  <si>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</si>
  <si>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</si>
  <si>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</si>
  <si>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</si>
  <si>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</si>
  <si>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86818</t>
  </si>
  <si>
    <t>PRŮHLEDNÝ,57 MM,MALÝ,10KS</t>
  </si>
  <si>
    <t>169271</t>
  </si>
  <si>
    <t>KROUŽEK TĚSNÍCÍ TVAROVATELNÝ BRAVA</t>
  </si>
  <si>
    <t>TLOUŠŤKA 4,2 MM,30KS</t>
  </si>
  <si>
    <t>82304</t>
  </si>
  <si>
    <t>SÁČEK 1D UROSTOMICKÝ CONFIDENCE GOLD</t>
  </si>
  <si>
    <t>STANDARD S CHLOPNÍ,DO 70 MM,10KS</t>
  </si>
  <si>
    <t>86660</t>
  </si>
  <si>
    <t>PODLOŽKA ALMARYS TWIN PLUS 036050U</t>
  </si>
  <si>
    <t>KOMBINOVANÁ 50MM,10KS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</si>
  <si>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</si>
  <si>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</si>
  <si>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</si>
  <si>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</si>
  <si>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</si>
  <si>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</si>
  <si>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86094</t>
  </si>
  <si>
    <t>PODLOŽKA 2D ALTERNA 1780</t>
  </si>
  <si>
    <t>60MM,5KS</t>
  </si>
  <si>
    <t>19681</t>
  </si>
  <si>
    <t>GÁZA SKLÁDANÁ KOMPRESY NESTERILNÍ STERILUX ES</t>
  </si>
  <si>
    <t>119773</t>
  </si>
  <si>
    <t>TBL NOB 100X100MG</t>
  </si>
  <si>
    <t>1711</t>
  </si>
  <si>
    <t>MILURIT 300</t>
  </si>
  <si>
    <t>TBL NOB 100X300MG</t>
  </si>
  <si>
    <t>Amorolfin</t>
  </si>
  <si>
    <t>45304</t>
  </si>
  <si>
    <t>LOCERYL 5% LÉČIVÝ LAK NA NEHTY</t>
  </si>
  <si>
    <t>LAC UGC 1X2,5MLX50MG/ML I</t>
  </si>
  <si>
    <t>187500</t>
  </si>
  <si>
    <t>TBL FLM 90X20MG</t>
  </si>
  <si>
    <t>138086</t>
  </si>
  <si>
    <t>TORVAZIN 10 MG</t>
  </si>
  <si>
    <t>TBL FLM 98X10MG</t>
  </si>
  <si>
    <t>Betaxolol</t>
  </si>
  <si>
    <t>49910</t>
  </si>
  <si>
    <t>TBL FLM 98X20MG</t>
  </si>
  <si>
    <t>Desloratadin</t>
  </si>
  <si>
    <t>168838</t>
  </si>
  <si>
    <t>DASSELTA 5 MG</t>
  </si>
  <si>
    <t>CPS RDR 30X75MG I</t>
  </si>
  <si>
    <t>28787</t>
  </si>
  <si>
    <t>TBL PRO 56X4MG</t>
  </si>
  <si>
    <t>149381</t>
  </si>
  <si>
    <t>TBL PRO 100(10X10)X8MG</t>
  </si>
  <si>
    <t>TBL NOB 50X40MG</t>
  </si>
  <si>
    <t>Cholekalciferol</t>
  </si>
  <si>
    <t>12023</t>
  </si>
  <si>
    <t>VIGANTOL</t>
  </si>
  <si>
    <t>POR GTT SOL 1X10MLX0,5MG/ML</t>
  </si>
  <si>
    <t>Jiná léčiva podporující tvorbu jizev</t>
  </si>
  <si>
    <t>843</t>
  </si>
  <si>
    <t>DERMAZULEN</t>
  </si>
  <si>
    <t>UNG 30GMX2MG/1MG/GM</t>
  </si>
  <si>
    <t>Kombinace různých antibiotik</t>
  </si>
  <si>
    <t>Komplex železa s isomaltosou</t>
  </si>
  <si>
    <t>16595</t>
  </si>
  <si>
    <t>MALTOFER</t>
  </si>
  <si>
    <t>POR GTT SOL 1X30MLX50MG/ML</t>
  </si>
  <si>
    <t>Lansoprazol</t>
  </si>
  <si>
    <t>106347</t>
  </si>
  <si>
    <t>CPS ETD 56X15MG</t>
  </si>
  <si>
    <t>Léčiva k terapii onemocnění jater</t>
  </si>
  <si>
    <t>125753</t>
  </si>
  <si>
    <t>ESSENTIALE FORTE N</t>
  </si>
  <si>
    <t>Levocetirizin</t>
  </si>
  <si>
    <t>85142</t>
  </si>
  <si>
    <t>XYZAL</t>
  </si>
  <si>
    <t>97186</t>
  </si>
  <si>
    <t>EUTHYROX 100 MIKROGRAMŮ</t>
  </si>
  <si>
    <t>TBL NOB 100X100RG</t>
  </si>
  <si>
    <t>Pentoxifylin</t>
  </si>
  <si>
    <t>47085</t>
  </si>
  <si>
    <t>PENTOMER RETARD 400 MG</t>
  </si>
  <si>
    <t>TBL PRO 100X400MG</t>
  </si>
  <si>
    <t>Perindopril a amlodipin</t>
  </si>
  <si>
    <t>124105</t>
  </si>
  <si>
    <t>PRESTANCE 5 MG/10 MG</t>
  </si>
  <si>
    <t>TBL NOB 90X5MG/10MG</t>
  </si>
  <si>
    <t>161528</t>
  </si>
  <si>
    <t>CPS RDR 84X30MG</t>
  </si>
  <si>
    <t>161530</t>
  </si>
  <si>
    <t>CPS RDR 100X30MG</t>
  </si>
  <si>
    <t>161529</t>
  </si>
  <si>
    <t>CPS RDR 98X30MG</t>
  </si>
  <si>
    <t>160212</t>
  </si>
  <si>
    <t>SILDENAFIL ACCORD 100 MG</t>
  </si>
  <si>
    <t>18275</t>
  </si>
  <si>
    <t>18277</t>
  </si>
  <si>
    <t>TBL FLM 60X5MG</t>
  </si>
  <si>
    <t>18285</t>
  </si>
  <si>
    <t>58701</t>
  </si>
  <si>
    <t>TBL NOB 100X10MG</t>
  </si>
  <si>
    <t>24718</t>
  </si>
  <si>
    <t>APO-TAMIS</t>
  </si>
  <si>
    <t>CPS PRO 100X0,4MG</t>
  </si>
  <si>
    <t>Terazosin</t>
  </si>
  <si>
    <t>44312</t>
  </si>
  <si>
    <t>KORNAM 5 MG</t>
  </si>
  <si>
    <t>32641</t>
  </si>
  <si>
    <t>DETRUSITOL SR 4 MG</t>
  </si>
  <si>
    <t>CPS PRO 28X4MG</t>
  </si>
  <si>
    <t>104504</t>
  </si>
  <si>
    <t>MABRON RETARD 200</t>
  </si>
  <si>
    <t>TBL PRO 90X200MG</t>
  </si>
  <si>
    <t>17162</t>
  </si>
  <si>
    <t>TBL FLM 30X15MG</t>
  </si>
  <si>
    <t>146901</t>
  </si>
  <si>
    <t>ZOLPIDEM MYLAN 10 MG</t>
  </si>
  <si>
    <t>Itopridum</t>
  </si>
  <si>
    <t>166760</t>
  </si>
  <si>
    <t>KINITO 50 MG, POTAHOVANÉ TABLETY</t>
  </si>
  <si>
    <t>194283</t>
  </si>
  <si>
    <t>TBL NOB 4X200MG</t>
  </si>
  <si>
    <t>*1012</t>
  </si>
  <si>
    <t>*1021</t>
  </si>
  <si>
    <t>88190</t>
  </si>
  <si>
    <t>PODLOŽKY ABSORPČNÍ MOLINEA PLUS</t>
  </si>
  <si>
    <t>60X90CM,1700ML,30KS</t>
  </si>
  <si>
    <t>52384</t>
  </si>
  <si>
    <t>KATÉTR MOČOVÝ-NELATON ŽENSKÝ</t>
  </si>
  <si>
    <t>2 BOČ.OTVORY,DÉLKA 147MM,VELIKOST CH 06,08,10,12,14,16,18,KAT.Č.020.(XX).182</t>
  </si>
  <si>
    <t>93946</t>
  </si>
  <si>
    <t>STERILNÍ MOČOVÝ PRO ŽENY, 228306 - 16, CH06 (2,0MM) - CH16 (5,3MM)</t>
  </si>
  <si>
    <t>140347</t>
  </si>
  <si>
    <t>SYSTÉM PROPLACHOVÝ PRO MOČOVÉ KATETRY (CHLORID SOD</t>
  </si>
  <si>
    <t>10X100ML KAT.C. FB99833</t>
  </si>
  <si>
    <t>107869</t>
  </si>
  <si>
    <t>APO-ALLOPURINOL</t>
  </si>
  <si>
    <t>Amiodaron</t>
  </si>
  <si>
    <t>3802</t>
  </si>
  <si>
    <t>CONCOR COR 2,5 MG</t>
  </si>
  <si>
    <t>TBL FLM 56X2,5MG</t>
  </si>
  <si>
    <t>94164</t>
  </si>
  <si>
    <t>CONCOR 5</t>
  </si>
  <si>
    <t>66029</t>
  </si>
  <si>
    <t>TBL FLM 10X10MG</t>
  </si>
  <si>
    <t>Dabigatran-etexilát</t>
  </si>
  <si>
    <t>168376</t>
  </si>
  <si>
    <t>PRADAXA 110 MG</t>
  </si>
  <si>
    <t>CPS DUR 180(3X60X1)X110MG I</t>
  </si>
  <si>
    <t>54539</t>
  </si>
  <si>
    <t>DOLMINA INJ</t>
  </si>
  <si>
    <t>INJ SOL 5X3MLX25MG/ML</t>
  </si>
  <si>
    <t>500938</t>
  </si>
  <si>
    <t>TBL PRO 90X8MG</t>
  </si>
  <si>
    <t>137177</t>
  </si>
  <si>
    <t>CEZERA 5 MG</t>
  </si>
  <si>
    <t>Neostigmin</t>
  </si>
  <si>
    <t>318</t>
  </si>
  <si>
    <t>Opiové deriváty a mukolytika</t>
  </si>
  <si>
    <t>725</t>
  </si>
  <si>
    <t>PLEUMOLYSIN</t>
  </si>
  <si>
    <t>POR GTT SOL 1X10ML</t>
  </si>
  <si>
    <t>Perindopril a diuretika</t>
  </si>
  <si>
    <t>Rosuvastatin</t>
  </si>
  <si>
    <t>148074</t>
  </si>
  <si>
    <t>ROSUCARD 20 MG POTAHOVANÉ TABLETY</t>
  </si>
  <si>
    <t>26914</t>
  </si>
  <si>
    <t>TBL FLM 12X100MG I</t>
  </si>
  <si>
    <t>159340</t>
  </si>
  <si>
    <t>TAMSULOSIN +PHARMA 0,4 MG TABLETY S PRODLOUŽENÝM UVOLŇOVÁNÍM</t>
  </si>
  <si>
    <t>TBL PRO 90X0,4MG I</t>
  </si>
  <si>
    <t>500130</t>
  </si>
  <si>
    <t>TBL NOB 90X1X80MG</t>
  </si>
  <si>
    <t>Thiokolchikosid</t>
  </si>
  <si>
    <t>107944</t>
  </si>
  <si>
    <t>MUSCORIL INJ</t>
  </si>
  <si>
    <t>INJ SOL 6X2MLX2MG/ML</t>
  </si>
  <si>
    <t>17926</t>
  </si>
  <si>
    <t>Trimetazidin</t>
  </si>
  <si>
    <t>32918</t>
  </si>
  <si>
    <t>TBL RET 90X35MG</t>
  </si>
  <si>
    <t>194799</t>
  </si>
  <si>
    <t>TBL PRO 100X50MG</t>
  </si>
  <si>
    <t>167011</t>
  </si>
  <si>
    <t xml:space="preserve">KALHOTKY ABSORPČNÍ TENA LADY PROTECTIVE UNDERWEAR </t>
  </si>
  <si>
    <t>BOKY 75-100CM,1450ML,12KS</t>
  </si>
  <si>
    <t>87474</t>
  </si>
  <si>
    <t>KALHOTKY ABSORPČNÍ MOLICARE PREMIUM EXTRA PLUS LAR</t>
  </si>
  <si>
    <t>BOKY 120-150CM,2382ML,30KS</t>
  </si>
  <si>
    <t>52383</t>
  </si>
  <si>
    <t>KATÉTR MOČOVÝ-NELATON MUŽSKÝ</t>
  </si>
  <si>
    <t>2 BOČ.OTVORY,DÉLKA 360MM,VEL.CH 06,08,10,12,14,16,18,20,22,24,KAT.Č.010.(XX).182</t>
  </si>
  <si>
    <t>Bromazepam</t>
  </si>
  <si>
    <t>LEXAURIN 1,5</t>
  </si>
  <si>
    <t>TBL NOB 30X1,5MG</t>
  </si>
  <si>
    <t>18543</t>
  </si>
  <si>
    <t>96039</t>
  </si>
  <si>
    <t>CIPRINOL 500</t>
  </si>
  <si>
    <t>18564</t>
  </si>
  <si>
    <t>POR LYO 100X60RG</t>
  </si>
  <si>
    <t>18570</t>
  </si>
  <si>
    <t>MINIRIN MELT 240 MCG</t>
  </si>
  <si>
    <t>POR LYO 100X240RG</t>
  </si>
  <si>
    <t>18569</t>
  </si>
  <si>
    <t>POR LYO 30X240RG</t>
  </si>
  <si>
    <t>Etamsylát</t>
  </si>
  <si>
    <t>DICYNONE 500</t>
  </si>
  <si>
    <t>CPS DUR 30X500MG</t>
  </si>
  <si>
    <t>149380</t>
  </si>
  <si>
    <t>TBL PRO 100(10X10)X4MG</t>
  </si>
  <si>
    <t>500936</t>
  </si>
  <si>
    <t>TBL PRO 90X4MG</t>
  </si>
  <si>
    <t>93723</t>
  </si>
  <si>
    <t>INDOMETACIN 50 BERLIN-CHEMIE</t>
  </si>
  <si>
    <t>SUP 10X50MG</t>
  </si>
  <si>
    <t>UNG 20GMX100MG/GM</t>
  </si>
  <si>
    <t>Oxikonazol</t>
  </si>
  <si>
    <t>99248</t>
  </si>
  <si>
    <t>MYFUNGAR</t>
  </si>
  <si>
    <t>CRM 30GMX10MG/GM</t>
  </si>
  <si>
    <t>66791</t>
  </si>
  <si>
    <t>182459</t>
  </si>
  <si>
    <t>ROSYTONA 50 MG</t>
  </si>
  <si>
    <t>TBL MND 8X50MG</t>
  </si>
  <si>
    <t>58702</t>
  </si>
  <si>
    <t>TBL NOB 100X20MG</t>
  </si>
  <si>
    <t>42775</t>
  </si>
  <si>
    <t>TBL PRO 10X150MG</t>
  </si>
  <si>
    <t>TBL PRO 50X100MG</t>
  </si>
  <si>
    <t>97445</t>
  </si>
  <si>
    <t>SUP 20X100MG</t>
  </si>
  <si>
    <t>17929</t>
  </si>
  <si>
    <t>TBL FLM 60X37,5MG/325MG</t>
  </si>
  <si>
    <t>Triamcinolon a antiseptika</t>
  </si>
  <si>
    <t>TRIAMCINOLON E LÉČIVA</t>
  </si>
  <si>
    <t>UNG 1X20GMX1MG/10MG/GM</t>
  </si>
  <si>
    <t>Trimethoprim</t>
  </si>
  <si>
    <t>89816</t>
  </si>
  <si>
    <t>TRIPRIM 200 MG</t>
  </si>
  <si>
    <t>132603</t>
  </si>
  <si>
    <t>STILNOX</t>
  </si>
  <si>
    <t>*1020</t>
  </si>
  <si>
    <t>85516</t>
  </si>
  <si>
    <t>PODLOŽKA 2D SENSURA CLICK</t>
  </si>
  <si>
    <t>S OUŠKY, 60 MM, 5KS, 100310</t>
  </si>
  <si>
    <t>87095</t>
  </si>
  <si>
    <t>KALHOTKY ABSORPČNÍ TENA PANTS PLUS MEDIUM</t>
  </si>
  <si>
    <t>BOKY 80-110CM,1440ML,14KS</t>
  </si>
  <si>
    <t>88147</t>
  </si>
  <si>
    <t>VLOŽKY ABSORPČNÍ ABRI MAN FORMULA 2 PRO MUŽE</t>
  </si>
  <si>
    <t>700ML,14KS</t>
  </si>
  <si>
    <t>52757</t>
  </si>
  <si>
    <t>KATÉTR MOČOVÝ-TIEMANN</t>
  </si>
  <si>
    <t>2 BOČ.OTVORY,DÉLKA 360MM,VELIKOST CH 08,10,12,14,16,18,20,KAT.Č.030.(XX).182</t>
  </si>
  <si>
    <t>93916</t>
  </si>
  <si>
    <t>KATÉTR POTAŽENÝ JEDNORÁZOVÝ SPEEDICATH NELATON</t>
  </si>
  <si>
    <t>CH 16,30 KS</t>
  </si>
  <si>
    <t>107868</t>
  </si>
  <si>
    <t>83099</t>
  </si>
  <si>
    <t>XANAX SR 0,5 MG</t>
  </si>
  <si>
    <t>TBL PRO 30X0,5MG</t>
  </si>
  <si>
    <t>93018</t>
  </si>
  <si>
    <t>TBL FLM 100X20MG</t>
  </si>
  <si>
    <t>45011</t>
  </si>
  <si>
    <t>TBL FLM 6X500MG</t>
  </si>
  <si>
    <t>42846</t>
  </si>
  <si>
    <t>POR GRA SUS 50MLX250MG</t>
  </si>
  <si>
    <t>OPH GTT SUS 1X5ML</t>
  </si>
  <si>
    <t>58142</t>
  </si>
  <si>
    <t>TBL ENT 30X50MG</t>
  </si>
  <si>
    <t>46622</t>
  </si>
  <si>
    <t>TBL PRO 50X150MG</t>
  </si>
  <si>
    <t>45214</t>
  </si>
  <si>
    <t>ZOXON 2</t>
  </si>
  <si>
    <t>TBL NOB 30X2MG</t>
  </si>
  <si>
    <t>45215</t>
  </si>
  <si>
    <t>TBL NOB 30X4MG</t>
  </si>
  <si>
    <t>4013</t>
  </si>
  <si>
    <t>TBL NOB 10X200MG</t>
  </si>
  <si>
    <t>12738</t>
  </si>
  <si>
    <t>DOXYHEXAL 200 TABS</t>
  </si>
  <si>
    <t>64940</t>
  </si>
  <si>
    <t>DIFLUCAN 50 MG</t>
  </si>
  <si>
    <t>CPS DUR 7X50MG I</t>
  </si>
  <si>
    <t>Fluocinolon-acetonid</t>
  </si>
  <si>
    <t>3388</t>
  </si>
  <si>
    <t>FLUCINAR</t>
  </si>
  <si>
    <t>UNG 15GMX0,25MG/GM</t>
  </si>
  <si>
    <t>858</t>
  </si>
  <si>
    <t>HYDROCORTISON LÉČIVA</t>
  </si>
  <si>
    <t>UNG 10GMX10MG/GM</t>
  </si>
  <si>
    <t>Klobetasol</t>
  </si>
  <si>
    <t>46198</t>
  </si>
  <si>
    <t>DERMOVATE</t>
  </si>
  <si>
    <t>CRM 100GMX0,5MG/GM</t>
  </si>
  <si>
    <t>Lerkanidipin</t>
  </si>
  <si>
    <t>169629</t>
  </si>
  <si>
    <t>TBL FLM 100X10MG II</t>
  </si>
  <si>
    <t>147454</t>
  </si>
  <si>
    <t>EUTHYROX 88 MIKROGRAMŮ</t>
  </si>
  <si>
    <t>TBL NOB 100X88RG II</t>
  </si>
  <si>
    <t>59104</t>
  </si>
  <si>
    <t>UROXAL 5 MG</t>
  </si>
  <si>
    <t>180563</t>
  </si>
  <si>
    <t>TBL ENT 90X20MG I</t>
  </si>
  <si>
    <t>161520</t>
  </si>
  <si>
    <t>CPS RDR 14X30MG</t>
  </si>
  <si>
    <t>178602</t>
  </si>
  <si>
    <t>CPS RDR 84X45MG</t>
  </si>
  <si>
    <t>178611</t>
  </si>
  <si>
    <t>178603</t>
  </si>
  <si>
    <t>CPS RDR 98X45MG</t>
  </si>
  <si>
    <t>161525</t>
  </si>
  <si>
    <t>CPS RDR 50X30MG</t>
  </si>
  <si>
    <t>161526</t>
  </si>
  <si>
    <t>CPS RDR 56X30MG</t>
  </si>
  <si>
    <t>161527</t>
  </si>
  <si>
    <t>CPS RDR 60X30MG</t>
  </si>
  <si>
    <t>161544</t>
  </si>
  <si>
    <t>Rabeprazol</t>
  </si>
  <si>
    <t>157141</t>
  </si>
  <si>
    <t>TBL ENT 56X20MG</t>
  </si>
  <si>
    <t>197927</t>
  </si>
  <si>
    <t>SOLIFENACIN ACTAVIS 5 MG</t>
  </si>
  <si>
    <t>185302</t>
  </si>
  <si>
    <t>TBL FLM 4X20MG</t>
  </si>
  <si>
    <t>184223</t>
  </si>
  <si>
    <t>CPS PRO 90X0,4MG</t>
  </si>
  <si>
    <t>80218</t>
  </si>
  <si>
    <t>UNDESTOR</t>
  </si>
  <si>
    <t>CPS MOL 60X40MG</t>
  </si>
  <si>
    <t>178229</t>
  </si>
  <si>
    <t>TRAMADOL MYLAN 100 MG</t>
  </si>
  <si>
    <t>TBL PRO 10X100MG I</t>
  </si>
  <si>
    <t>Urea</t>
  </si>
  <si>
    <t>16462</t>
  </si>
  <si>
    <t>EXCIPIAL U LIPOLOTIO</t>
  </si>
  <si>
    <t>DRM EML 200MLX40MG/ML</t>
  </si>
  <si>
    <t>166759</t>
  </si>
  <si>
    <t>TBL FLM 40X50MG</t>
  </si>
  <si>
    <t>Imidazolové/triazolové deriváty v kombinaci s kortikosteroid</t>
  </si>
  <si>
    <t>16896</t>
  </si>
  <si>
    <t>IMAZOL PLUS</t>
  </si>
  <si>
    <t>CRM 30GMX10MG/2,5MG/GM</t>
  </si>
  <si>
    <t>85575</t>
  </si>
  <si>
    <t>PUDR COLOPLAST</t>
  </si>
  <si>
    <t>86774</t>
  </si>
  <si>
    <t>45(13-22)MM,10KS</t>
  </si>
  <si>
    <t>170420</t>
  </si>
  <si>
    <t>PÁSKY PŘÍDRŽNÉ SILIKONOVÉ SILEX</t>
  </si>
  <si>
    <t>TR 1060,20KS</t>
  </si>
  <si>
    <t>167014</t>
  </si>
  <si>
    <t>KALHOTKY ABSORPČNÍ TENA MEN PROTECTIVE UNDERWEAR L</t>
  </si>
  <si>
    <t>BOKY 95-125CM,1430ML,10KS</t>
  </si>
  <si>
    <t>170285</t>
  </si>
  <si>
    <t>KALHOTKY ABSORPČNÍ MOLICARE PREMIUM EXTRA PLUS EXT</t>
  </si>
  <si>
    <t>BOKY 150-175CM,2669ML,14KS</t>
  </si>
  <si>
    <t>93915</t>
  </si>
  <si>
    <t>Acetylcystein</t>
  </si>
  <si>
    <t>5844</t>
  </si>
  <si>
    <t>ACC 200</t>
  </si>
  <si>
    <t>CPS DUR 20X200MG</t>
  </si>
  <si>
    <t>Betamethason</t>
  </si>
  <si>
    <t>17169</t>
  </si>
  <si>
    <t>BELOSALIC</t>
  </si>
  <si>
    <t>DRM SOL 100MLX0,5MG/20MG/GM</t>
  </si>
  <si>
    <t>Betamethason a antibiotika</t>
  </si>
  <si>
    <t>17170</t>
  </si>
  <si>
    <t>BELOGENT KRÉM</t>
  </si>
  <si>
    <t>CRM 30GMX0,5MG/1MG/GM</t>
  </si>
  <si>
    <t>OPH UNG 1X3,5GM</t>
  </si>
  <si>
    <t>132832</t>
  </si>
  <si>
    <t>TBL FLM 3X28X0,06MG/0,015MG</t>
  </si>
  <si>
    <t>DRM PST 1X30GMX10MG/GM</t>
  </si>
  <si>
    <t>Kyselina chromoglykanová</t>
  </si>
  <si>
    <t>163321</t>
  </si>
  <si>
    <t>ALLERGOCROM KOMBI (OČNÍ+NOSNÍ)</t>
  </si>
  <si>
    <t>GTT SOL+SPR SOL 10ML+15ML</t>
  </si>
  <si>
    <t>Prulifloxacin</t>
  </si>
  <si>
    <t>19160</t>
  </si>
  <si>
    <t>UNIDROX</t>
  </si>
  <si>
    <t>TBL FLM 10X600MG</t>
  </si>
  <si>
    <t>161593</t>
  </si>
  <si>
    <t>ASOLFENA 5 MG</t>
  </si>
  <si>
    <t>29259</t>
  </si>
  <si>
    <t>185350</t>
  </si>
  <si>
    <t>Tizanidin</t>
  </si>
  <si>
    <t>16052</t>
  </si>
  <si>
    <t>SIRDALUD 4 MG</t>
  </si>
  <si>
    <t>85697</t>
  </si>
  <si>
    <t>PUDR STOMOCUR HP 30</t>
  </si>
  <si>
    <t>30G</t>
  </si>
  <si>
    <t>85698</t>
  </si>
  <si>
    <t>PÁSEK PŘÍDRŽNÝ STOMOCUR</t>
  </si>
  <si>
    <t>DÉLKA 1M</t>
  </si>
  <si>
    <t>86093</t>
  </si>
  <si>
    <t>PODLOŽKA 2D ALTERNA 1775</t>
  </si>
  <si>
    <t>170837</t>
  </si>
  <si>
    <t>PODLOŽKA 2D STOMOCUR PLOCHÁ KOMBINOVANÁ UFL 5715</t>
  </si>
  <si>
    <t>HYDROKOLOIDNÍ,PRŮMĚR KROUŽKU 57MM,15-40MM,5KS</t>
  </si>
  <si>
    <t>80172</t>
  </si>
  <si>
    <t>7,5X7,5CM,8 VRSTEV,25X2KS</t>
  </si>
  <si>
    <t>80821</t>
  </si>
  <si>
    <t>KRYTÍ HYDROCOLL</t>
  </si>
  <si>
    <t>5X5CM,10KS</t>
  </si>
  <si>
    <t>82675</t>
  </si>
  <si>
    <t>VLOŽKY ABSORPČNÍ DEPEND FOR MEN</t>
  </si>
  <si>
    <t>535ML,(1590),14KS</t>
  </si>
  <si>
    <t>49941</t>
  </si>
  <si>
    <t>BETALOC ZOK 100 MG</t>
  </si>
  <si>
    <t>TBL PRO 100X100MG</t>
  </si>
  <si>
    <t>166797</t>
  </si>
  <si>
    <t>OLVION 50 MG</t>
  </si>
  <si>
    <t>TBL FLM 8X50MG</t>
  </si>
  <si>
    <t>10268</t>
  </si>
  <si>
    <t>TBL FLM 20X5MG</t>
  </si>
  <si>
    <t>194280</t>
  </si>
  <si>
    <t>TBL NOB 4X100MG</t>
  </si>
  <si>
    <t>130021</t>
  </si>
  <si>
    <t>UBROUSKY ČISTÍCÍ WELLAND REMOVER</t>
  </si>
  <si>
    <t>ROUŠKY WAD050,50KS</t>
  </si>
  <si>
    <t>170587</t>
  </si>
  <si>
    <t>PÁSEK PŘÍDRŽNÝ STOMICKÝ SENSURA MIO CLICK</t>
  </si>
  <si>
    <t>STANDARD,4 OUŠKA,00423,1KS</t>
  </si>
  <si>
    <t>86584</t>
  </si>
  <si>
    <t>SÁČEK 1D UROSTOMICKÝ ESTEEM</t>
  </si>
  <si>
    <t>PRŮHLEDNÝ,13-45MM,STANDARD,10KS</t>
  </si>
  <si>
    <t>82352</t>
  </si>
  <si>
    <t>POHLCOVAČ ZÁPACHU NO-ROMA</t>
  </si>
  <si>
    <t>KAPKY,28ML</t>
  </si>
  <si>
    <t>82537</t>
  </si>
  <si>
    <t>45MM,5KS</t>
  </si>
  <si>
    <t>82700</t>
  </si>
  <si>
    <t>STANDARD S CHLOPNÍ, 45MM, 10KS</t>
  </si>
  <si>
    <t>170259</t>
  </si>
  <si>
    <t>KALHOTKY ABSORPČNÍ TENA PANTS SUPER MEDIUM</t>
  </si>
  <si>
    <t>BOKY 80-110CM,2010ML,12KS</t>
  </si>
  <si>
    <t>170253</t>
  </si>
  <si>
    <t>KALHOTKY ABSORPČNÍ TENA PANTS MAXI LARGE</t>
  </si>
  <si>
    <t>BOKY 100-135CM,2550ML,10KS</t>
  </si>
  <si>
    <t>88022</t>
  </si>
  <si>
    <t>VLOŽKY ABSORPČNÍ DEPEND EXTRA</t>
  </si>
  <si>
    <t>590ML,10KS</t>
  </si>
  <si>
    <t>1710</t>
  </si>
  <si>
    <t>TBL NOB 30X300MG</t>
  </si>
  <si>
    <t>19757</t>
  </si>
  <si>
    <t>BELODERM</t>
  </si>
  <si>
    <t>UNG 30GMX0,5MG/GM</t>
  </si>
  <si>
    <t>19758</t>
  </si>
  <si>
    <t>CRM 15GMX0,5MG/GM</t>
  </si>
  <si>
    <t>76150</t>
  </si>
  <si>
    <t>BATRAFEN KRÉM</t>
  </si>
  <si>
    <t>DIAZEPAM SLOVAKOFARMA 10 MG</t>
  </si>
  <si>
    <t>TBL NOB 20(2X10)X10MG</t>
  </si>
  <si>
    <t>69418</t>
  </si>
  <si>
    <t>DIAZEPAM DESITIN RECTAL TUBE 10 MG</t>
  </si>
  <si>
    <t>RCT SOL 5X2,5MLX10MG</t>
  </si>
  <si>
    <t>208695</t>
  </si>
  <si>
    <t>TBL NOB 20(1X20)X10MG</t>
  </si>
  <si>
    <t>201992</t>
  </si>
  <si>
    <t>Domperidon</t>
  </si>
  <si>
    <t>47271</t>
  </si>
  <si>
    <t>MOTILIUM</t>
  </si>
  <si>
    <t>103402</t>
  </si>
  <si>
    <t>CARDURA XL 4 MG</t>
  </si>
  <si>
    <t>TBL PRO 100X4MG</t>
  </si>
  <si>
    <t>Estriol</t>
  </si>
  <si>
    <t>98182</t>
  </si>
  <si>
    <t>OVESTIN</t>
  </si>
  <si>
    <t>VAG CRM 15GM+APLX1MG/GM</t>
  </si>
  <si>
    <t>Felodipin</t>
  </si>
  <si>
    <t>94168</t>
  </si>
  <si>
    <t>PLENDIL ER 5 MG</t>
  </si>
  <si>
    <t>TBL PRO 100X5MG I</t>
  </si>
  <si>
    <t>111258</t>
  </si>
  <si>
    <t>50981</t>
  </si>
  <si>
    <t>FINANORM 5 MG</t>
  </si>
  <si>
    <t>Hydrogenované námelové alkaloidy</t>
  </si>
  <si>
    <t>91032</t>
  </si>
  <si>
    <t>SECATOXIN FORTE</t>
  </si>
  <si>
    <t>POR GTT SOL 25MLX2,5MG/ML</t>
  </si>
  <si>
    <t>Hydrochlorothiazid</t>
  </si>
  <si>
    <t>HYDROCHLOROTHIAZID LÉČIVA</t>
  </si>
  <si>
    <t>TBL NOB 20X25MG</t>
  </si>
  <si>
    <t>Hydrochlorothiazid a kalium šetřící diuretika</t>
  </si>
  <si>
    <t>125524</t>
  </si>
  <si>
    <t>APO-AMILZIDE 5/50 MG</t>
  </si>
  <si>
    <t>TBL NOB 100X5MG/50MG</t>
  </si>
  <si>
    <t>TBL NOB 30X5MG/50MG</t>
  </si>
  <si>
    <t>2668</t>
  </si>
  <si>
    <t>OPHTHALMO-HYDROCORTISON LÉČIVA</t>
  </si>
  <si>
    <t>OPH UNG 5GMX5MG/GM</t>
  </si>
  <si>
    <t>Chlorprotixen</t>
  </si>
  <si>
    <t>75429</t>
  </si>
  <si>
    <t>CHLORPROTHIXEN 15 LÉČIVA</t>
  </si>
  <si>
    <t>Klopidogrel</t>
  </si>
  <si>
    <t>Kombinace a komplexy sloučenin hliníku, vápníku a hořčíku</t>
  </si>
  <si>
    <t>93582</t>
  </si>
  <si>
    <t>ANACID</t>
  </si>
  <si>
    <t>POR SUS 30X5MLX258MG/388MG</t>
  </si>
  <si>
    <t>153532</t>
  </si>
  <si>
    <t>MAALOX BEZ CUKRU CITRON</t>
  </si>
  <si>
    <t>TBL MND 20X200MG/400MG</t>
  </si>
  <si>
    <t>Kyselina acetylsalicylová</t>
  </si>
  <si>
    <t>155782</t>
  </si>
  <si>
    <t>GODASAL 100</t>
  </si>
  <si>
    <t>TBL NOB 100X100MG/50MG</t>
  </si>
  <si>
    <t>188850</t>
  </si>
  <si>
    <t>STACYL 100 MG ENTEROSOLVENTNÍ TABLETY</t>
  </si>
  <si>
    <t>TBL ENT 100X100MG I</t>
  </si>
  <si>
    <t>Levodopa a inhibitor dekarboxylázy</t>
  </si>
  <si>
    <t>TBL NOB 100X100MG/25MG</t>
  </si>
  <si>
    <t>46694</t>
  </si>
  <si>
    <t>EUTHYROX 125 MIKROGRAMŮ</t>
  </si>
  <si>
    <t>TBL NOB 100X125RG</t>
  </si>
  <si>
    <t>47144</t>
  </si>
  <si>
    <t>POR TBL NOB 100X100RG I</t>
  </si>
  <si>
    <t>Loratadin</t>
  </si>
  <si>
    <t>53639</t>
  </si>
  <si>
    <t>FLONIDAN 10 MG TABLETY</t>
  </si>
  <si>
    <t>100273</t>
  </si>
  <si>
    <t>LIPOBASE</t>
  </si>
  <si>
    <t>CRM 1X100GM</t>
  </si>
  <si>
    <t>132718</t>
  </si>
  <si>
    <t>MOVALIS 15 MG</t>
  </si>
  <si>
    <t>Metformin a sitagliptin</t>
  </si>
  <si>
    <t>194884</t>
  </si>
  <si>
    <t>JANUMET 50 MG/1000 MG</t>
  </si>
  <si>
    <t>TBL FLM 60X50MG/1000MG</t>
  </si>
  <si>
    <t>194885</t>
  </si>
  <si>
    <t>TBL FLM 180X50MG/1000MG</t>
  </si>
  <si>
    <t>Multienzymové přípravky (lipáza, proteáza apod.)</t>
  </si>
  <si>
    <t>56167</t>
  </si>
  <si>
    <t>PANGROL 20000</t>
  </si>
  <si>
    <t>TBL ENT 50X20000IU I</t>
  </si>
  <si>
    <t>20026</t>
  </si>
  <si>
    <t>AGAPURIN SR 400</t>
  </si>
  <si>
    <t>TBL PRO 20X400MG</t>
  </si>
  <si>
    <t>124119</t>
  </si>
  <si>
    <t>PRESTANCE 10 MG/5 MG</t>
  </si>
  <si>
    <t>TBL NOB 90X10MG/5MG</t>
  </si>
  <si>
    <t>124133</t>
  </si>
  <si>
    <t>PRESTANCE 10 MG/10 MG</t>
  </si>
  <si>
    <t>TBL NOB 90X10MG/10MG</t>
  </si>
  <si>
    <t>166423</t>
  </si>
  <si>
    <t>RILMENIDIN TEVA 1 MG TABLETY</t>
  </si>
  <si>
    <t>Serenový plod</t>
  </si>
  <si>
    <t>7430</t>
  </si>
  <si>
    <t>PROSTAKAN FORTE</t>
  </si>
  <si>
    <t>CPS MOL 60X160MG/120MG</t>
  </si>
  <si>
    <t>161594</t>
  </si>
  <si>
    <t>159346</t>
  </si>
  <si>
    <t>TBL PRO 100X0,4MG I</t>
  </si>
  <si>
    <t>Theofylin</t>
  </si>
  <si>
    <t>214904</t>
  </si>
  <si>
    <t>EUPHYLLIN CR N 200</t>
  </si>
  <si>
    <t>CPS PRO 50X200MG</t>
  </si>
  <si>
    <t>59672</t>
  </si>
  <si>
    <t>TBL PRO 30X100MG</t>
  </si>
  <si>
    <t>42779</t>
  </si>
  <si>
    <t>TRALGIT SR 200</t>
  </si>
  <si>
    <t>TBL PRO 10X200MG</t>
  </si>
  <si>
    <t>89817</t>
  </si>
  <si>
    <t>TBL NOB 50X200MG</t>
  </si>
  <si>
    <t>89815</t>
  </si>
  <si>
    <t>124902</t>
  </si>
  <si>
    <t>TBL FLM 30X30MG</t>
  </si>
  <si>
    <t>16285</t>
  </si>
  <si>
    <t>193793</t>
  </si>
  <si>
    <t>BETMIGA 25 MG</t>
  </si>
  <si>
    <t>TBL PRO 90X25MG</t>
  </si>
  <si>
    <t>*2998</t>
  </si>
  <si>
    <t>*2076</t>
  </si>
  <si>
    <t>169269</t>
  </si>
  <si>
    <t>FILM OCHRANNÝ BRAVA</t>
  </si>
  <si>
    <t>SPREJ, 50ML</t>
  </si>
  <si>
    <t>85674</t>
  </si>
  <si>
    <t>MÍRNĚ KONVEXNÍ, S OUŠKY, 60MM, 15 - 43MM, 5KS, 110350</t>
  </si>
  <si>
    <t>81782</t>
  </si>
  <si>
    <t>GÁZA HYDROFILNÍ KOMPRESY PIC STERILNÍ</t>
  </si>
  <si>
    <t>10X10CM,8 VRSTEV,2X24KS</t>
  </si>
  <si>
    <t>170256</t>
  </si>
  <si>
    <t>170276</t>
  </si>
  <si>
    <t>KALHOTKY ABSORPČNÍ TENA SLIP SUPER MEDIUM</t>
  </si>
  <si>
    <t>BOKY 73-122CM,2570ML,30KS</t>
  </si>
  <si>
    <t>88261</t>
  </si>
  <si>
    <t>SÁČEK URINÁLNÍ JÍMACÍ 4425219</t>
  </si>
  <si>
    <t>2000ML,S VENTILEM,STERILNÍ,1KS</t>
  </si>
  <si>
    <t>93914</t>
  </si>
  <si>
    <t>Antiagregancia kromě heparinu, kombinace</t>
  </si>
  <si>
    <t>57364</t>
  </si>
  <si>
    <t>AGGRENOX</t>
  </si>
  <si>
    <t>CPS RDR 60X25MG/200MG</t>
  </si>
  <si>
    <t>Ibuprofen</t>
  </si>
  <si>
    <t>11063</t>
  </si>
  <si>
    <t>IBALGIN 600</t>
  </si>
  <si>
    <t>TBL FLM 30X600MG</t>
  </si>
  <si>
    <t>TBL ENT 90X20MG</t>
  </si>
  <si>
    <t>17122</t>
  </si>
  <si>
    <t>LANZUL 30 MG</t>
  </si>
  <si>
    <t>CPS DUR 56X30MG</t>
  </si>
  <si>
    <t>148078</t>
  </si>
  <si>
    <t>ROSUCARD 40 MG POTAHOVANÉ TABLETY</t>
  </si>
  <si>
    <t>TBL FLM 90X40MG</t>
  </si>
  <si>
    <t>29751</t>
  </si>
  <si>
    <t>TBL FLM 2X100MG I</t>
  </si>
  <si>
    <t>214604</t>
  </si>
  <si>
    <t>HYPNOGEN</t>
  </si>
  <si>
    <t>Metformin a dapagliflozin</t>
  </si>
  <si>
    <t>194781</t>
  </si>
  <si>
    <t>XIGDUO 5 MG/1000 MG</t>
  </si>
  <si>
    <t>TBL FLM 60X5MG/1000MG</t>
  </si>
  <si>
    <t>194782</t>
  </si>
  <si>
    <t>TBL FLM 60X1X5MG/1000MG</t>
  </si>
  <si>
    <t>3455</t>
  </si>
  <si>
    <t>25MM,30KS</t>
  </si>
  <si>
    <t>169669</t>
  </si>
  <si>
    <t>VLOŽKY ABSORPČNÍ TENA LADY MAXI</t>
  </si>
  <si>
    <t>812ML,12KS</t>
  </si>
  <si>
    <t>88030</t>
  </si>
  <si>
    <t>KALHOTKY ABSORPČNÍ NAVLÉKACÍ DEPEND EASY FIT SUPER</t>
  </si>
  <si>
    <t>BOKY 112-163CM,1700ML,16KS</t>
  </si>
  <si>
    <t>MESOCAIN 1%</t>
  </si>
  <si>
    <t>INJ SOL 10X10MLX10MG/ML</t>
  </si>
  <si>
    <t>17171</t>
  </si>
  <si>
    <t>BELOGENT MAST</t>
  </si>
  <si>
    <t>UNG 30GMX0,5MG/1MG/GM</t>
  </si>
  <si>
    <t>103403</t>
  </si>
  <si>
    <t>TBL PRO 100PAX4MG</t>
  </si>
  <si>
    <t>103395</t>
  </si>
  <si>
    <t>TBL PRO 30PAX4MG</t>
  </si>
  <si>
    <t>64797</t>
  </si>
  <si>
    <t>KAMIREN 4</t>
  </si>
  <si>
    <t>12737</t>
  </si>
  <si>
    <t>98183</t>
  </si>
  <si>
    <t>VAG CRM 50GM+APLX1MG/GM</t>
  </si>
  <si>
    <t>28790</t>
  </si>
  <si>
    <t>TBL PRO 56X8MG</t>
  </si>
  <si>
    <t>66036</t>
  </si>
  <si>
    <t>MYCOMAX 100</t>
  </si>
  <si>
    <t>CPS DUR 28X100MG</t>
  </si>
  <si>
    <t>Flutikason</t>
  </si>
  <si>
    <t>30685</t>
  </si>
  <si>
    <t>NASOFAN</t>
  </si>
  <si>
    <t>NAS SPR SUS 1X120DÁVX50RG/DÁV</t>
  </si>
  <si>
    <t>Fosinopril</t>
  </si>
  <si>
    <t>200207</t>
  </si>
  <si>
    <t>MONOPRIL 20 MG</t>
  </si>
  <si>
    <t>132675</t>
  </si>
  <si>
    <t>Chondroitin-sulfát</t>
  </si>
  <si>
    <t>14821</t>
  </si>
  <si>
    <t>CONDROSULF 800 MG</t>
  </si>
  <si>
    <t>TBL FLM 30X800MG</t>
  </si>
  <si>
    <t>203323</t>
  </si>
  <si>
    <t>UNG 100GMX100MG/GM</t>
  </si>
  <si>
    <t>Klindamycin</t>
  </si>
  <si>
    <t>100339</t>
  </si>
  <si>
    <t>DALACIN C 300 MG</t>
  </si>
  <si>
    <t>CPS DUR 16X300MG</t>
  </si>
  <si>
    <t>14910</t>
  </si>
  <si>
    <t>Mebendazol</t>
  </si>
  <si>
    <t>122198</t>
  </si>
  <si>
    <t>VERMOX</t>
  </si>
  <si>
    <t>TBL NOB 6X100MG</t>
  </si>
  <si>
    <t>92255</t>
  </si>
  <si>
    <t>TBL OBD 30X5MG</t>
  </si>
  <si>
    <t>178597</t>
  </si>
  <si>
    <t>CPS RDR 30X45MG</t>
  </si>
  <si>
    <t>202893</t>
  </si>
  <si>
    <t>TBL PRO 14X120MG/5MG II</t>
  </si>
  <si>
    <t>143431</t>
  </si>
  <si>
    <t>SILDENAFIL SANDOZ 100 MG</t>
  </si>
  <si>
    <t>TBL NOB 16X100MG</t>
  </si>
  <si>
    <t>167016</t>
  </si>
  <si>
    <t>SILDENAFIL TEVA 100 MG</t>
  </si>
  <si>
    <t>143428</t>
  </si>
  <si>
    <t>166802</t>
  </si>
  <si>
    <t>TBL FLM 12X100MG</t>
  </si>
  <si>
    <t>Silikony</t>
  </si>
  <si>
    <t>13388</t>
  </si>
  <si>
    <t>CPS MOL 25X40MG</t>
  </si>
  <si>
    <t>3378</t>
  </si>
  <si>
    <t>32000</t>
  </si>
  <si>
    <t>26554</t>
  </si>
  <si>
    <t>TBL NOB 28X80MG</t>
  </si>
  <si>
    <t>94653</t>
  </si>
  <si>
    <t>HYTRIN 5 MG</t>
  </si>
  <si>
    <t>TBL NOB 84X5MG</t>
  </si>
  <si>
    <t>138844</t>
  </si>
  <si>
    <t>TBL FLM 60X37,5MG/325MG I</t>
  </si>
  <si>
    <t>197783</t>
  </si>
  <si>
    <t>TBL RET 50X6MG/0,4MG</t>
  </si>
  <si>
    <t>197784</t>
  </si>
  <si>
    <t>TBL RET 56X6MG/0,4MG</t>
  </si>
  <si>
    <t>Retinol (vitamin A)</t>
  </si>
  <si>
    <t>347</t>
  </si>
  <si>
    <t>VITAMIN A-SLOVAKOFARMA</t>
  </si>
  <si>
    <t>CPS MOL 50X30000IU</t>
  </si>
  <si>
    <t>85663</t>
  </si>
  <si>
    <t>BÉŽOVÝ, 40MM, MAXI, FILTR, 30KS, 118440</t>
  </si>
  <si>
    <t>85669</t>
  </si>
  <si>
    <t>PLOCHÁ S OUŠKY 40MM, 10 - 35MM, 5KS, 100150</t>
  </si>
  <si>
    <t>86646</t>
  </si>
  <si>
    <t>PODLOŽKA ALMARYS TWIN PLUS STANDARD 036260U</t>
  </si>
  <si>
    <t>60MM,10KS</t>
  </si>
  <si>
    <t>86724</t>
  </si>
  <si>
    <t>PODLOŽKA 2D ALTERNA EXTRA 2831</t>
  </si>
  <si>
    <t>40MM,5KS</t>
  </si>
  <si>
    <t>170589</t>
  </si>
  <si>
    <t>POHLCOVAČ ZÁPACHU BRAVA, DEODORANT</t>
  </si>
  <si>
    <t>240ML,1KS</t>
  </si>
  <si>
    <t>86657</t>
  </si>
  <si>
    <t>PODLOŽKA ALMARYS TWIN PLUS CONVEX 036365U</t>
  </si>
  <si>
    <t>60MM K ÚPRAVĚ,OTVOR 17-40MM,5KS</t>
  </si>
  <si>
    <t>130084</t>
  </si>
  <si>
    <t>SÁČEK 2D UROSTOMICKÝ ALTERNA MULTIKOMOROVÝ 14224</t>
  </si>
  <si>
    <t>BÍLÝ,40MM,MAXI,30KS</t>
  </si>
  <si>
    <t>171541</t>
  </si>
  <si>
    <t>PASTA ADHEZIVNÍ BRAVA</t>
  </si>
  <si>
    <t>TUBA,60G,1KS</t>
  </si>
  <si>
    <t>3337</t>
  </si>
  <si>
    <t>PÁS STOMICKÝ</t>
  </si>
  <si>
    <t>86643</t>
  </si>
  <si>
    <t>SÁČEK 2D UROSTOMICKÝ ALMARYS TWIN PLUS 037960U</t>
  </si>
  <si>
    <t>85523</t>
  </si>
  <si>
    <t>PROUŽKY ADHEZIVNÍ 102X20MM OCHRANNÉ</t>
  </si>
  <si>
    <t>102X20MM, 100KS</t>
  </si>
  <si>
    <t>11410</t>
  </si>
  <si>
    <t>KATÉTR POTAŽENÝ JEDNORÁZOVÝ EASICATH ŽENSKÝ</t>
  </si>
  <si>
    <t>CH 8,10,12,14,16  BALENÍ PO 25 KS</t>
  </si>
  <si>
    <t>140348</t>
  </si>
  <si>
    <t>SYSTÉM PROPLACH.PRO MOČOVÉ KATETRY (KYS.CITR. 3,23</t>
  </si>
  <si>
    <t>10X100ML KAT.C. FB99839</t>
  </si>
  <si>
    <t>Alfuzosin</t>
  </si>
  <si>
    <t>136169</t>
  </si>
  <si>
    <t>ALFUZOSIN MYLAN 10 MG</t>
  </si>
  <si>
    <t>TBL PRO 100X10MG</t>
  </si>
  <si>
    <t>27899</t>
  </si>
  <si>
    <t>AERIUS 5 MG</t>
  </si>
  <si>
    <t>28834</t>
  </si>
  <si>
    <t>POR TBL DIS 90X2,5MG</t>
  </si>
  <si>
    <t>28839</t>
  </si>
  <si>
    <t>AERIUS 0,5 MG/ML</t>
  </si>
  <si>
    <t>POR SOL 120ML+LŽIČKAX0,5MG/ML</t>
  </si>
  <si>
    <t>129842</t>
  </si>
  <si>
    <t>YAZ 0,02 MG/3 MG POTAHOVANÉ TABLETY</t>
  </si>
  <si>
    <t>TBL FLM 3X28X0,02MG/3MG</t>
  </si>
  <si>
    <t>181993</t>
  </si>
  <si>
    <t>YOSEFINNE</t>
  </si>
  <si>
    <t>TBL FLM 3X28X3MG/0,02MG (24+4)</t>
  </si>
  <si>
    <t>115715</t>
  </si>
  <si>
    <t>Escitalopram</t>
  </si>
  <si>
    <t>20132</t>
  </si>
  <si>
    <t>CIPRALEX 10 MG</t>
  </si>
  <si>
    <t>TBL FLM 28X10MG I</t>
  </si>
  <si>
    <t>187665</t>
  </si>
  <si>
    <t>FLUKONAZOL PMCS 100 MG</t>
  </si>
  <si>
    <t>75490</t>
  </si>
  <si>
    <t>KLACID 250</t>
  </si>
  <si>
    <t>202905</t>
  </si>
  <si>
    <t>Klenbuterol</t>
  </si>
  <si>
    <t>55449</t>
  </si>
  <si>
    <t>SPIROPENT</t>
  </si>
  <si>
    <t>SIR 1X100MLX1RG/ML</t>
  </si>
  <si>
    <t>Montelukast</t>
  </si>
  <si>
    <t>143372</t>
  </si>
  <si>
    <t>SINGULAIR 4 MG GRANULE</t>
  </si>
  <si>
    <t>GRA 28X4MG</t>
  </si>
  <si>
    <t>Nystatin, kombinace</t>
  </si>
  <si>
    <t>107744</t>
  </si>
  <si>
    <t>MACMIROR COMPLEX</t>
  </si>
  <si>
    <t>VAG UNG 30GMX100MG/40KU/GM</t>
  </si>
  <si>
    <t>41146</t>
  </si>
  <si>
    <t>MACMIROR COMPLEX 500</t>
  </si>
  <si>
    <t>VAG CPS MOL 12X500MG/200KU</t>
  </si>
  <si>
    <t>42591</t>
  </si>
  <si>
    <t>RECTODELT 100 MG</t>
  </si>
  <si>
    <t>SUP 4X100MG</t>
  </si>
  <si>
    <t>105861</t>
  </si>
  <si>
    <t>TAMUROX</t>
  </si>
  <si>
    <t>CPS PRO 98X0,4MG</t>
  </si>
  <si>
    <t>Formoterol a budesonid</t>
  </si>
  <si>
    <t>180087</t>
  </si>
  <si>
    <t>SYMBICORT TURBUHALER 200 MIKROGRAMŮ/ 6 MIKROGRAMŮ/ INHALACE</t>
  </si>
  <si>
    <t>INH PLV 1X120DÁVX160RG/4,5RG</t>
  </si>
  <si>
    <t>216285</t>
  </si>
  <si>
    <t>TBL NOB 90X300MG</t>
  </si>
  <si>
    <t>Citalopram</t>
  </si>
  <si>
    <t>132524</t>
  </si>
  <si>
    <t>TBL FLM 60X20MG</t>
  </si>
  <si>
    <t>17433</t>
  </si>
  <si>
    <t>Chlordiazepoxid</t>
  </si>
  <si>
    <t>40564</t>
  </si>
  <si>
    <t>ELENIUM</t>
  </si>
  <si>
    <t>TBL OBD 20X10MG</t>
  </si>
  <si>
    <t>86397</t>
  </si>
  <si>
    <t>CLOTRIMAZOL AL 1%</t>
  </si>
  <si>
    <t>100301</t>
  </si>
  <si>
    <t>25365</t>
  </si>
  <si>
    <t>CPS ETD 28X20MG</t>
  </si>
  <si>
    <t>Rifaximin</t>
  </si>
  <si>
    <t>202740</t>
  </si>
  <si>
    <t>NORMIX</t>
  </si>
  <si>
    <t>TBL FLM 28X200MG</t>
  </si>
  <si>
    <t>186665</t>
  </si>
  <si>
    <t>TBL RET 180X35MG</t>
  </si>
  <si>
    <t>16461</t>
  </si>
  <si>
    <t>EXCIPIAL U HYDROLOTIO</t>
  </si>
  <si>
    <t>DRM EML 200MLX20MG/ML</t>
  </si>
  <si>
    <t>211971</t>
  </si>
  <si>
    <t>VITAROS 2 MG/G KRÉM</t>
  </si>
  <si>
    <t>CRM 4X100MGX2MG/GM</t>
  </si>
  <si>
    <t>155859</t>
  </si>
  <si>
    <t>SUMAMED 500 MG</t>
  </si>
  <si>
    <t>Dexamethason</t>
  </si>
  <si>
    <t>52334</t>
  </si>
  <si>
    <t>FORTECORTIN 4</t>
  </si>
  <si>
    <t>TBL NOB 20X4MG</t>
  </si>
  <si>
    <t>Diosmektit</t>
  </si>
  <si>
    <t>59941</t>
  </si>
  <si>
    <t>SMECTA</t>
  </si>
  <si>
    <t>POR PLV SUS 30X3GM</t>
  </si>
  <si>
    <t>Glycerol</t>
  </si>
  <si>
    <t>SUPPOSITORIA GLYCERINI LÉČIVA</t>
  </si>
  <si>
    <t>SUP 10X2,06GM</t>
  </si>
  <si>
    <t>215978</t>
  </si>
  <si>
    <t>61980</t>
  </si>
  <si>
    <t>UNG 15GM</t>
  </si>
  <si>
    <t>49933</t>
  </si>
  <si>
    <t>CROMOHEXAL</t>
  </si>
  <si>
    <t>NAS SPR SOL 2X15MLX20MG/ML</t>
  </si>
  <si>
    <t>PARALEN 500 SUP</t>
  </si>
  <si>
    <t>Saccharomyces Boulardii</t>
  </si>
  <si>
    <t>202796</t>
  </si>
  <si>
    <t>ENTEROL</t>
  </si>
  <si>
    <t>CPS DUR 30X250MG</t>
  </si>
  <si>
    <t>Vápník, kombinace s vitaminem D a/nebo jinými léčivy</t>
  </si>
  <si>
    <t>189079</t>
  </si>
  <si>
    <t>CALCICHEW D3 LEMON 500 MG/400 IU</t>
  </si>
  <si>
    <t>TBL MND 60X500MG/400IU</t>
  </si>
  <si>
    <t>47514</t>
  </si>
  <si>
    <t>CALCICHEW D3 500 MG/ 200 IU</t>
  </si>
  <si>
    <t>TBL MND 20X500MG/200IU</t>
  </si>
  <si>
    <t>189093</t>
  </si>
  <si>
    <t>TBL MND 180X500MG/400IU</t>
  </si>
  <si>
    <t>200237</t>
  </si>
  <si>
    <t>170262</t>
  </si>
  <si>
    <t>PLENY ABSORPČNÍ TENA COMFORT PLUS</t>
  </si>
  <si>
    <t>1500ML,46KS</t>
  </si>
  <si>
    <t>180207</t>
  </si>
  <si>
    <t>BICALUTAGEN 150 MG</t>
  </si>
  <si>
    <t>180213</t>
  </si>
  <si>
    <t>TBL FLM 90X150MG</t>
  </si>
  <si>
    <t>28837</t>
  </si>
  <si>
    <t>POR SOL 60ML+LŽIČKAX0,5MG/ML</t>
  </si>
  <si>
    <t>Dimetinden</t>
  </si>
  <si>
    <t>15520</t>
  </si>
  <si>
    <t>FENISTIL</t>
  </si>
  <si>
    <t>POR GTT SOL 1X20MLX1MG/ML</t>
  </si>
  <si>
    <t>42953</t>
  </si>
  <si>
    <t>145174</t>
  </si>
  <si>
    <t>ZENARO 5 MG</t>
  </si>
  <si>
    <t>TBL FLM 50X5MG I</t>
  </si>
  <si>
    <t>Oxykodon</t>
  </si>
  <si>
    <t>11106</t>
  </si>
  <si>
    <t>OXYCONTIN 40 MG</t>
  </si>
  <si>
    <t>TBL PRO 30X40MG</t>
  </si>
  <si>
    <t>109415</t>
  </si>
  <si>
    <t>NOLPAZA 40 MG ENTEROSOLVENTNÍ TABLETY</t>
  </si>
  <si>
    <t>TBL ENT 84X40MG</t>
  </si>
  <si>
    <t>18282</t>
  </si>
  <si>
    <t>197933</t>
  </si>
  <si>
    <t>SOLIFENACIN ACTAVIS 10 MG</t>
  </si>
  <si>
    <t>197934</t>
  </si>
  <si>
    <t>192748</t>
  </si>
  <si>
    <t>TBL FLM 100X10MG I</t>
  </si>
  <si>
    <t>192736</t>
  </si>
  <si>
    <t>SOLIFENACIN SANDOZ 5 MG</t>
  </si>
  <si>
    <t>197929</t>
  </si>
  <si>
    <t>192739</t>
  </si>
  <si>
    <t>TBL FLM 100X5MG II</t>
  </si>
  <si>
    <t>151887</t>
  </si>
  <si>
    <t>TBL FLM 200X5MG</t>
  </si>
  <si>
    <t>192751</t>
  </si>
  <si>
    <t>192742</t>
  </si>
  <si>
    <t>TBL FLM 100X5MG III</t>
  </si>
  <si>
    <t>152957</t>
  </si>
  <si>
    <t>TEZEO 40 MG</t>
  </si>
  <si>
    <t>TBL NOB 90X40MG</t>
  </si>
  <si>
    <t>12687</t>
  </si>
  <si>
    <t>TRAMAL RETARD TABLETY 100 MG</t>
  </si>
  <si>
    <t>TBL FLM 50X10MG</t>
  </si>
  <si>
    <t>146900</t>
  </si>
  <si>
    <t>87116</t>
  </si>
  <si>
    <t>VLOŽKY ABSORPČNÍ MOLIMED MICRO</t>
  </si>
  <si>
    <t>260ML,14KS</t>
  </si>
  <si>
    <t>87843</t>
  </si>
  <si>
    <t>VLOŽKY ABSORPČNÍ ABRI LIGHT MINI PLUS</t>
  </si>
  <si>
    <t>220ML,16KS</t>
  </si>
  <si>
    <t>88137</t>
  </si>
  <si>
    <t>KALHOTKY ABSORPČNÍ NAVLÉKACÍ ABRI FLEX M3</t>
  </si>
  <si>
    <t>BOKY 80-110CM,2200ML,14KS</t>
  </si>
  <si>
    <t>136214</t>
  </si>
  <si>
    <t>KATÉTR LUBRIKOVANÝ ACTREEN HI-LITE SET TIEMANN S I</t>
  </si>
  <si>
    <t>STERILNÍ, 37 CM, CH10-18, 242110U-242118U, 30 KS</t>
  </si>
  <si>
    <t>65484</t>
  </si>
  <si>
    <t>Laktulóza</t>
  </si>
  <si>
    <t>42546</t>
  </si>
  <si>
    <t>SIR 1X200MLX0,667GM/ML</t>
  </si>
  <si>
    <t>215713</t>
  </si>
  <si>
    <t>POR SOL 1X200MLX667MG/ML HDP</t>
  </si>
  <si>
    <t>207076</t>
  </si>
  <si>
    <t>Penicilamin</t>
  </si>
  <si>
    <t>66755</t>
  </si>
  <si>
    <t>METALCAPTASE 150</t>
  </si>
  <si>
    <t>Spazmolytika, psycholeptika a analgetika v kombinaci</t>
  </si>
  <si>
    <t>91261</t>
  </si>
  <si>
    <t>SPASMOPAN</t>
  </si>
  <si>
    <t>SUP 5</t>
  </si>
  <si>
    <t>164888</t>
  </si>
  <si>
    <t>CALTRATE 600 MG/400 IU D3 POTAHOVANÁ TABLETA</t>
  </si>
  <si>
    <t>TBL FLM 90X600MG/400IU</t>
  </si>
  <si>
    <t>193795</t>
  </si>
  <si>
    <t>166776</t>
  </si>
  <si>
    <t>ITOPRID PMCS 50 MG</t>
  </si>
  <si>
    <t>TBL FLM 100X50MG I</t>
  </si>
  <si>
    <t>Tokoferol-alfa</t>
  </si>
  <si>
    <t>10432</t>
  </si>
  <si>
    <t>VITAMIN E 400-ZENTIVA</t>
  </si>
  <si>
    <t>CPS MOL 30X400MG</t>
  </si>
  <si>
    <t>125064</t>
  </si>
  <si>
    <t>TBL NOB 90X5MG</t>
  </si>
  <si>
    <t>Losartan</t>
  </si>
  <si>
    <t>114067</t>
  </si>
  <si>
    <t>TBL FLM 90X50MG II</t>
  </si>
  <si>
    <t>13894</t>
  </si>
  <si>
    <t>TBL FLM 90X50MG I</t>
  </si>
  <si>
    <t>15317</t>
  </si>
  <si>
    <t>LOZAP H</t>
  </si>
  <si>
    <t>10275</t>
  </si>
  <si>
    <t>DEGAN 10 MG ROZTOK PRO INJEKCI</t>
  </si>
  <si>
    <t>INJ SOL 50X2MLX5MG/ML</t>
  </si>
  <si>
    <t>14499</t>
  </si>
  <si>
    <t>TBL PRO 30X0,4MG</t>
  </si>
  <si>
    <t>193799</t>
  </si>
  <si>
    <t>TBL PRO 60X50MG</t>
  </si>
  <si>
    <t>197788</t>
  </si>
  <si>
    <t>TBL RET 200X6MG/0,4MG</t>
  </si>
  <si>
    <t>180988</t>
  </si>
  <si>
    <t>GENTADEX 5 MG/ML + 1 MG/ML</t>
  </si>
  <si>
    <t>OPH GTT SOL 1X5ML</t>
  </si>
  <si>
    <t>Síran železnatý</t>
  </si>
  <si>
    <t>14712</t>
  </si>
  <si>
    <t>TBL RET 100X80MG I</t>
  </si>
  <si>
    <t>Amitriptylin</t>
  </si>
  <si>
    <t>87167</t>
  </si>
  <si>
    <t>AMITRIPTYLIN-SLOVAKOFARMA</t>
  </si>
  <si>
    <t>TBL FLM 50X28,3MG</t>
  </si>
  <si>
    <t>94114</t>
  </si>
  <si>
    <t>WARFARIN ORION 5 MG</t>
  </si>
  <si>
    <t>TBL NOB 100X5MG</t>
  </si>
  <si>
    <t>16286</t>
  </si>
  <si>
    <t>168327</t>
  </si>
  <si>
    <t>TBL FLM 60X2,5MG</t>
  </si>
  <si>
    <t>89025</t>
  </si>
  <si>
    <t>TBL ENT 50X50MG</t>
  </si>
  <si>
    <t>Methylprednisolon</t>
  </si>
  <si>
    <t>40369</t>
  </si>
  <si>
    <t>59810</t>
  </si>
  <si>
    <t>Síran hořečnatý</t>
  </si>
  <si>
    <t>MAGNESIUM SULFURICUM BIOTIKA 10%</t>
  </si>
  <si>
    <t>INJ SOL 5X10MLX100MG/ML</t>
  </si>
  <si>
    <t>87164</t>
  </si>
  <si>
    <t>SÁČEK URINÁLNÍ SU 20 V1</t>
  </si>
  <si>
    <t>2000ML,DOLNÍ VÝPUST-PŘÍMÁ,1KS</t>
  </si>
  <si>
    <t>3801</t>
  </si>
  <si>
    <t>TBL FLM 28X2,5MG</t>
  </si>
  <si>
    <t>Desogestrel a ethinylestradiol</t>
  </si>
  <si>
    <t>96549</t>
  </si>
  <si>
    <t>MARVELON</t>
  </si>
  <si>
    <t>TBL NOB 3X21X0,15MG/0,03MG</t>
  </si>
  <si>
    <t>51813</t>
  </si>
  <si>
    <t>199795</t>
  </si>
  <si>
    <t>TBL FLM 20X250MG</t>
  </si>
  <si>
    <t>1012</t>
  </si>
  <si>
    <t>66366</t>
  </si>
  <si>
    <t>OSPAMOX 250 MG/5 ML</t>
  </si>
  <si>
    <t>POR PLV SUS 60MLX250MG/5ML</t>
  </si>
  <si>
    <t>Guajazulen</t>
  </si>
  <si>
    <t>874</t>
  </si>
  <si>
    <t>OPHTHALMO-AZULEN</t>
  </si>
  <si>
    <t>OPH UNG 5GMX1,5MG/GM</t>
  </si>
  <si>
    <t>91291</t>
  </si>
  <si>
    <t>SIR 100MLX40MG/8MG/ML</t>
  </si>
  <si>
    <t>74991</t>
  </si>
  <si>
    <t>AMOKSIKLAV 156,25 MG/5 ML SUSPENZE</t>
  </si>
  <si>
    <t>POR PLV SUS 1X125/31,25MG/5ML</t>
  </si>
  <si>
    <t>42844</t>
  </si>
  <si>
    <t>ZINNAT 125 MG</t>
  </si>
  <si>
    <t>POR GRA SUS 100MLX125MG</t>
  </si>
  <si>
    <t>18565</t>
  </si>
  <si>
    <t>POR LYO 10X120RG</t>
  </si>
  <si>
    <t>208694</t>
  </si>
  <si>
    <t>TBL NOB 20(1X20)X5MG</t>
  </si>
  <si>
    <t>Jiná antihistaminika pro systémovou aplikaci</t>
  </si>
  <si>
    <t>TBL NOB 20X2MG</t>
  </si>
  <si>
    <t>124346</t>
  </si>
  <si>
    <t>TBL FLM 90X5MG I</t>
  </si>
  <si>
    <t>Makrogol</t>
  </si>
  <si>
    <t>184039</t>
  </si>
  <si>
    <t>FORLAX 4 G</t>
  </si>
  <si>
    <t>POR PLV SOL SCC 20X4GM</t>
  </si>
  <si>
    <t>184041</t>
  </si>
  <si>
    <t>POR PLV SOL SCC 50X4GM</t>
  </si>
  <si>
    <t>Pyridoxin (vitamin B6)</t>
  </si>
  <si>
    <t>280</t>
  </si>
  <si>
    <t>PYRIDOXIN LÉČIVA</t>
  </si>
  <si>
    <t>*1004</t>
  </si>
  <si>
    <t>82673</t>
  </si>
  <si>
    <t>KALHOTKY ABSORPČNÍ NATAHOVACÍ PRO ŽENY DEPEND XS</t>
  </si>
  <si>
    <t>1340ML,(1978),13KS</t>
  </si>
  <si>
    <t>140692</t>
  </si>
  <si>
    <t>NELATON, STERIL., IHNED K POUŽITÍ, ANTIREFLUX. CHLOPEŇ,CH08-18, D.50 CM, 30KS</t>
  </si>
  <si>
    <t>140834</t>
  </si>
  <si>
    <t>STERILNÍ MOČOVÝ PRO MUŽE, 238208 - 16, CH08 (2,7MM) - CH16 (5,3MM)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</si>
  <si>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</si>
  <si>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</si>
  <si>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</si>
  <si>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</si>
  <si>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</si>
  <si>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</si>
  <si>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</si>
  <si>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G04CB01 - Finasterid</t>
  </si>
  <si>
    <t>C02CA04 - Doxazosin</t>
  </si>
  <si>
    <t>R06AE09 - Levocetirizin</t>
  </si>
  <si>
    <t>R06AX27 - Desloratadin</t>
  </si>
  <si>
    <t>N06AB06 - Sertralin</t>
  </si>
  <si>
    <t>N02AX02 - Tramadol</t>
  </si>
  <si>
    <t>B01AF02 - Apixaban</t>
  </si>
  <si>
    <t>C10AA07 - Rosuvastatin</t>
  </si>
  <si>
    <t>G04BD07 - Tolterodin</t>
  </si>
  <si>
    <t>R01AC01 - Kyselina chromoglykanová</t>
  </si>
  <si>
    <t>R06AX13 - Loratadin</t>
  </si>
  <si>
    <t>A03FA07 - Itopridum</t>
  </si>
  <si>
    <t>V12 - Homeopatika (česká ATC skupina)</t>
  </si>
  <si>
    <t>B01AA03 - Warfarin</t>
  </si>
  <si>
    <t>L02BA01 - Tamoxifen</t>
  </si>
  <si>
    <t>C09DA01 - Losartan a diuretika</t>
  </si>
  <si>
    <t>R03AK07 - Formoterol a budesonid</t>
  </si>
  <si>
    <t>B01AA03</t>
  </si>
  <si>
    <t>C02CA04</t>
  </si>
  <si>
    <t>G04BD07</t>
  </si>
  <si>
    <t>G04BD08</t>
  </si>
  <si>
    <t>G04CB01</t>
  </si>
  <si>
    <t>L02BA01</t>
  </si>
  <si>
    <t>N02AX02</t>
  </si>
  <si>
    <t>C09DA01</t>
  </si>
  <si>
    <t>N06AB06</t>
  </si>
  <si>
    <t>B01AF02</t>
  </si>
  <si>
    <t>R06AE09</t>
  </si>
  <si>
    <t>R06AX27</t>
  </si>
  <si>
    <t>V12</t>
  </si>
  <si>
    <t>A03FA07</t>
  </si>
  <si>
    <t>C10AA07</t>
  </si>
  <si>
    <t>R06AX13</t>
  </si>
  <si>
    <t>R03AK07</t>
  </si>
  <si>
    <t>R01AC01</t>
  </si>
  <si>
    <t>Přehled plnění PL - Preskripce léčivých přípravků - orientační přehled</t>
  </si>
  <si>
    <t>ZA315</t>
  </si>
  <si>
    <t>Kompresa NT 5 x 5 cm/2 ks sterilní 26501</t>
  </si>
  <si>
    <t>ZA333</t>
  </si>
  <si>
    <t>Krytí aquacel Ag hydrofibre 10 x 10 cm á 10 ks 0081082 403708</t>
  </si>
  <si>
    <t>ZA339</t>
  </si>
  <si>
    <t>Obinadlo hydrofilní   8 cm x   5 m 13006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</si>
  <si>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</si>
  <si>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</si>
  <si>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</si>
  <si>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</si>
  <si>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</si>
  <si>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</si>
  <si>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</si>
  <si>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</si>
  <si>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</si>
  <si>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</si>
  <si>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</si>
  <si>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</si>
  <si>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</si>
  <si>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</si>
  <si>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</si>
  <si>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</si>
  <si>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</si>
  <si>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</si>
  <si>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</si>
  <si>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</si>
  <si>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</si>
  <si>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</si>
  <si>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ZA569</t>
  </si>
  <si>
    <t>Podkolenky cambren C  K3 velké 997396/2 - již firma nevyrábí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</si>
  <si>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</si>
  <si>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</si>
  <si>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</si>
  <si>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</si>
  <si>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</si>
  <si>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</si>
  <si>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</si>
  <si>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</si>
  <si>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ZC846</t>
  </si>
  <si>
    <t>Kompresa AB 15 x 25 cm/1 ks sterilní NT savá 1230114031</t>
  </si>
  <si>
    <t>ZC885</t>
  </si>
  <si>
    <t>Náplast omnifix E 10 cm x 10 m 900650</t>
  </si>
  <si>
    <t>ZD109</t>
  </si>
  <si>
    <t>Tampon menstruační bal. á 16 ks 7091164</t>
  </si>
  <si>
    <t>ZD111</t>
  </si>
  <si>
    <t>Náplast omnifix E 5 cm x 10 m 9006493</t>
  </si>
  <si>
    <t>ZD633</t>
  </si>
  <si>
    <t>Krytí mepilex border sacrum 18 x 18 cm bal. á 5 ks 282000-01</t>
  </si>
  <si>
    <t>ZI558</t>
  </si>
  <si>
    <t>Náplast curapor   7 x   5 cm 22120 ( náhrada za cosmopor )</t>
  </si>
  <si>
    <t>Náplast curapor   7 x   5 cm 32912  (22120,  náhrada za cosmopor )</t>
  </si>
  <si>
    <t>ZK352</t>
  </si>
  <si>
    <t>Krytí - rotok Hyiodine na chronické rány bal. á 50 ml HYIODINE</t>
  </si>
  <si>
    <t>ZA417</t>
  </si>
  <si>
    <t>Krytí mastný tyl lomatuell H 10 x 20, á 10 ks, 23316</t>
  </si>
  <si>
    <t>ZL410</t>
  </si>
  <si>
    <t>Krytí gelové Hemagel 100 g A2681147</t>
  </si>
  <si>
    <t>ZL667</t>
  </si>
  <si>
    <t>Náplast tegaderm i.v. advanced 6,5 cm x 7,0 cm bal. á 100 ks 1683</t>
  </si>
  <si>
    <t>Náplast tegaderm i.v. advanced 6,5 cm x 7,0 cm bal. á 400 ks 1683</t>
  </si>
  <si>
    <t>ZL973</t>
  </si>
  <si>
    <t>Pěna renasys-F střední set (M) 66800795</t>
  </si>
  <si>
    <t>ZD634</t>
  </si>
  <si>
    <t>Krytí mepilex border sacrum 23 x 23 cm bal. á 5 ks 282400-01</t>
  </si>
  <si>
    <t>ZA580</t>
  </si>
  <si>
    <t>Podkolenky cambren C  K2 střední 9973952  - již firma nevyrábí</t>
  </si>
  <si>
    <t>ZD168</t>
  </si>
  <si>
    <t>Gáza skládaná   8 cm x 17 cm karton á 1700 ks 11010</t>
  </si>
  <si>
    <t>Gáza skládaná 8 cm x 17 cm karton á 1700 ks 11010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</si>
  <si>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</si>
  <si>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</si>
  <si>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</si>
  <si>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</si>
  <si>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</si>
  <si>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</si>
  <si>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</si>
  <si>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</si>
  <si>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</si>
  <si>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</si>
  <si>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ZN475</t>
  </si>
  <si>
    <t>Obinadlo elastické universal   8 cm x 5 m 1323100312</t>
  </si>
  <si>
    <t>ZN895</t>
  </si>
  <si>
    <t>Krytí reston nesterilní 10,0 cm x 5,0 cm x 5 m role 1563L</t>
  </si>
  <si>
    <t>ZD619</t>
  </si>
  <si>
    <t>Krytí aquacel extra (dříve hydrofibre) 10 x 10 cm á 10 ks 420672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</si>
  <si>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</si>
  <si>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</si>
  <si>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</si>
  <si>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</si>
  <si>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</si>
  <si>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</si>
  <si>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</si>
  <si>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</si>
  <si>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</si>
  <si>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</si>
  <si>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</si>
  <si>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</si>
  <si>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</si>
  <si>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</si>
  <si>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</si>
  <si>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</si>
  <si>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ZA897</t>
  </si>
  <si>
    <t>Nůž na stehy sterilní  krátký bal. á 100 ks 11.000.00.010</t>
  </si>
  <si>
    <t>ZA964</t>
  </si>
  <si>
    <t>Stříkačka janett 3-dílná 60 ml sterilní vyplachovací MRG564</t>
  </si>
  <si>
    <t>Stříkačka janett 3-dílná 60 ml sterilní vyplachovací 050ML3CZ-CEW (MRG564)</t>
  </si>
  <si>
    <t>ZB117</t>
  </si>
  <si>
    <t>Lanceta haemolance modrá plus low flow bal. á 100 ks DIS7371</t>
  </si>
  <si>
    <t>ZB249</t>
  </si>
  <si>
    <t>Sáček močový s křížovou výpustí 2000 ml ZAR-TNU201601</t>
  </si>
  <si>
    <t>ZB386</t>
  </si>
  <si>
    <t>Kanyla ET 7,5 s manžetou 9475E</t>
  </si>
  <si>
    <t>ZB553</t>
  </si>
  <si>
    <t>Láhev redon hi-vac 400 ml-kompletní 05.000.22.803</t>
  </si>
  <si>
    <t>ZB586</t>
  </si>
  <si>
    <t>Vzduchovod nosní PVC 7/9 KVS 321028 (579209)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</si>
  <si>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</si>
  <si>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</si>
  <si>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</si>
  <si>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</si>
  <si>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</si>
  <si>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</si>
  <si>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</si>
  <si>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</si>
  <si>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</si>
  <si>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</si>
  <si>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</si>
  <si>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</si>
  <si>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</si>
  <si>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</si>
  <si>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ZB780</t>
  </si>
  <si>
    <t>Kontejner 120 ml sterilní á 50 ks FLME25035</t>
  </si>
  <si>
    <t>ZB815</t>
  </si>
  <si>
    <t>Stříkačka injekční 3-dílná 50 ml LL spec. Original-Perfusor černá s jehlou 50 ml 8728828F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</si>
  <si>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</si>
  <si>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</si>
  <si>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</si>
  <si>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</si>
  <si>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</si>
  <si>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pěnová pr. 55 mm pro dospělé H-108002</t>
  </si>
  <si>
    <t>ZC751</t>
  </si>
  <si>
    <t>Čepelka skalpelová 11 BB511</t>
  </si>
  <si>
    <t>ZC770</t>
  </si>
  <si>
    <t>Hadička spojovací HS 3,0 x 2500LL 606347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</si>
  <si>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</si>
  <si>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</si>
  <si>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</si>
  <si>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</si>
  <si>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</si>
  <si>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</si>
  <si>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</si>
  <si>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</si>
  <si>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</si>
  <si>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1344000S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</si>
  <si>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</si>
  <si>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</si>
  <si>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</si>
  <si>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</si>
  <si>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</si>
  <si>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</si>
  <si>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</si>
  <si>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</si>
  <si>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</si>
  <si>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</si>
  <si>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</si>
  <si>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</si>
  <si>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</si>
  <si>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</si>
  <si>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</si>
  <si>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</si>
  <si>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</si>
  <si>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</si>
  <si>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</si>
  <si>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</si>
  <si>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</si>
  <si>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</si>
  <si>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</si>
  <si>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</si>
  <si>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</si>
  <si>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</si>
  <si>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</si>
  <si>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</si>
  <si>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</si>
  <si>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</si>
  <si>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</si>
  <si>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</si>
  <si>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</si>
  <si>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ZL951</t>
  </si>
  <si>
    <t>Hadička prodlužovací PVC 150 cm pro světlocitlivé léky NO DOP bal. á 20  ks V686423</t>
  </si>
  <si>
    <t>ZC735</t>
  </si>
  <si>
    <t>Vzduchovod ústní guedell 100 mm 24107</t>
  </si>
  <si>
    <t>ZB585</t>
  </si>
  <si>
    <t>Vzduchovod nosní PVC 6/8 KVS 321024 (579208)</t>
  </si>
  <si>
    <t>ZA753</t>
  </si>
  <si>
    <t>Sonda flocare PUR CH8/110 cm enlock 2778398</t>
  </si>
  <si>
    <t>ZB966</t>
  </si>
  <si>
    <t>Nůžky rovné chirurgické hrotnaté 150 mm B397113920005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</si>
  <si>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</si>
  <si>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</si>
  <si>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</si>
  <si>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</si>
  <si>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</si>
  <si>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</si>
  <si>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ZB963</t>
  </si>
  <si>
    <t>Pinzeta anatomická úzká 145 mm B397114920019</t>
  </si>
  <si>
    <t>ZA969</t>
  </si>
  <si>
    <t>Flocare set pro gravitační výživu - gravity pack set - transition 586459 ( APA 3227106)</t>
  </si>
  <si>
    <t>ZC734</t>
  </si>
  <si>
    <t>Vzduchovod ústní guedell 90 mm 24106</t>
  </si>
  <si>
    <t>ZM893</t>
  </si>
  <si>
    <t>Pinzeta chirurgická 140 mm PL815-142</t>
  </si>
  <si>
    <t>ZO372</t>
  </si>
  <si>
    <t>Konektor bezjehlový OptiSyte JIM:JSM4001</t>
  </si>
  <si>
    <t>ZB584</t>
  </si>
  <si>
    <t>Vzduchovod nosní PVC 5/7 KVS 321020 (579207)</t>
  </si>
  <si>
    <t>ZC052</t>
  </si>
  <si>
    <t>Tlouček drsný 24 x 115 mm JIZE213A/1</t>
  </si>
  <si>
    <t>ZC065</t>
  </si>
  <si>
    <t>Kapilára heparin sodný 140 ul / 1,2 x 125 mm + drátek sklo 125/140</t>
  </si>
  <si>
    <t>ZC048</t>
  </si>
  <si>
    <t>Miska třecí drsná 211a/0 6,0 cm JIZE211A/0</t>
  </si>
  <si>
    <t>ZD933</t>
  </si>
  <si>
    <t>Listerine 1,0 l 450669</t>
  </si>
  <si>
    <t>ZD310</t>
  </si>
  <si>
    <t>Katetr CVC 2 lumen 7 Fr x 20 cm bal. á 10 ks CV-16702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</si>
  <si>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</si>
  <si>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</si>
  <si>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</si>
  <si>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</si>
  <si>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</si>
  <si>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</si>
  <si>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</si>
  <si>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</si>
  <si>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</si>
  <si>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</si>
  <si>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</si>
  <si>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</si>
  <si>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</si>
  <si>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</si>
  <si>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</si>
  <si>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</si>
  <si>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</si>
  <si>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</si>
  <si>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</si>
  <si>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</si>
  <si>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</si>
  <si>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</si>
  <si>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</si>
  <si>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</si>
  <si>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</si>
  <si>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</si>
  <si>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</si>
  <si>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</si>
  <si>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ZA572</t>
  </si>
  <si>
    <t>Set sterilní pro převaz rány Mediset 4706321</t>
  </si>
  <si>
    <t>ZA618</t>
  </si>
  <si>
    <t>Tampon sterilní stáčený 30 x 30 dvouvr.(30x60) cm / 5 ks karton á 1200 ks 28020</t>
  </si>
  <si>
    <t>ZD829</t>
  </si>
  <si>
    <t>Bandáž evelína pod sádru 1321303125</t>
  </si>
  <si>
    <t>ZH012</t>
  </si>
  <si>
    <t>Náplast micropore 2,50 cm x 9,10 m 840W-1</t>
  </si>
  <si>
    <t>ZI599</t>
  </si>
  <si>
    <t>Náplast curapor 10 x   8 cm 22121 ( náhrada za cosmopor )</t>
  </si>
  <si>
    <t>Náplast curapor 10 x   8 cm 32913 ( 22121,  náhrada za cosmopor )</t>
  </si>
  <si>
    <t>ZL789</t>
  </si>
  <si>
    <t>Obvaz sterilní hotový č. 2 A4091360</t>
  </si>
  <si>
    <t>ZA756</t>
  </si>
  <si>
    <t>Prst vyšetřovací s manžetou 9031</t>
  </si>
  <si>
    <t>ZA791</t>
  </si>
  <si>
    <t>Stříkačka janett 3-dílná 150 ml sterilní vyplachovací KDM870822</t>
  </si>
  <si>
    <t>ZB550</t>
  </si>
  <si>
    <t>Ochrana ultrazvukových sond - suchá 9040</t>
  </si>
  <si>
    <t>ZB575</t>
  </si>
  <si>
    <t>Katetr močový foley urologický 10CH bal. á 12 ks 2910-02</t>
  </si>
  <si>
    <t>ZB761</t>
  </si>
  <si>
    <t>Zkumavka červená 4 ml 454092</t>
  </si>
  <si>
    <t>ZB777</t>
  </si>
  <si>
    <t>Zkumavka červená 4 ml gel 454071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</si>
  <si>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</si>
  <si>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</si>
  <si>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</si>
  <si>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</si>
  <si>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</si>
  <si>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</si>
  <si>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ZC768</t>
  </si>
  <si>
    <t>Zkumavka 10 ml sterilní bal. á 1250 ks 1009/TE/SG/ES</t>
  </si>
  <si>
    <t>ZD616</t>
  </si>
  <si>
    <t>Set sterilní pro močovou katetrizaci+ aqua permanent 4 Mediset bal. á 54 ks 753882</t>
  </si>
  <si>
    <t>ZH816</t>
  </si>
  <si>
    <t>Katetr močový foley CH14 180605-000140</t>
  </si>
  <si>
    <t>ZI180</t>
  </si>
  <si>
    <t>Zkumavka s mediem+ flovakovaný tampon eSwab minitip oranžový 491CE.A</t>
  </si>
  <si>
    <t>ZK457</t>
  </si>
  <si>
    <t>Set promývací dvoucestný pro urologii M060770S</t>
  </si>
  <si>
    <t>ZK977</t>
  </si>
  <si>
    <t>Cévka odsávací CH14 s přerušovačem sání P01173a</t>
  </si>
  <si>
    <t>ZB892</t>
  </si>
  <si>
    <t>Katetr močový tiemann 20CH s balonkem bal. á 12 ks 9820-02</t>
  </si>
  <si>
    <t>ZC947</t>
  </si>
  <si>
    <t>Katetr močový tiemann CH12 s balonkem bal. á 12 ks K02-9812-02</t>
  </si>
  <si>
    <t>KB698</t>
  </si>
  <si>
    <t>drén - set epicistostomický EPI 12ch AJ7112</t>
  </si>
  <si>
    <t>KD842</t>
  </si>
  <si>
    <t>jehla punkční Renodrain D00RE440720</t>
  </si>
  <si>
    <t>ZB822</t>
  </si>
  <si>
    <t>Tampon odběrový plastová tyčinka bal. á 100 ks 1656 - povoleno pouze pro urologii, oční klinika</t>
  </si>
  <si>
    <t>Tampon odběrový plastová tyčinka bal. á 100 ks 155C (1656) - povoleno pouze pro urologii, oční klinika</t>
  </si>
  <si>
    <t>KI378</t>
  </si>
  <si>
    <t>drát vodící rovný teflon á 10ks P35150T</t>
  </si>
  <si>
    <t>ZJ673</t>
  </si>
  <si>
    <t>Pohár na moč 100 ml UH GAMA204808</t>
  </si>
  <si>
    <t>ZB065</t>
  </si>
  <si>
    <t>Převodník jednorázový pro I.B.P. UDV á 10 ks BED:682021</t>
  </si>
  <si>
    <t>KI379</t>
  </si>
  <si>
    <t>drát vodící rovný "lunderquist",J, 90cm teflon á 5 ks PTC-J3-C-F15-035-90</t>
  </si>
  <si>
    <t>ZH808</t>
  </si>
  <si>
    <t>Nádoba na histologický mat. s pufrovaným formalínem HISTOFOR 20 ml bal. á 100 ks BFS-20</t>
  </si>
  <si>
    <t>KH808</t>
  </si>
  <si>
    <t>drén epicystomický sada punkční EPI 14 Ch SU-121640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</si>
  <si>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</si>
  <si>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</si>
  <si>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</si>
  <si>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</si>
  <si>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</si>
  <si>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</si>
  <si>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</si>
  <si>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</si>
  <si>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ZN605</t>
  </si>
  <si>
    <t>Peán rovný svorka na cévy 160 mm B397115920006</t>
  </si>
  <si>
    <t>ZK640</t>
  </si>
  <si>
    <t>Těsnění bal. á 10 ks 8801</t>
  </si>
  <si>
    <t>ZN920</t>
  </si>
  <si>
    <t>Dilatátor uretery URETHRAL MEATAL DILÁTOR jednorázový 073406</t>
  </si>
  <si>
    <t>ZN919</t>
  </si>
  <si>
    <t>Nožík k uretrotomu půlměsíc 8667.965</t>
  </si>
  <si>
    <t>ZK304</t>
  </si>
  <si>
    <t>Miska kruhová 0,06 l výška 30 mm JG521R</t>
  </si>
  <si>
    <t>ZA889</t>
  </si>
  <si>
    <t>Souprava urodynamická malá 606481</t>
  </si>
  <si>
    <t>ZD873</t>
  </si>
  <si>
    <t>Katetr cystometrický 2 cestný 395 751</t>
  </si>
  <si>
    <t>Katetr cystometrický 2 cestný tieman zahnutý ZYS210</t>
  </si>
  <si>
    <t>KI377</t>
  </si>
  <si>
    <t>drát vodící rovný hydrofilní SP Medical á 5 ks Hy-N-So-035-H-150</t>
  </si>
  <si>
    <t>KI386</t>
  </si>
  <si>
    <t>drén nefrostomický - náhradní k nefrosetu BALTON 18F á 5 ks KNEF18F</t>
  </si>
  <si>
    <t>KI851</t>
  </si>
  <si>
    <t>katetr náhradní 14F k nefrosetu BALTON KNEF14F</t>
  </si>
  <si>
    <t>KI384</t>
  </si>
  <si>
    <t>drén nefrostomický - náhradní k nefrosetu BALTON 12F á 5 ks KNEF12F</t>
  </si>
  <si>
    <t>ZF853</t>
  </si>
  <si>
    <t>Nožík fasciální 090070 (dřív.k.č. G14519)</t>
  </si>
  <si>
    <t>KB699</t>
  </si>
  <si>
    <t>drén - set epicistostomický EPI set 15ch AJ7115</t>
  </si>
  <si>
    <t>KI382</t>
  </si>
  <si>
    <t>set nefrostomický BALTON 14F á 5s ZNEF14F</t>
  </si>
  <si>
    <t>KB765</t>
  </si>
  <si>
    <t>hadička spojovací ND D00RE450106</t>
  </si>
  <si>
    <t>KC451</t>
  </si>
  <si>
    <t>drát 0,035 150J D00RE420780</t>
  </si>
  <si>
    <t>KB760</t>
  </si>
  <si>
    <t>drén nefrostomický 10,5 ch výměnný RE411050</t>
  </si>
  <si>
    <t>KB756</t>
  </si>
  <si>
    <t>drén nefrostomický 9,0 ch výměnný RP410950 D00RP410950</t>
  </si>
  <si>
    <t>KB775</t>
  </si>
  <si>
    <t>drén nefrostomický 9 set D00RP400950</t>
  </si>
  <si>
    <t>KB774</t>
  </si>
  <si>
    <t>drén nefrostomický 8 ch set D00RP400850</t>
  </si>
  <si>
    <t>KD634</t>
  </si>
  <si>
    <t>drát zaváděcí MEM:IQ35F150S/A</t>
  </si>
  <si>
    <t>KE273</t>
  </si>
  <si>
    <t>jehla bioptická deltacut 18G/20 cm PAJ:315S120200</t>
  </si>
  <si>
    <t>KJ627</t>
  </si>
  <si>
    <t>hadička spojovací univerzální k setu renálnímu, silikon, fermale LL, 23 mm bal. á 10 ks RE-450110</t>
  </si>
  <si>
    <t>KD754</t>
  </si>
  <si>
    <t>drát guadewire-coated 035/150 OPT 1106-0125</t>
  </si>
  <si>
    <t>KB826</t>
  </si>
  <si>
    <t>elektroda koag.váleček 8423.02</t>
  </si>
  <si>
    <t>ZL542</t>
  </si>
  <si>
    <t>Kleště úchopové nástavec CH 5/550 Richard Wolf 89526218</t>
  </si>
  <si>
    <t>ZB564</t>
  </si>
  <si>
    <t>Manžeta TK k monitoru Datex dvouhadičková dospělá omyvatelná KVS M25ZOMC12,13</t>
  </si>
  <si>
    <t>ZL251</t>
  </si>
  <si>
    <t>Elektroda k endoresektoru button 24 Fr medium bal. á 12 ks WA22302D HF</t>
  </si>
  <si>
    <t>KC450</t>
  </si>
  <si>
    <t>drát 0,035 150 D00RE420180</t>
  </si>
  <si>
    <t>KD592</t>
  </si>
  <si>
    <t>katetr nelaton Ch10 MPI:110010</t>
  </si>
  <si>
    <t>KD602</t>
  </si>
  <si>
    <t>katetr tiemann Ch12 MPI:120012</t>
  </si>
  <si>
    <t>KB692</t>
  </si>
  <si>
    <t>katetr balónkový dufour 22ch 30/50 vypl.AB3722</t>
  </si>
  <si>
    <t>KB718</t>
  </si>
  <si>
    <t>katetr UD 6ch 2cestný AH5106</t>
  </si>
  <si>
    <t>KD597</t>
  </si>
  <si>
    <t>katetr nelaton Ch20 MPI:110020</t>
  </si>
  <si>
    <t>KD607</t>
  </si>
  <si>
    <t>katetr tiemann Ch22/40 MPI:120022</t>
  </si>
  <si>
    <t>KD587</t>
  </si>
  <si>
    <t>katetr močový pro ženy 100Ch.12/18 MPI:100012</t>
  </si>
  <si>
    <t>KH798</t>
  </si>
  <si>
    <t>katetr balónkový dufour 2way SRL 50 ml 18F AB3318</t>
  </si>
  <si>
    <t>KD608</t>
  </si>
  <si>
    <t>katetr tiemann Ch24/40 MPI:120024</t>
  </si>
  <si>
    <t>KI848</t>
  </si>
  <si>
    <t>katetr Folysil Tiemann, CH16 balonek 10 ml AA6316</t>
  </si>
  <si>
    <t>KH797</t>
  </si>
  <si>
    <t>katetr balónkový dufour 2way SRL 30-50 ml 20F AB3320</t>
  </si>
  <si>
    <t>KB691</t>
  </si>
  <si>
    <t>katetr balónkový dufour 20ch 30/50 vypl.AB3720</t>
  </si>
  <si>
    <t>KI847</t>
  </si>
  <si>
    <t>katetr Folysil Tiemann, CH14 balonek 10 ml AA6314</t>
  </si>
  <si>
    <t>KB711</t>
  </si>
  <si>
    <t>cévka ureterální 7F AC5207</t>
  </si>
  <si>
    <t>KB690</t>
  </si>
  <si>
    <t>katetr balónkový dufour 18ch 30/50 vypl.AB3718</t>
  </si>
  <si>
    <t>KB755</t>
  </si>
  <si>
    <t>cévka ureterální k sigmoid.5ch AC4105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</si>
  <si>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</si>
  <si>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</si>
  <si>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</si>
  <si>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</si>
  <si>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</si>
  <si>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</si>
  <si>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</si>
  <si>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</si>
  <si>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KD586</t>
  </si>
  <si>
    <t>katetr močový pro ženy 100Ch.10/18 MPI:100010</t>
  </si>
  <si>
    <t>KD606</t>
  </si>
  <si>
    <t>katetr tiemann Ch20/40 MPI:120020</t>
  </si>
  <si>
    <t>KD604</t>
  </si>
  <si>
    <t>katetr tiemann Ch16/40 MPI:120016</t>
  </si>
  <si>
    <t>KD595</t>
  </si>
  <si>
    <t>katetr nelaton Ch16 MPI:110016</t>
  </si>
  <si>
    <t>KD593</t>
  </si>
  <si>
    <t>katetr nelaton Ch12 MPI:110012</t>
  </si>
  <si>
    <t>KD596</t>
  </si>
  <si>
    <t>katetr nelaton Ch18 MPI:110018</t>
  </si>
  <si>
    <t>KD594</t>
  </si>
  <si>
    <t>katetr nelaton Ch14 MPI:110014</t>
  </si>
  <si>
    <t>KD591</t>
  </si>
  <si>
    <t>katetr nelaton Ch  8 MPI:110008</t>
  </si>
  <si>
    <t>KD588</t>
  </si>
  <si>
    <t>katetr močový pro ženy 100Ch.14/18 MPI:100014</t>
  </si>
  <si>
    <t>KB706</t>
  </si>
  <si>
    <t>cévka ureterální 4N AC5004</t>
  </si>
  <si>
    <t>ZC633</t>
  </si>
  <si>
    <t>Katetr pollack open - end bal. á 10 ks 021305</t>
  </si>
  <si>
    <t>KI231</t>
  </si>
  <si>
    <t>katetr balónkový ureterální  PET CH5/76 mm/ CH15/5 mm + manometr BD4045</t>
  </si>
  <si>
    <t>KB686</t>
  </si>
  <si>
    <t>dufour 24ch 30-50ml AB3324</t>
  </si>
  <si>
    <t>KD590</t>
  </si>
  <si>
    <t>cévka močová pro ženy 100Ch.18/18 MPI:100018</t>
  </si>
  <si>
    <t>KD598</t>
  </si>
  <si>
    <t>katetr nelaton Ch22 MPI:110022</t>
  </si>
  <si>
    <t>KB704</t>
  </si>
  <si>
    <t>cévka 3N AC5003</t>
  </si>
  <si>
    <t>KB685</t>
  </si>
  <si>
    <t>dufour 16ch 30-50ml AB3316</t>
  </si>
  <si>
    <t>KB708</t>
  </si>
  <si>
    <t>cévka ureterální 5N AC5005</t>
  </si>
  <si>
    <t>KI234</t>
  </si>
  <si>
    <t>katetr balónkový nefrostomický PET + manometr BD3020</t>
  </si>
  <si>
    <t>KB688</t>
  </si>
  <si>
    <t>katetr balónkový 6ch 1,5 ml AA6106</t>
  </si>
  <si>
    <t>KB712</t>
  </si>
  <si>
    <t>cévka ureterální  8F AC5208</t>
  </si>
  <si>
    <t>KB693</t>
  </si>
  <si>
    <t>dufour 24ch 30/50 vypl.AB3724</t>
  </si>
  <si>
    <t>KI849</t>
  </si>
  <si>
    <t>košík extrakční Dormia Nitinol 1,5CH, 120 cm EXN934</t>
  </si>
  <si>
    <t>ZL213</t>
  </si>
  <si>
    <t>Kleště optické A20712A</t>
  </si>
  <si>
    <t>ZO129</t>
  </si>
  <si>
    <t>Vlákno jednorázové světlovodné LG-E Holmium typ S02-3050-BF-0 270 mikrometrů 3 m 30W bal. á 3 ks K2013062</t>
  </si>
  <si>
    <t>KI850</t>
  </si>
  <si>
    <t>košík extrakční Dormia Nitinol 3,0CH, 90 cm 4 šikmé dráty EXT424</t>
  </si>
  <si>
    <t>ZB217</t>
  </si>
  <si>
    <t>Šití dafilon modrý 3/0 (2) bal. á 36 ks C0932353</t>
  </si>
  <si>
    <t>ZB839</t>
  </si>
  <si>
    <t>Šití merslen gr 1 bal. á 36 ks EH6416H</t>
  </si>
  <si>
    <t>ZA836</t>
  </si>
  <si>
    <t>Jehla injekční 0,9 x 70 mm žlutá 4665791</t>
  </si>
  <si>
    <t>ZN184</t>
  </si>
  <si>
    <t>Jehla bioptická magnum Palium 18G x 200 mm MGk11820</t>
  </si>
  <si>
    <t>ZE900</t>
  </si>
  <si>
    <t>Jehla bonee 70 cm NBI070</t>
  </si>
  <si>
    <t>ZF431</t>
  </si>
  <si>
    <t>Rukavice operační gammex PF sensitive vel. 7,5 latex chemo bal. á 50 párů 330051075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</si>
  <si>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</si>
  <si>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</si>
  <si>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</si>
  <si>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</si>
  <si>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ZK683</t>
  </si>
  <si>
    <t>Rukavice operační gammex PF sensitive vel. 7,0 bal. á 50 párů 330051070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</si>
  <si>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</si>
  <si>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</si>
  <si>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</si>
  <si>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</si>
  <si>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</si>
  <si>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</si>
  <si>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</si>
  <si>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</si>
  <si>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</si>
  <si>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</si>
  <si>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</si>
  <si>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</si>
  <si>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</si>
  <si>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latex PF bez pudru 8,5 330048085</t>
  </si>
  <si>
    <t>KB772</t>
  </si>
  <si>
    <t>stent endo D-J 6,0-12 D00EN320612</t>
  </si>
  <si>
    <t>KH799</t>
  </si>
  <si>
    <t>stent D-J 6/26 EN-360626</t>
  </si>
  <si>
    <t>KD757</t>
  </si>
  <si>
    <t>stent optisoft tiem 6,0CH/28 OPT 3003-1400</t>
  </si>
  <si>
    <t>KI373</t>
  </si>
  <si>
    <t>stent - set tumorozní 7CH, 28 cm, zesílený á 2ks U-332107128</t>
  </si>
  <si>
    <t>KI369</t>
  </si>
  <si>
    <t>stent - set teutaflex 6CH, 28 cm, o-z á 5ks U-333006028</t>
  </si>
  <si>
    <t>KI566</t>
  </si>
  <si>
    <t>stent - set, teutaflex monopigtail U342006070</t>
  </si>
  <si>
    <t>KI567</t>
  </si>
  <si>
    <t>stent - set, teutaflex monopigtail U342007070</t>
  </si>
  <si>
    <t>KD761</t>
  </si>
  <si>
    <t>stent optisoft open 6,0CH/26 OPT 3004-1300</t>
  </si>
  <si>
    <t>KI365</t>
  </si>
  <si>
    <t>stent - set teutaflex 4,7CH, 28 cm, o-o á 5ks U-334047028</t>
  </si>
  <si>
    <t>KI371</t>
  </si>
  <si>
    <t>stent - set Easy teutaflex 6CH, 28 cm, o-o á 5ks U-334006128</t>
  </si>
  <si>
    <t>KI367</t>
  </si>
  <si>
    <t>stent - set teutaflex 6CH, 28 cm, o-o á 5ks U-334006028</t>
  </si>
  <si>
    <t>KI364</t>
  </si>
  <si>
    <t>stent - set teutaflex 8CH, 28 cm, o-z, dlouhodobý, paramiclon á 5ks PU-333008028</t>
  </si>
  <si>
    <t>KI366</t>
  </si>
  <si>
    <t>stent - set teutaflex 4,7CH, 30 cm, o-o á 5ks U-334047030</t>
  </si>
  <si>
    <t>KI370</t>
  </si>
  <si>
    <t>stent - set teutaflex 6CH, 30 cm, o-z á 5ks U-333006030</t>
  </si>
  <si>
    <t>KH802</t>
  </si>
  <si>
    <t>stent D-J 7/28 EN-300728</t>
  </si>
  <si>
    <t>KH800</t>
  </si>
  <si>
    <t>stent D-J 6/28 EN-360628</t>
  </si>
  <si>
    <t>KB770</t>
  </si>
  <si>
    <t>stent endo D-J 4,7-15 D00EN320515</t>
  </si>
  <si>
    <t>KB763</t>
  </si>
  <si>
    <t>stent tumor DJ 7/28 TU201228P</t>
  </si>
  <si>
    <t>KJ189</t>
  </si>
  <si>
    <t>stent periferní ureterální WHITE STAR double J 7/20 EN-360520</t>
  </si>
  <si>
    <t>KB769</t>
  </si>
  <si>
    <t>stent endo D-J 5,0-12 D00EN320512</t>
  </si>
  <si>
    <t>KB771</t>
  </si>
  <si>
    <t>stent endo D-J 6,0-10 D00EN320610</t>
  </si>
  <si>
    <t>KD760</t>
  </si>
  <si>
    <t>stent optisoft open 4,5CH/28 OPT 3004-0400</t>
  </si>
  <si>
    <t>KJ629</t>
  </si>
  <si>
    <t>stent ureterální Allium bez kotvení prům. 10 mm, délka 120 mm, délka zavaděče 80 cm URS-O-R 10-120</t>
  </si>
  <si>
    <t>KH805</t>
  </si>
  <si>
    <t>stent D-J 6/26 EN-330626</t>
  </si>
  <si>
    <t>KD759</t>
  </si>
  <si>
    <t>stent optisoft open 4,5CH/26 OPT 3004-0300</t>
  </si>
  <si>
    <t>KD758</t>
  </si>
  <si>
    <t>stent optisoft tiem 6,0CH/30 OPT 3003-1500</t>
  </si>
  <si>
    <t>KD762</t>
  </si>
  <si>
    <t>stent optipur tiem 6,0CH/26 OPT 3033-1300</t>
  </si>
  <si>
    <t>KI376</t>
  </si>
  <si>
    <t>stent - set tumorozní 7CH, 28 cm, prox. á 2ks U-333107382</t>
  </si>
  <si>
    <t>KE285</t>
  </si>
  <si>
    <t>stent optipur 4,5/30 o-o OPT 3034-0500</t>
  </si>
  <si>
    <t>KE282</t>
  </si>
  <si>
    <t>stent optisoft 4,5/30 o-o OPT 3004-0500</t>
  </si>
  <si>
    <t>ZB173</t>
  </si>
  <si>
    <t>Maska kyslíková s hadičkou a nosní svorkou dospělá H-103013</t>
  </si>
  <si>
    <t>ZB806</t>
  </si>
  <si>
    <t>Hadice silikon 8 x 12,0 mm á 25 m P00273</t>
  </si>
  <si>
    <t>ZB026</t>
  </si>
  <si>
    <t>Hadice silikon 5 x 9 x 2,00 mm á 10 m pro drenáž těl.dutin KVS 60-050090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</si>
  <si>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</si>
  <si>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</si>
  <si>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</si>
  <si>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</si>
  <si>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</si>
  <si>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</si>
  <si>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ZJ310</t>
  </si>
  <si>
    <t>Katetr močový foley CH12 180605-000120</t>
  </si>
  <si>
    <t>ZA709</t>
  </si>
  <si>
    <t>Katetr močový foley 22CH bal. á 12 ks 1575-02</t>
  </si>
  <si>
    <t>ZF985</t>
  </si>
  <si>
    <t>Katetr močový foley 24CH bal. á 12 ks 1620-02</t>
  </si>
  <si>
    <t>KI383</t>
  </si>
  <si>
    <t>drén nefrostomický - náhradní k nefrosetu BALTON 9F á 5 ks KNEF9F</t>
  </si>
  <si>
    <t>ZN938</t>
  </si>
  <si>
    <t>Trokar Hassonův s tupým hrotem a fixačním balonkem 12 x 100 mm jednorázový bal. á 6 ks C0R47</t>
  </si>
  <si>
    <t>ZN939</t>
  </si>
  <si>
    <t>Trokar Hassonův s tupým hrotem a fixačním balonkem 12 x 130 mm jednorázový bal. á 6 ks C0R50</t>
  </si>
  <si>
    <t>KD959</t>
  </si>
  <si>
    <t>páska tiloop á 3 ks PSM 6000477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</si>
  <si>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</si>
  <si>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</si>
  <si>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</si>
  <si>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</si>
  <si>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</si>
  <si>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</si>
  <si>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ZD613</t>
  </si>
  <si>
    <t>Obal na rameno robota bal. á 20 ks 420015-03</t>
  </si>
  <si>
    <t>ZK871</t>
  </si>
  <si>
    <t>Trokar s ostřím a fixačním balonkem 12 x 150 mm CFB71</t>
  </si>
  <si>
    <t>ZM556</t>
  </si>
  <si>
    <t>Sáček laparoskopický Memo bag 200 ml pro 10 mm trocar bal. á 5 ks 332800-000010</t>
  </si>
  <si>
    <t>ZN151</t>
  </si>
  <si>
    <t>Klip titanový ML se zámkem po 6 ks bal. á 15 ks PL465SU</t>
  </si>
  <si>
    <t>KB722</t>
  </si>
  <si>
    <t>cévka ureterální k sigm. 6ch/155 AC4106</t>
  </si>
  <si>
    <t>KB695</t>
  </si>
  <si>
    <t>katetr balónkový dufour 20ch 50-80ml AB3A20</t>
  </si>
  <si>
    <t>KC539</t>
  </si>
  <si>
    <t>surgipro mesh   3 x 5 SPM35W</t>
  </si>
  <si>
    <t>KD633</t>
  </si>
  <si>
    <t>trokar xcel 11 x 100 mm D11LT-X</t>
  </si>
  <si>
    <t>KD743</t>
  </si>
  <si>
    <t>trokar xcel dil D12LT</t>
  </si>
  <si>
    <t>KC540</t>
  </si>
  <si>
    <t>surgipro mesh   6 x 6 SPM66W</t>
  </si>
  <si>
    <t>KI239</t>
  </si>
  <si>
    <t>nástroj Ligasure Precise Plus LF1212 17cm</t>
  </si>
  <si>
    <t>KI443</t>
  </si>
  <si>
    <t>nástroj ligasure TM IMPACT, 14mm, d. 18cm LF4318</t>
  </si>
  <si>
    <t>ZD125</t>
  </si>
  <si>
    <t>Převodník k harmonickému skalpelu HP054</t>
  </si>
  <si>
    <t>KE305</t>
  </si>
  <si>
    <t>nůžky harmonické laparoskopické ACE36E-X</t>
  </si>
  <si>
    <t>ZH527</t>
  </si>
  <si>
    <t>Aplikátor klipů klipovač Hem-o-lok L-WK544995T</t>
  </si>
  <si>
    <t>ZI401</t>
  </si>
  <si>
    <t>Šití V-LOC délka stehu 30 cm bal. á 12 ks VLOCL0615</t>
  </si>
  <si>
    <t>ZI400</t>
  </si>
  <si>
    <t>Šití V-LOC délka stehu 15 cm bal. á 12 ks VLOCM0604</t>
  </si>
  <si>
    <t>ZF161</t>
  </si>
  <si>
    <t>Síťka Permacol 6 x 3 x 1.50 x 1 5063-150</t>
  </si>
  <si>
    <t>ZC647</t>
  </si>
  <si>
    <t>Síťka 4 x 7 cm SLH-4S-4X7</t>
  </si>
  <si>
    <t>KB773</t>
  </si>
  <si>
    <t>stent endo D-J 6,0-15 D00EN320615</t>
  </si>
  <si>
    <t>KH804</t>
  </si>
  <si>
    <t>stent D-J 7/30 EN-330730</t>
  </si>
  <si>
    <t>KH801</t>
  </si>
  <si>
    <t>stent D-J 7/26 EN-300726</t>
  </si>
  <si>
    <t>KB768</t>
  </si>
  <si>
    <t>stent endo D-J 4,7-10 D00EN320510</t>
  </si>
  <si>
    <t>KH803</t>
  </si>
  <si>
    <t>stent D-J 7/28 EN-330728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</si>
  <si>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</si>
  <si>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</si>
  <si>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</si>
  <si>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</si>
  <si>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</si>
  <si>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</si>
  <si>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</si>
  <si>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</si>
  <si>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</si>
  <si>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</si>
  <si>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</si>
  <si>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</si>
  <si>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</si>
  <si>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</si>
  <si>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</si>
  <si>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</si>
  <si>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</si>
  <si>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</si>
  <si>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50115080</t>
  </si>
  <si>
    <t>523 SZM staplery, endosk., optika, extraktory (112 02 102)</t>
  </si>
  <si>
    <t>50115064</t>
  </si>
  <si>
    <t>529 SZM šicí materiál (112 02 106)</t>
  </si>
  <si>
    <t>50115075</t>
  </si>
  <si>
    <t>538 SZM Stenty (112 02 101)</t>
  </si>
  <si>
    <t>50115079</t>
  </si>
  <si>
    <t>542 SZM Intenzivní péče (112 02 100)</t>
  </si>
  <si>
    <t>UROL: operační sál - lokální</t>
  </si>
  <si>
    <t>50115061</t>
  </si>
  <si>
    <t>512 SZM robotické centrum (112 02 103)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</si>
  <si>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</si>
  <si>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</si>
  <si>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</si>
  <si>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</si>
  <si>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</si>
  <si>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</si>
  <si>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106 - Pracoviště geriatrie</t>
  </si>
  <si>
    <t>706 - Pracoviště urologie</t>
  </si>
  <si>
    <t>707 - Pracoviště dětské urologie</t>
  </si>
  <si>
    <t>7F6 - Pracov. standardní ústavní lůžkové péče urologické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</si>
  <si>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</si>
  <si>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</si>
  <si>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</si>
  <si>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</si>
  <si>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Vrtal Radovan</t>
  </si>
  <si>
    <t>Zdravotní výkony vykázané na pracovišti v rámci ambulantní péče dle lékařů *</t>
  </si>
  <si>
    <t>106</t>
  </si>
  <si>
    <t>V</t>
  </si>
  <si>
    <t>09511</t>
  </si>
  <si>
    <t>MINIMÁLNÍ KONTAKT LÉKAŘE S PACIENTEM</t>
  </si>
  <si>
    <t>706</t>
  </si>
  <si>
    <t>1</t>
  </si>
  <si>
    <t>0000502</t>
  </si>
  <si>
    <t>0006215</t>
  </si>
  <si>
    <t>0008499</t>
  </si>
  <si>
    <t>0009210</t>
  </si>
  <si>
    <t>0017241</t>
  </si>
  <si>
    <t>0028007</t>
  </si>
  <si>
    <t>ZOMETA 4 MG/5 ML</t>
  </si>
  <si>
    <t>0052547</t>
  </si>
  <si>
    <t>0055824</t>
  </si>
  <si>
    <t>NOVALGIN INJEKCE</t>
  </si>
  <si>
    <t>0067547</t>
  </si>
  <si>
    <t>0077018</t>
  </si>
  <si>
    <t>0077019</t>
  </si>
  <si>
    <t>0085812</t>
  </si>
  <si>
    <t>LIDOCAIN 2%</t>
  </si>
  <si>
    <t>0103394</t>
  </si>
  <si>
    <t>0125299</t>
  </si>
  <si>
    <t>0168721</t>
  </si>
  <si>
    <t>0180534</t>
  </si>
  <si>
    <t>9999990</t>
  </si>
  <si>
    <t>Nespecifikovany LEK</t>
  </si>
  <si>
    <t>0052546</t>
  </si>
  <si>
    <t>0500646</t>
  </si>
  <si>
    <t>0180531</t>
  </si>
  <si>
    <t>0500647</t>
  </si>
  <si>
    <t>0200405</t>
  </si>
  <si>
    <t>0185261</t>
  </si>
  <si>
    <t>0197427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</si>
  <si>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</si>
  <si>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</si>
  <si>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</si>
  <si>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</si>
  <si>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</si>
  <si>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</si>
  <si>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</si>
  <si>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</si>
  <si>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</si>
  <si>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0028382</t>
  </si>
  <si>
    <t>SET RENÁLNÍ A NEFROSTOMICKÝ RE 440720</t>
  </si>
  <si>
    <t>0028411</t>
  </si>
  <si>
    <t>SET RENÁLNÍ A NEFROSTOMICKÝ RE 450105..106..110</t>
  </si>
  <si>
    <t>0034333</t>
  </si>
  <si>
    <t>JEHLA PUNKČNÍ, MITTY-POLACKOVA,ECHOTIP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</si>
  <si>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</si>
  <si>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</si>
  <si>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</si>
  <si>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</si>
  <si>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</si>
  <si>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</si>
  <si>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</si>
  <si>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</si>
  <si>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</si>
  <si>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</si>
  <si>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</si>
  <si>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</si>
  <si>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</si>
  <si>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</si>
  <si>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</si>
  <si>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</si>
  <si>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</si>
  <si>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</si>
  <si>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</si>
  <si>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</si>
  <si>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</si>
  <si>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</si>
  <si>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0027901</t>
  </si>
  <si>
    <t>STENT PERIFERNÍ URETERÁLNÍ WHITE STAR DOUBLE-J</t>
  </si>
  <si>
    <t>0028353</t>
  </si>
  <si>
    <t>SET RENÁLNÍ A NEFROSTOMICKÝ RE 410640..50..740..50</t>
  </si>
  <si>
    <t>0052478</t>
  </si>
  <si>
    <t>KATETR PRO URODYNAMICKÉ VYŠ.,DVOJC. - AH51..AH54..</t>
  </si>
  <si>
    <t>0051832</t>
  </si>
  <si>
    <t>KATETR EPICYST.CYSTODRAIN, PUNKČ.VÝMĚNNÝ SET - AJ7</t>
  </si>
  <si>
    <t>0028343</t>
  </si>
  <si>
    <t>SET PUNKČNÍ - FISTOFIX NA LEDVINOVÉ CESTY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</si>
  <si>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</si>
  <si>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</si>
  <si>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</si>
  <si>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</si>
  <si>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</si>
  <si>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</si>
  <si>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</si>
  <si>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</si>
  <si>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</si>
  <si>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</si>
  <si>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</si>
  <si>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</si>
  <si>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</si>
  <si>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</si>
  <si>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</si>
  <si>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</si>
  <si>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</si>
  <si>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</si>
  <si>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</si>
  <si>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</si>
  <si>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</si>
  <si>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</si>
  <si>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</si>
  <si>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</si>
  <si>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</si>
  <si>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</si>
  <si>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</si>
  <si>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</si>
  <si>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</si>
  <si>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</si>
  <si>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</si>
  <si>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</si>
  <si>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</si>
  <si>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</si>
  <si>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</si>
  <si>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</si>
  <si>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</si>
  <si>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</si>
  <si>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</si>
  <si>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</si>
  <si>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76497</t>
  </si>
  <si>
    <t>VÝMĚNA NEFROSTOMIE</t>
  </si>
  <si>
    <t>77022</t>
  </si>
  <si>
    <t>CÍLENÉ VYŠETŘENÍ DĚTSKÝM UROLOGEM</t>
  </si>
  <si>
    <t>89143</t>
  </si>
  <si>
    <t>RTG BŘICHA</t>
  </si>
  <si>
    <t>89173</t>
  </si>
  <si>
    <t>ANTEGRÁDNÍ PYELOGRAFIE JEDNOSTRANNÁ</t>
  </si>
  <si>
    <t>89517</t>
  </si>
  <si>
    <t>UZ DUPLEXNÍ VYŠETŘENÍ DVOU A VÍCE CÉV, T. J. MORFO</t>
  </si>
  <si>
    <t>09547</t>
  </si>
  <si>
    <t>REGULAČNÍ POPLATEK -- POJIŠTĚNEC OD ÚHRADY POPLATK</t>
  </si>
  <si>
    <t>09253</t>
  </si>
  <si>
    <t>UVOLNĚNÍ PREPUCIA, VČETNĚ NEOPERAČNÍ REPOZICE PARA</t>
  </si>
  <si>
    <t>09543</t>
  </si>
  <si>
    <t>Signalni kod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</si>
  <si>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</si>
  <si>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</si>
  <si>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</si>
  <si>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</si>
  <si>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</si>
  <si>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</si>
  <si>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</si>
  <si>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</si>
  <si>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</si>
  <si>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</si>
  <si>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</si>
  <si>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</si>
  <si>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</si>
  <si>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</si>
  <si>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</si>
  <si>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</si>
  <si>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</si>
  <si>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</si>
  <si>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</si>
  <si>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</si>
  <si>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</si>
  <si>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</si>
  <si>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</si>
  <si>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</si>
  <si>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</si>
  <si>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</si>
  <si>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</si>
  <si>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</si>
  <si>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</si>
  <si>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</si>
  <si>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</si>
  <si>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</si>
  <si>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</si>
  <si>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</si>
  <si>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</si>
  <si>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</si>
  <si>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</si>
  <si>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</si>
  <si>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</si>
  <si>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</si>
  <si>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</si>
  <si>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</si>
  <si>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</si>
  <si>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</si>
  <si>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</si>
  <si>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</si>
  <si>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</si>
  <si>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</si>
  <si>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</si>
  <si>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</si>
  <si>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</si>
  <si>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</si>
  <si>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</si>
  <si>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</si>
  <si>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</si>
  <si>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</si>
  <si>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</si>
  <si>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</si>
  <si>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</si>
  <si>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</si>
  <si>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</si>
  <si>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</si>
  <si>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</si>
  <si>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</si>
  <si>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</si>
  <si>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</si>
  <si>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</si>
  <si>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</si>
  <si>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76221</t>
  </si>
  <si>
    <t>DILATACE STRIKTURY URETRY ŽENY</t>
  </si>
  <si>
    <t>09213</t>
  </si>
  <si>
    <t>NEODKLADNÁ KARDIOPULMONÁLNÍ RESUSCITACE ZÁKLADNÍ Á</t>
  </si>
  <si>
    <t>09141</t>
  </si>
  <si>
    <t>UZ DOPPLEROVSKÉ VYŠETŘENÍ CÉV BEZ B ZOBRAZENÍ</t>
  </si>
  <si>
    <t>09509</t>
  </si>
  <si>
    <t>OŠETŘENÍ HANDICAPOVANÉHO PACIENTA</t>
  </si>
  <si>
    <t>51902</t>
  </si>
  <si>
    <t>VYŠETŘENÍ PŘED ZAŘAZENÍM NA ČEKACÍ LISTINU (WAITIN</t>
  </si>
  <si>
    <t>76231</t>
  </si>
  <si>
    <t>PENIS - INTRAKAVERNOZNÍ INJEKCE VAZOAKTIVNÍCH LÁTE</t>
  </si>
  <si>
    <t>0028051</t>
  </si>
  <si>
    <t>SET SUPRAPUBICKÝ SU 101040, SU101240</t>
  </si>
  <si>
    <t>0058758</t>
  </si>
  <si>
    <t>VODIČ DRÁTĚNÝ NIMBLE ROADRUNNER</t>
  </si>
  <si>
    <t>76569</t>
  </si>
  <si>
    <t>TRIPSE KONKREMENTU V MOČOVÉM MĚCHÝŘI S EXTRAKCÍ FR</t>
  </si>
  <si>
    <t>89198</t>
  </si>
  <si>
    <t>SKIASKOPIE</t>
  </si>
  <si>
    <t>76801</t>
  </si>
  <si>
    <t>POUŽITÍ TELEVIZNÍHO ŘETĚZCE PŘI ENDOSKOPICKÉM VÝKO</t>
  </si>
  <si>
    <t>707</t>
  </si>
  <si>
    <t>77023</t>
  </si>
  <si>
    <t>KONTROLNÍ VYŠETŘENÍ DĚTSKÝM UROLOGEM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</si>
  <si>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</si>
  <si>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</si>
  <si>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</si>
  <si>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</si>
  <si>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</si>
  <si>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</si>
  <si>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7F6</t>
  </si>
  <si>
    <t>76561</t>
  </si>
  <si>
    <t>FOTOKOAGULACE TUMORU LASEREM - (PŘIČTI K CYSTOSKOP</t>
  </si>
  <si>
    <t>809</t>
  </si>
  <si>
    <t>89163</t>
  </si>
  <si>
    <t>VYLUČOVACÍ UROGRAFIE</t>
  </si>
  <si>
    <t>89167</t>
  </si>
  <si>
    <t>CYSTOGRAFIE</t>
  </si>
  <si>
    <t>89311</t>
  </si>
  <si>
    <t xml:space="preserve">INTERVENČNÍ VÝKON ŘÍZENÝ RDG METODOU (SKIASKOPIE, </t>
  </si>
  <si>
    <t>89455</t>
  </si>
  <si>
    <t>PERKUTÁNNÍ NEFROSTOMIE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</si>
  <si>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</si>
  <si>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</si>
  <si>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</si>
  <si>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</si>
  <si>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</si>
  <si>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</si>
  <si>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</si>
  <si>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</si>
  <si>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</si>
  <si>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</si>
  <si>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</si>
  <si>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</si>
  <si>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</si>
  <si>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</si>
  <si>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</si>
  <si>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</si>
  <si>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</si>
  <si>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</si>
  <si>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</si>
  <si>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</si>
  <si>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</si>
  <si>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</si>
  <si>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</si>
  <si>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</si>
  <si>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</si>
  <si>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</si>
  <si>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</si>
  <si>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</si>
  <si>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</si>
  <si>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</si>
  <si>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</si>
  <si>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</si>
  <si>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</si>
  <si>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76539</t>
  </si>
  <si>
    <t>PERKUTÁNNÍ NEFROSTOMIE JEDNOSTRANNÁ (EV. PŘIČTI CY</t>
  </si>
  <si>
    <t>03</t>
  </si>
  <si>
    <t>0047547</t>
  </si>
  <si>
    <t>KATETR DIAGNOSTICKÝ PERFORMA, IMPRESS 4-5F</t>
  </si>
  <si>
    <t>04</t>
  </si>
  <si>
    <t>76483</t>
  </si>
  <si>
    <t>RESEKCE LEDVINY NEBO HEMINEFREKTOMIE JEDNOSTRANNÁ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</si>
  <si>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</si>
  <si>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</si>
  <si>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</si>
  <si>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</si>
  <si>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</si>
  <si>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</si>
  <si>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</si>
  <si>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</si>
  <si>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0049598</t>
  </si>
  <si>
    <t>KATETR URETERÁLNÍ CHEVASSU 63500010, 63510010, 635</t>
  </si>
  <si>
    <t>76347</t>
  </si>
  <si>
    <t>REIMPLANTACE URETERU S JEHO MODELACÍ</t>
  </si>
  <si>
    <t>76529</t>
  </si>
  <si>
    <t>URETEROSKOPIE S TRIPSÍ KONKREMENTU NEBO EXTRAKCÍ V</t>
  </si>
  <si>
    <t>77123</t>
  </si>
  <si>
    <t>PYELOPLASTIKA JEDNOSTRANNÁ MIKROCHIRURGICKÁ</t>
  </si>
  <si>
    <t>51711</t>
  </si>
  <si>
    <t>VÝKON LAPAROSKOPICKÝ A TORAKOSKOPICKÝ</t>
  </si>
  <si>
    <t>77115</t>
  </si>
  <si>
    <t>ORCHIDOPEXE JEDNOSTRANNÁ U DĚTÍ DO 3 LET</t>
  </si>
  <si>
    <t>76451</t>
  </si>
  <si>
    <t>EXCIZE SPERMATOKÉLY NEBO OPERACE HYDROKÉLY JEDNOST</t>
  </si>
  <si>
    <t>77135</t>
  </si>
  <si>
    <t>CIRKUMCIZE DO 3 LET</t>
  </si>
  <si>
    <t>11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</si>
  <si>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</si>
  <si>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</si>
  <si>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</si>
  <si>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</si>
  <si>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</si>
  <si>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</si>
  <si>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</si>
  <si>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</si>
  <si>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</si>
  <si>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51513</t>
  </si>
  <si>
    <t>INQUINÁLNÍ, FEMORÁLNÍ KÝLA PRO USKŘINUTÍ VYŽADUJÍC</t>
  </si>
  <si>
    <t>51518</t>
  </si>
  <si>
    <t>OPERACE VNITŘNÍ KÝLY</t>
  </si>
  <si>
    <t>51812</t>
  </si>
  <si>
    <t xml:space="preserve">ODSTRANĚNÍ RETROPERITONEÁLNÍHO NEBO PRESAKRÁLNÍHO </t>
  </si>
  <si>
    <t>90781</t>
  </si>
  <si>
    <t>(DRG) CÍLENÝ ODBĚR BIOPSIE LAPAROSKOPICKY NEBO THO</t>
  </si>
  <si>
    <t>07546</t>
  </si>
  <si>
    <t>(DRG) OTEVŘENÝ PŘÍSTUP</t>
  </si>
  <si>
    <t>07521</t>
  </si>
  <si>
    <t>(VZP) VYTVOŘENÍ A-V SHUNTU PROTÉZOU</t>
  </si>
  <si>
    <t>07510</t>
  </si>
  <si>
    <t>(VZP) OPERACE NA V. CAVA INFERIOR OTEVŘENÁ PŘÍSTUP</t>
  </si>
  <si>
    <t>07345</t>
  </si>
  <si>
    <t>(VZP) REKONSTRUKCE AORTORENÁLNÍ  JEDNOSTRANNÁ</t>
  </si>
  <si>
    <t>07543</t>
  </si>
  <si>
    <t>(DRG) PRIMOOPERACE</t>
  </si>
  <si>
    <t>51371</t>
  </si>
  <si>
    <t>CHOLECYSTEKTOMIE</t>
  </si>
  <si>
    <t>54190</t>
  </si>
  <si>
    <t>OSTATNÍ REKONSTRUKCE TEPEN A BY-PASSY</t>
  </si>
  <si>
    <t>90818</t>
  </si>
  <si>
    <t>(DRG) CHOLECYSTEKTOMIE PROSTÁ LAPAROSKOPICKY</t>
  </si>
  <si>
    <t>51311</t>
  </si>
  <si>
    <t>SPLENEKTOMIE</t>
  </si>
  <si>
    <t>APENDEKTOMIE NEBO OPERAČNÍ DRENÁŽ PERIAPENDIKULÁRN</t>
  </si>
  <si>
    <t>54120</t>
  </si>
  <si>
    <t>ANEURYSMA BŘIŠNÍ AORTY (NÁHRADA BIFURKAČNÍ PROTÉZO</t>
  </si>
  <si>
    <t>07562</t>
  </si>
  <si>
    <t>(DRG) PLÁNOVANÁ OPERACE KVCH</t>
  </si>
  <si>
    <t>51511</t>
  </si>
  <si>
    <t>OPERACE KÝLY INQUINÁLNÍ A FEMORÁLNÍ - DOSPĚLÍ, VČE</t>
  </si>
  <si>
    <t>07552</t>
  </si>
  <si>
    <t>(DRG) OPERAČNÍ VÝKON BEZ MIMOTĚLNÍHO OBĚHU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</si>
  <si>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</si>
  <si>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</si>
  <si>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</si>
  <si>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</si>
  <si>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</si>
  <si>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</si>
  <si>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51517</t>
  </si>
  <si>
    <t>OPERACE KÝLY S POUŽITÍM ŠTĚPU ČI IMPLANTÁTU, OPERA</t>
  </si>
  <si>
    <t>51515</t>
  </si>
  <si>
    <t>OPERACE KÝLY UMBILIKÁLNÍ NEBO EPIGASTRICKÁ - DOSPĚ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</si>
  <si>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</si>
  <si>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</si>
  <si>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</si>
  <si>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</si>
  <si>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</si>
  <si>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</si>
  <si>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76499</t>
  </si>
  <si>
    <t>TRANSPLANTACE LEDVINY</t>
  </si>
  <si>
    <t>07523</t>
  </si>
  <si>
    <t>(VZP) TROMBECTOMIE A-V SHUNTU</t>
  </si>
  <si>
    <t>54230</t>
  </si>
  <si>
    <t>ŽILNÍ REKONSTRUKCE PRO POSTTROMBOTICKÝ SYNDROM</t>
  </si>
  <si>
    <t>6F3</t>
  </si>
  <si>
    <t>90809</t>
  </si>
  <si>
    <t>(DRG) ADNEXEKTOMIE LAPAROSKOPICKY</t>
  </si>
  <si>
    <t>6F5</t>
  </si>
  <si>
    <t>04740</t>
  </si>
  <si>
    <t>ODSTRANĚNÍ SEKVESTRU</t>
  </si>
  <si>
    <t>6F6</t>
  </si>
  <si>
    <t>66039</t>
  </si>
  <si>
    <t>SLOŽITÁ OPERAČNÍ ARTROSKOPIE</t>
  </si>
  <si>
    <t>NÁHRADA KOLENNÍHO KLOUBU SEARCH EVOLUTION,FEMOR.KO</t>
  </si>
  <si>
    <t>76092</t>
  </si>
  <si>
    <t>Roboticka radikalni prostatektomie</t>
  </si>
  <si>
    <t>0003952</t>
  </si>
  <si>
    <t>0008807</t>
  </si>
  <si>
    <t>DALACIN C</t>
  </si>
  <si>
    <t>0011785</t>
  </si>
  <si>
    <t>AMIKIN 1 G</t>
  </si>
  <si>
    <t>0016600</t>
  </si>
  <si>
    <t>0020605</t>
  </si>
  <si>
    <t>COLOMYCIN INJEKCE 1 000 000 MEZINÁRODNÍCH JEDNOTEK</t>
  </si>
  <si>
    <t>0025746</t>
  </si>
  <si>
    <t>0053922</t>
  </si>
  <si>
    <t>CIPHIN PRO INFUSIONE 200 MG/100 ML</t>
  </si>
  <si>
    <t>0058092</t>
  </si>
  <si>
    <t>CEFAZOLIN SANDOZ 1 G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</si>
  <si>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</si>
  <si>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</si>
  <si>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</si>
  <si>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</si>
  <si>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</si>
  <si>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</si>
  <si>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</si>
  <si>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AMPICILIN 1,0 BIOTIKA</t>
  </si>
  <si>
    <t>0072972</t>
  </si>
  <si>
    <t>0072973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</si>
  <si>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</si>
  <si>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</si>
  <si>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</si>
  <si>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</si>
  <si>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</si>
  <si>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</si>
  <si>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</si>
  <si>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</si>
  <si>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</si>
  <si>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</si>
  <si>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</si>
  <si>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</si>
  <si>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</si>
  <si>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</si>
  <si>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</si>
  <si>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0090099</t>
  </si>
  <si>
    <t>FACTOR VII BAXTER 600 IU</t>
  </si>
  <si>
    <t>0092290</t>
  </si>
  <si>
    <t>EDICIN 1 G</t>
  </si>
  <si>
    <t>0094176</t>
  </si>
  <si>
    <t>0096413</t>
  </si>
  <si>
    <t>GENTAMICIN LEK 40 MG/2 ML</t>
  </si>
  <si>
    <t>0096414</t>
  </si>
  <si>
    <t>0097000</t>
  </si>
  <si>
    <t>METRONIDAZOLE 0.5%-POLPHARMA</t>
  </si>
  <si>
    <t>0131654</t>
  </si>
  <si>
    <t>CEFTAZIDIM KABI 1 G</t>
  </si>
  <si>
    <t>0137499</t>
  </si>
  <si>
    <t>0142077</t>
  </si>
  <si>
    <t>0151458</t>
  </si>
  <si>
    <t>0154883</t>
  </si>
  <si>
    <t>0156259</t>
  </si>
  <si>
    <t>VANCOMYCIN KABI 1000 MG</t>
  </si>
  <si>
    <t>0162187</t>
  </si>
  <si>
    <t>0164246</t>
  </si>
  <si>
    <t>0164350</t>
  </si>
  <si>
    <t>TAZOCIN 4 G/0,5 G</t>
  </si>
  <si>
    <t>0164401</t>
  </si>
  <si>
    <t>0136083</t>
  </si>
  <si>
    <t>0141836</t>
  </si>
  <si>
    <t>AMIKACIN B. BRAUN 5 MG/ML</t>
  </si>
  <si>
    <t>0058984</t>
  </si>
  <si>
    <t>0134595</t>
  </si>
  <si>
    <t>MEDOCLAV 1000 MG/200 MG</t>
  </si>
  <si>
    <t>0124348</t>
  </si>
  <si>
    <t>EPIRUBICIN ACCORD 2 MG/ML</t>
  </si>
  <si>
    <t>0155098</t>
  </si>
  <si>
    <t>0151460</t>
  </si>
  <si>
    <t>0129834</t>
  </si>
  <si>
    <t>CLINDAMYCIN KABI 150 MG/ML</t>
  </si>
  <si>
    <t>0049128</t>
  </si>
  <si>
    <t>0203317</t>
  </si>
  <si>
    <t>IMMUNATE STIM PLUS 1000 IU FVIII/750 IU VWF</t>
  </si>
  <si>
    <t>0195147</t>
  </si>
  <si>
    <t>0088335</t>
  </si>
  <si>
    <t>0183817</t>
  </si>
  <si>
    <t>2</t>
  </si>
  <si>
    <t>0007917</t>
  </si>
  <si>
    <t>Erytrocyty bez buffy coatu</t>
  </si>
  <si>
    <t>0107936</t>
  </si>
  <si>
    <t>0107959</t>
  </si>
  <si>
    <t>Trombocyty z aferézy deleukotizované</t>
  </si>
  <si>
    <t>0207921</t>
  </si>
  <si>
    <t>Plazma čerstvá zmrazená</t>
  </si>
  <si>
    <t>0407942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</si>
  <si>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</si>
  <si>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</si>
  <si>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</si>
  <si>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</si>
  <si>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</si>
  <si>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ENDOLINEÁRNÍ S KLOUBEM - ATB; ATW 35</t>
  </si>
  <si>
    <t>0013010</t>
  </si>
  <si>
    <t>STAPLER LINEÁRNÍ S NOŽEM - TCT75; TLC75; TCD75</t>
  </si>
  <si>
    <t>0029181</t>
  </si>
  <si>
    <t>SET NEFROSTOMICKÝ PUNKČNÍ, 340012,.13,.14;341200</t>
  </si>
  <si>
    <t>0029254</t>
  </si>
  <si>
    <t>KATETR TAMPONÁŽNÍ BALÓNKOVÝ, 202201..202600</t>
  </si>
  <si>
    <t>0030647</t>
  </si>
  <si>
    <t>SÍŤKA SURGIPRO MESH</t>
  </si>
  <si>
    <t>0034907</t>
  </si>
  <si>
    <t>KATETR DVOUCESTNÝ VČETNĚ ZAVÁDĚCÍHO SETU    K 43/2</t>
  </si>
  <si>
    <t>0037139</t>
  </si>
  <si>
    <t>PROTÉZA GORE-TEX CÉVNÍ - PRUŽNÁ TENKOSTĚNNÁ</t>
  </si>
  <si>
    <t>0047666</t>
  </si>
  <si>
    <t>STENT URETERÁLNÍ ECO,POLYURETHAN</t>
  </si>
  <si>
    <t>0049589</t>
  </si>
  <si>
    <t>EXTRAKTOR MOČOVÝCH KAMENŮ HIGHFLEX 2,5;4,0;4,6F,DÉ</t>
  </si>
  <si>
    <t>0051181</t>
  </si>
  <si>
    <t>TROKAR S OSTŘÍM XCEL, PRŮMĚR 11,12MM, DÉLKA 100MM</t>
  </si>
  <si>
    <t>0053529</t>
  </si>
  <si>
    <t>0056288</t>
  </si>
  <si>
    <t>KATETR BALONKOVÝ FOGARTY 120403F</t>
  </si>
  <si>
    <t>0056291</t>
  </si>
  <si>
    <t>KATETR BALONKOVÝ FOGARTY 120804F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</si>
  <si>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</si>
  <si>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</si>
  <si>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</si>
  <si>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</si>
  <si>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</si>
  <si>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</si>
  <si>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</si>
  <si>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</si>
  <si>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</si>
  <si>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</si>
  <si>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</si>
  <si>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</si>
  <si>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</si>
  <si>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</si>
  <si>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</si>
  <si>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</si>
  <si>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0058453</t>
  </si>
  <si>
    <t>DISEKCE URETERU DRG 90863</t>
  </si>
  <si>
    <t>0058460</t>
  </si>
  <si>
    <t>LYMFADENEKTOM.RADIK.PARAAORT.A PARAKAVÁL.DRG 90886</t>
  </si>
  <si>
    <t>0067171</t>
  </si>
  <si>
    <t>IMPLANTÁT UROLOGICKÝ ZÁVĚS.TOT PÁSKA</t>
  </si>
  <si>
    <t>NÁHR. KYČ.KL., VLOŽKA CHIRUL.PŘEVÝŠ.JAMKY SFÉR.</t>
  </si>
  <si>
    <t>0081947</t>
  </si>
  <si>
    <t>PROSTŘEDEK HEMOSTATICKÝ - TRAUMACEL TAF LIGHT</t>
  </si>
  <si>
    <t>0082079</t>
  </si>
  <si>
    <t>KRYTÍ COM 30 OBVAZOVÁ TEXTÍLIE KOMBINOVANÁ</t>
  </si>
  <si>
    <t>0083529</t>
  </si>
  <si>
    <t>SÍŤKA ULTRAPRO KÝLNÍ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</si>
  <si>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</si>
  <si>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</si>
  <si>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</si>
  <si>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</si>
  <si>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</si>
  <si>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</si>
  <si>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</si>
  <si>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</si>
  <si>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</si>
  <si>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</si>
  <si>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</si>
  <si>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</si>
  <si>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</si>
  <si>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</si>
  <si>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</si>
  <si>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</si>
  <si>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Nespecifikovanř PZT</t>
  </si>
  <si>
    <t>0048555</t>
  </si>
  <si>
    <t>SÍŤKA BIODEGRADABILNÍ ČTYŘVRSTEVNÁ SURGISIS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</si>
  <si>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</si>
  <si>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</si>
  <si>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</si>
  <si>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</si>
  <si>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</si>
  <si>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</si>
  <si>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0028392</t>
  </si>
  <si>
    <t>EXTRAKTOR KAMENŮ NITINOLOVÝ STN 4-XXX</t>
  </si>
  <si>
    <t>0058351</t>
  </si>
  <si>
    <t>CÍLENÁ PUNKCE ORGÁNU NEBO LOŽISKA DRG 90780</t>
  </si>
  <si>
    <t>0058410</t>
  </si>
  <si>
    <t>PARAAORTÁLNÍ LYMFADENEKTOMIE-RADIKÁLNÍ DRG 90877</t>
  </si>
  <si>
    <t>0051186</t>
  </si>
  <si>
    <t>TROKAR S OSTŘÍM XCEL, PRŮMĚR 5MM, DÉLKA 100MM, 75M</t>
  </si>
  <si>
    <t>0051941</t>
  </si>
  <si>
    <t>KATETR ABDOMINAL PRESSURE,DVOJC. - AH48..</t>
  </si>
  <si>
    <t>0051590</t>
  </si>
  <si>
    <t>KATETR BALÓNKOVÝ PTCA - GENIE</t>
  </si>
  <si>
    <t>0054527</t>
  </si>
  <si>
    <t>0152241</t>
  </si>
  <si>
    <t>EXTRAKTOR UROLOGICKÝ - DORMIA NO-TIP; KOŠÍČEK; NIT</t>
  </si>
  <si>
    <t>0058416</t>
  </si>
  <si>
    <t>RETENCE VARLETE DRG 90851</t>
  </si>
  <si>
    <t>0112825</t>
  </si>
  <si>
    <t>TROKAR GELPORT</t>
  </si>
  <si>
    <t>0052556</t>
  </si>
  <si>
    <t>KATETR URETERÁLNÍ DILATAČNÍ PŘÍSTUP.U-FUS-09/12,14</t>
  </si>
  <si>
    <t>0152169</t>
  </si>
  <si>
    <t>EXTRAKTOR KAMENŮ UROLOGICKÝ, SE ŠPIČKOU, BEZ ŠPIČK</t>
  </si>
  <si>
    <t>0047107</t>
  </si>
  <si>
    <t>KATETR URETERÁLNÍ X-RAY SINGLE PIGTAIL TYP</t>
  </si>
  <si>
    <t>0029285</t>
  </si>
  <si>
    <t>KATETR URETERÁLNÍ, 264701..264711</t>
  </si>
  <si>
    <t>0065127</t>
  </si>
  <si>
    <t>IMPLANTÁT UROLOGICKÝ TESTIKULÁRNÍ- PROTÉZA</t>
  </si>
  <si>
    <t>0052220</t>
  </si>
  <si>
    <t>KATETR URETERÁLNÍ BAL.PRO DILAT. MOČ.- BD40..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</si>
  <si>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</si>
  <si>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</si>
  <si>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</si>
  <si>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</si>
  <si>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</si>
  <si>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</si>
  <si>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</si>
  <si>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</si>
  <si>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51819</t>
  </si>
  <si>
    <t>OŠETŘENÍ A OBVAZ ROZSÁHLÉ RÁNY V CELKOVÉ ANESTEZII</t>
  </si>
  <si>
    <t>76237</t>
  </si>
  <si>
    <t>EXTRAKOPORÁLNÍ LITHOTRYPSE MNOHOČETNÉHO ČI ODLITKO</t>
  </si>
  <si>
    <t>76253</t>
  </si>
  <si>
    <t>BIOPSIE Z PENISU</t>
  </si>
  <si>
    <t>76323</t>
  </si>
  <si>
    <t>SPONGIOKAVERNÓZNÍ ZKRAT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</si>
  <si>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</si>
  <si>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</si>
  <si>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</si>
  <si>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</si>
  <si>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</si>
  <si>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</si>
  <si>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</si>
  <si>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</si>
  <si>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76369</t>
  </si>
  <si>
    <t>RESEKCE MĚCHÝŘE, EV. DIVERTIKULEKTOMIE</t>
  </si>
  <si>
    <t>76377</t>
  </si>
  <si>
    <t>OŠETŘENÍ RUPTURY MĚCHÝŘE, EV. PERFORACE MĚCHÝŘE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</si>
  <si>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</si>
  <si>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</si>
  <si>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</si>
  <si>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</si>
  <si>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</si>
  <si>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</si>
  <si>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</si>
  <si>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</si>
  <si>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76417</t>
  </si>
  <si>
    <t>URETROPLASTIKA - I. DOBA MARSUPIALIZACE URETRY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</si>
  <si>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</si>
  <si>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</si>
  <si>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</si>
  <si>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</si>
  <si>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</si>
  <si>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</si>
  <si>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</si>
  <si>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</si>
  <si>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</si>
  <si>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</si>
  <si>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</si>
  <si>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</si>
  <si>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</si>
  <si>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</si>
  <si>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</si>
  <si>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</si>
  <si>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</si>
  <si>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</si>
  <si>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</si>
  <si>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</si>
  <si>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</si>
  <si>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</si>
  <si>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</si>
  <si>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</si>
  <si>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</si>
  <si>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</si>
  <si>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</si>
  <si>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</si>
  <si>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</si>
  <si>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</si>
  <si>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</si>
  <si>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</si>
  <si>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</si>
  <si>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</si>
  <si>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</si>
  <si>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</si>
  <si>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</si>
  <si>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</si>
  <si>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</si>
  <si>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</si>
  <si>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</si>
  <si>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</si>
  <si>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</si>
  <si>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</si>
  <si>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</si>
  <si>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</si>
  <si>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</si>
  <si>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</si>
  <si>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</si>
  <si>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</si>
  <si>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76457</t>
  </si>
  <si>
    <t>VASO-VASOANASTOMÓZA JEDNOSTRANNÁ MIKROSKOPICKOU TE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</si>
  <si>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</si>
  <si>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</si>
  <si>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</si>
  <si>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</si>
  <si>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</si>
  <si>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</si>
  <si>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</si>
  <si>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</si>
  <si>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</si>
  <si>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</si>
  <si>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</si>
  <si>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</si>
  <si>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</si>
  <si>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</si>
  <si>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</si>
  <si>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</si>
  <si>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</si>
  <si>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</si>
  <si>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</si>
  <si>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</si>
  <si>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42520</t>
  </si>
  <si>
    <t>APLIKACE PROTINÁDOROVÉ CHEMOTERAPIE</t>
  </si>
  <si>
    <t>09225</t>
  </si>
  <si>
    <t>KANYLACE CENTRÁLNÍ ŽÍLY ZA KONTROLY CELKOVÉHO STAV</t>
  </si>
  <si>
    <t>00602</t>
  </si>
  <si>
    <t>OD TYPU 02 - PRO NEMOCNICE TYPU 3, (KATEGORIE 6)</t>
  </si>
  <si>
    <t>51825</t>
  </si>
  <si>
    <t>SEKUNDÁRNÍ SUTURA RÁNY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</si>
  <si>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</si>
  <si>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</si>
  <si>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</si>
  <si>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</si>
  <si>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</si>
  <si>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</si>
  <si>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</si>
  <si>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</si>
  <si>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</si>
  <si>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</si>
  <si>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</si>
  <si>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</si>
  <si>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</si>
  <si>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</si>
  <si>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</si>
  <si>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</si>
  <si>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</si>
  <si>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</si>
  <si>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</si>
  <si>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</si>
  <si>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</si>
  <si>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</si>
  <si>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</si>
  <si>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</si>
  <si>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</si>
  <si>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</si>
  <si>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</si>
  <si>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</si>
  <si>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</si>
  <si>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</si>
  <si>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</si>
  <si>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</si>
  <si>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76335</t>
  </si>
  <si>
    <t>OPERAČNÍ REVIZE PERIRENÁLNÍCH NEBO PERIURETERÁLNÍC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</si>
  <si>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</si>
  <si>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</si>
  <si>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</si>
  <si>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</si>
  <si>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</si>
  <si>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</si>
  <si>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76251</t>
  </si>
  <si>
    <t>BIOPSIE VARLETE OBOUSTRANNÁ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</si>
  <si>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</si>
  <si>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</si>
  <si>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</si>
  <si>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</si>
  <si>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</si>
  <si>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</si>
  <si>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D0014</t>
  </si>
  <si>
    <t>A0001</t>
  </si>
  <si>
    <t>Signalni kod pro navazne doklady</t>
  </si>
  <si>
    <t>76581</t>
  </si>
  <si>
    <t>IMPLANTACE TESTIKULÁRNÍ PROTÉZY</t>
  </si>
  <si>
    <t>D0009</t>
  </si>
  <si>
    <t>Prostatektomie - roboticky pro ZP 207</t>
  </si>
  <si>
    <t>76545</t>
  </si>
  <si>
    <t>PERKUTÁNNÍ EXTRAKCE JEDNOHO ČI VÍCE KONKREMENTŮ JE</t>
  </si>
  <si>
    <t>77127</t>
  </si>
  <si>
    <t>PRIMÁRNÍ REKONSTRUKCE MĚCHÝŘE S PARCIÁLNÍ PLASTIKO</t>
  </si>
  <si>
    <t>76466</t>
  </si>
  <si>
    <t>ELEKTROVAPORIZACE PROSTATY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</si>
  <si>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</si>
  <si>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</si>
  <si>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</si>
  <si>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</si>
  <si>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</si>
  <si>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</si>
  <si>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76113</t>
  </si>
  <si>
    <t>ELEKROMYOGRAFIE (EV. PŘIČTI K ZÁKL. URODYNAMICKÉMU</t>
  </si>
  <si>
    <t>90877</t>
  </si>
  <si>
    <t>(DRG) PARAAORTÁLNÍ LYMFADENEKTOMIE LAPAROSKOPICKY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</si>
  <si>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</si>
  <si>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</si>
  <si>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</si>
  <si>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</si>
  <si>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</si>
  <si>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</si>
  <si>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90851</t>
  </si>
  <si>
    <t xml:space="preserve">(DRG) LAPAROSKOPICKÁ OPERACE RETINOVANÉHO VARLETE </t>
  </si>
  <si>
    <t>76379</t>
  </si>
  <si>
    <t>REKONSTRUKCE MĚCHÝŘE STŘEVEM - AUGMENTACE</t>
  </si>
  <si>
    <t>76351</t>
  </si>
  <si>
    <t>NÁHRADA URETERU STŘEVEM - JEDNOSTRANNÁ</t>
  </si>
  <si>
    <t>76491</t>
  </si>
  <si>
    <t>NEFROLITOTOMIE PRO ODLITKOVOU LITIÁZU S NEFROSTOMI</t>
  </si>
  <si>
    <t>76573</t>
  </si>
  <si>
    <t>VNITŘNÍ URETROTOMIE (OTIS)</t>
  </si>
  <si>
    <t>76515</t>
  </si>
  <si>
    <t>BIOPSIE S KOAGULACÍ V DUTÉM SYSTÉMU LEDVINY (PŘIČT</t>
  </si>
  <si>
    <t>76463</t>
  </si>
  <si>
    <t>VEZIKULEKTOMIE (JAKO SAMOSTATNÝ VÝKON)</t>
  </si>
  <si>
    <t>89113</t>
  </si>
  <si>
    <t>RTG LEBKY, CÍLENÉ SNÍMKY</t>
  </si>
  <si>
    <t>89313</t>
  </si>
  <si>
    <t xml:space="preserve">PERKUTÁNNÍ PUNKCE NEBO BIOPSIE ŘÍZENÁ RDG METODOU </t>
  </si>
  <si>
    <t>89327</t>
  </si>
  <si>
    <t>KONTROLNÍ NÁSTŘIK DRENÁŽNÍHO KATÉTRU</t>
  </si>
  <si>
    <t>89121</t>
  </si>
  <si>
    <t>RTG KŘÍŽOVÉ KOSTI A SI KLOUBŮ</t>
  </si>
  <si>
    <t>89361</t>
  </si>
  <si>
    <t>PERKUTÁNNÍ VERTEBROPLASTIKA - ZPEVNĚNÍ OBRATLOVÉHO</t>
  </si>
  <si>
    <t>89196</t>
  </si>
  <si>
    <t>MOZKOVÁ CISTERNOGRAFIE - KONTRASTNÍ VYŠETŘENÍ, CEL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</si>
  <si>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</si>
  <si>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</si>
  <si>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</si>
  <si>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</si>
  <si>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</si>
  <si>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</si>
  <si>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</si>
  <si>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</si>
  <si>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</si>
  <si>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</si>
  <si>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</si>
  <si>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</si>
  <si>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</si>
  <si>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</si>
  <si>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</si>
  <si>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</si>
  <si>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</si>
  <si>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</si>
  <si>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</si>
  <si>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</si>
  <si>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</si>
  <si>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</si>
  <si>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04411</t>
  </si>
  <si>
    <t xml:space="preserve">PŘÍZNAKY, SYMPTOMY A JINÉ DIAGNÓZY DÝCHACÍHO SYSTÉMU BE                                             </t>
  </si>
  <si>
    <t>05402</t>
  </si>
  <si>
    <t xml:space="preserve">HYPERTENZE S CC              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</si>
  <si>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</si>
  <si>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</si>
  <si>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</si>
  <si>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</si>
  <si>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</si>
  <si>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</si>
  <si>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08412</t>
  </si>
  <si>
    <t xml:space="preserve">JINÉ PORUCHY MUSKULOSKELETÁLNÍHO SYSTÉMU A POJIVOVÉ TKÁ                                             </t>
  </si>
  <si>
    <t>09031</t>
  </si>
  <si>
    <t xml:space="preserve">JINÉ VÝKONY PŘI PORUCHÁCH A ONEMOCNĚNÍCH KŮŽE, PODKOŽNÍ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</si>
  <si>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</si>
  <si>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</si>
  <si>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</si>
  <si>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</si>
  <si>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</si>
  <si>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</si>
  <si>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</si>
  <si>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</si>
  <si>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</si>
  <si>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</si>
  <si>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</si>
  <si>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</si>
  <si>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</si>
  <si>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</si>
  <si>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</si>
  <si>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                                             </t>
  </si>
  <si>
    <t>10063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</si>
  <si>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</si>
  <si>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</si>
  <si>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</si>
  <si>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</si>
  <si>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</si>
  <si>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</si>
  <si>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</si>
  <si>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</si>
  <si>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</si>
  <si>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</si>
  <si>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</si>
  <si>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</si>
  <si>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</si>
  <si>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</si>
  <si>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</si>
  <si>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</si>
  <si>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</si>
  <si>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</si>
  <si>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</si>
  <si>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</si>
  <si>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</si>
  <si>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</si>
  <si>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</si>
  <si>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</si>
  <si>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</si>
  <si>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</si>
  <si>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</si>
  <si>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</si>
  <si>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</si>
  <si>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</si>
  <si>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</si>
  <si>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</si>
  <si>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</si>
  <si>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                                             </t>
  </si>
  <si>
    <t>11082</t>
  </si>
  <si>
    <t>11083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</si>
  <si>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</si>
  <si>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</si>
  <si>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</si>
  <si>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</si>
  <si>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</si>
  <si>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</si>
  <si>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</si>
  <si>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</si>
  <si>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</si>
  <si>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</si>
  <si>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</si>
  <si>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</si>
  <si>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</si>
  <si>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</si>
  <si>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</si>
  <si>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</si>
  <si>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</si>
  <si>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</si>
  <si>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</si>
  <si>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</si>
  <si>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</si>
  <si>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</si>
  <si>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</si>
  <si>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</si>
  <si>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</si>
  <si>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</si>
  <si>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</si>
  <si>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</si>
  <si>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</si>
  <si>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</si>
  <si>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</si>
  <si>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</si>
  <si>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</si>
  <si>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</si>
  <si>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</si>
  <si>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</si>
  <si>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</si>
  <si>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</si>
  <si>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</si>
  <si>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</si>
  <si>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</si>
  <si>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</si>
  <si>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</si>
  <si>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</si>
  <si>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</si>
  <si>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</si>
  <si>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</si>
  <si>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</si>
  <si>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</si>
  <si>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</si>
  <si>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</si>
  <si>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</si>
  <si>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</si>
  <si>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</si>
  <si>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</si>
  <si>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</si>
  <si>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</si>
  <si>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</si>
  <si>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</si>
  <si>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</si>
  <si>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</si>
  <si>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</si>
  <si>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</si>
  <si>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</si>
  <si>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</si>
  <si>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</si>
  <si>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</si>
  <si>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</si>
  <si>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</si>
  <si>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</si>
  <si>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</si>
  <si>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12313</t>
  </si>
  <si>
    <t>13101</t>
  </si>
  <si>
    <t xml:space="preserve">JINÉ VÝKONY PŘI PORUCHÁCH A ONEMOCNĚNÍCH ŽENSKÉHO REPRO                                             </t>
  </si>
  <si>
    <t>13102</t>
  </si>
  <si>
    <t>16021</t>
  </si>
  <si>
    <t xml:space="preserve">JINÉ VÝKONY PRO KREVNÍ ONEMOCNĚNÍ A NA KRVETVORNÝCH ORG     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</si>
  <si>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</si>
  <si>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</si>
  <si>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</si>
  <si>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</si>
  <si>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</si>
  <si>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                                             </t>
  </si>
  <si>
    <t>17341</t>
  </si>
  <si>
    <t xml:space="preserve">JINÉ MYELOPROLIFERATIVNÍ PORUCHY A DIAGNÓZA NEDIFERENCO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</si>
  <si>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</si>
  <si>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</si>
  <si>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</si>
  <si>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</si>
  <si>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</si>
  <si>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</si>
  <si>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</si>
  <si>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</si>
  <si>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</si>
  <si>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</si>
  <si>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</si>
  <si>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</si>
  <si>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</si>
  <si>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</si>
  <si>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</si>
  <si>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</si>
  <si>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</si>
  <si>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</si>
  <si>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88881</t>
  </si>
  <si>
    <t xml:space="preserve">PROSTATICKÉ VÝKONY, KTERÉ SE NETÝKAJÍ HLAVNÍ DIAGNÓZY B                                             </t>
  </si>
  <si>
    <t>88882</t>
  </si>
  <si>
    <t xml:space="preserve">PROSTATICKÉ VÝKONY, KTERÉ SE NETÝKAJÍ HLAVNÍ DIAGNÓZY S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</si>
  <si>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</si>
  <si>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</si>
  <si>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</si>
  <si>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</si>
  <si>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</si>
  <si>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</si>
  <si>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</si>
  <si>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</si>
  <si>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</si>
  <si>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</si>
  <si>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</si>
  <si>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</si>
  <si>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</si>
  <si>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</si>
  <si>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</si>
  <si>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</si>
  <si>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</si>
  <si>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</si>
  <si>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</si>
  <si>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</si>
  <si>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</si>
  <si>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</si>
  <si>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0002028</t>
  </si>
  <si>
    <t>99mTc-DMSA inj.</t>
  </si>
  <si>
    <t>0002035</t>
  </si>
  <si>
    <t>0002061</t>
  </si>
  <si>
    <t>0002067</t>
  </si>
  <si>
    <t>81m-krypton plyn k inhal.</t>
  </si>
  <si>
    <t>0002073</t>
  </si>
  <si>
    <t>0002087</t>
  </si>
  <si>
    <t>18F-FDG</t>
  </si>
  <si>
    <t>0110740</t>
  </si>
  <si>
    <t>VÁLEC STERILNÍ JEDNORÁZOVÝ DO INJEKTORU,V BAL.2KS,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</si>
  <si>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</si>
  <si>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</si>
  <si>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</si>
  <si>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</si>
  <si>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</si>
  <si>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</si>
  <si>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</si>
  <si>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</si>
  <si>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</si>
  <si>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</si>
  <si>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</si>
  <si>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</si>
  <si>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</si>
  <si>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</si>
  <si>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</si>
  <si>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</si>
  <si>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</si>
  <si>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</si>
  <si>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</si>
  <si>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</si>
  <si>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</si>
  <si>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</si>
  <si>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</si>
  <si>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</si>
  <si>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</si>
  <si>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</si>
  <si>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</si>
  <si>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</si>
  <si>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</si>
  <si>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</si>
  <si>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</si>
  <si>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</si>
  <si>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</si>
  <si>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</si>
  <si>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</si>
  <si>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</si>
  <si>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</si>
  <si>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</si>
  <si>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</si>
  <si>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</si>
  <si>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</si>
  <si>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</si>
  <si>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</si>
  <si>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</si>
  <si>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</si>
  <si>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</si>
  <si>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</si>
  <si>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</si>
  <si>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</si>
  <si>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</si>
  <si>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</si>
  <si>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</si>
  <si>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</si>
  <si>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</si>
  <si>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</si>
  <si>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</si>
  <si>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</si>
  <si>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</si>
  <si>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</si>
  <si>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</si>
  <si>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</si>
  <si>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</si>
  <si>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</si>
  <si>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</si>
  <si>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</si>
  <si>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</si>
  <si>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</si>
  <si>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</si>
  <si>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</si>
  <si>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</si>
  <si>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</si>
  <si>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</si>
  <si>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</si>
  <si>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</si>
  <si>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</si>
  <si>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</si>
  <si>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</si>
  <si>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</si>
  <si>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</si>
  <si>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</si>
  <si>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</si>
  <si>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</si>
  <si>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</si>
  <si>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</si>
  <si>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</si>
  <si>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</si>
  <si>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</si>
  <si>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</si>
  <si>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</si>
  <si>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</si>
  <si>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</si>
  <si>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</si>
  <si>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</si>
  <si>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</si>
  <si>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</si>
  <si>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</si>
  <si>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</si>
  <si>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</si>
  <si>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</si>
  <si>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</si>
  <si>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</si>
  <si>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</si>
  <si>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</si>
  <si>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</si>
  <si>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</si>
  <si>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</si>
  <si>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</si>
  <si>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</si>
  <si>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</si>
  <si>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</si>
  <si>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</si>
  <si>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</si>
  <si>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</si>
  <si>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</si>
  <si>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</si>
  <si>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</si>
  <si>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</si>
  <si>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</si>
  <si>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</si>
  <si>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</si>
  <si>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</si>
  <si>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</si>
  <si>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</si>
  <si>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</si>
  <si>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</si>
  <si>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</si>
  <si>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</si>
  <si>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</si>
  <si>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</si>
  <si>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</si>
  <si>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</si>
  <si>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</si>
  <si>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</si>
  <si>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</si>
  <si>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</si>
  <si>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</si>
  <si>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</si>
  <si>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</si>
  <si>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</si>
  <si>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</si>
  <si>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</si>
  <si>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</si>
  <si>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</si>
  <si>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</si>
  <si>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</si>
  <si>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</si>
  <si>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</si>
  <si>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</si>
  <si>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</si>
  <si>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</si>
  <si>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</si>
  <si>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</si>
  <si>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</si>
  <si>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</si>
  <si>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</si>
  <si>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</si>
  <si>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</si>
  <si>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</si>
  <si>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</si>
  <si>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</si>
  <si>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</si>
  <si>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</si>
  <si>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</si>
  <si>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</si>
  <si>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</si>
  <si>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</si>
  <si>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</si>
  <si>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</si>
  <si>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</si>
  <si>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</si>
  <si>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</si>
  <si>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</si>
  <si>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</si>
  <si>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</si>
  <si>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</si>
  <si>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</si>
  <si>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</si>
  <si>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</si>
  <si>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</si>
  <si>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</si>
  <si>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</si>
  <si>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</si>
  <si>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</si>
  <si>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</si>
  <si>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</si>
  <si>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</si>
  <si>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</si>
  <si>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</si>
  <si>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</si>
  <si>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</si>
  <si>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</si>
  <si>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</si>
  <si>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</si>
  <si>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</si>
  <si>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</si>
  <si>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</si>
  <si>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</si>
  <si>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</si>
  <si>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</si>
  <si>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</si>
  <si>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</si>
  <si>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</si>
  <si>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</si>
  <si>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</si>
  <si>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</si>
  <si>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</si>
  <si>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</si>
  <si>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</si>
  <si>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</si>
  <si>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</si>
  <si>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</si>
  <si>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</si>
  <si>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</si>
  <si>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</si>
  <si>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</si>
  <si>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</si>
  <si>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</si>
  <si>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</si>
  <si>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</si>
  <si>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</si>
  <si>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</si>
  <si>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</si>
  <si>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</si>
  <si>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</si>
  <si>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</si>
  <si>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</si>
  <si>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</si>
  <si>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</si>
  <si>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</si>
  <si>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</si>
  <si>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</si>
  <si>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</si>
  <si>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</si>
  <si>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</si>
  <si>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</si>
  <si>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</si>
  <si>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</si>
  <si>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</si>
  <si>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</si>
  <si>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</si>
  <si>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</si>
  <si>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</si>
  <si>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</si>
  <si>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</si>
  <si>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</si>
  <si>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</si>
  <si>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</si>
  <si>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</si>
  <si>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</si>
  <si>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</si>
  <si>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</si>
  <si>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</si>
  <si>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</si>
  <si>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</si>
  <si>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</si>
  <si>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</si>
  <si>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</si>
  <si>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</si>
  <si>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</si>
  <si>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</si>
  <si>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</si>
  <si>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</si>
  <si>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</si>
  <si>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</si>
  <si>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</si>
  <si>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</si>
  <si>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</si>
  <si>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</si>
  <si>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</si>
  <si>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</si>
  <si>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</si>
  <si>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</si>
  <si>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</si>
  <si>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</si>
  <si>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</si>
  <si>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</si>
  <si>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</si>
  <si>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</si>
  <si>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</si>
  <si>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</si>
  <si>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</si>
  <si>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</si>
  <si>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</si>
  <si>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</si>
  <si>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</si>
  <si>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</si>
  <si>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</si>
  <si>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</si>
  <si>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</si>
  <si>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</si>
  <si>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</si>
  <si>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</si>
  <si>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</si>
  <si>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</si>
  <si>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</si>
  <si>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</si>
  <si>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</si>
  <si>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</si>
  <si>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</si>
  <si>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</si>
  <si>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</si>
  <si>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</si>
  <si>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</si>
  <si>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</si>
  <si>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</si>
  <si>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</si>
  <si>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</si>
  <si>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</si>
  <si>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</si>
  <si>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</si>
  <si>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</si>
  <si>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</si>
  <si>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</si>
  <si>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</si>
  <si>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</si>
  <si>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</si>
  <si>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</si>
  <si>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</si>
  <si>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</si>
  <si>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</si>
  <si>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</si>
  <si>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</si>
  <si>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</si>
  <si>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</si>
  <si>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</si>
  <si>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</si>
  <si>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</si>
  <si>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</si>
  <si>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</si>
  <si>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</si>
  <si>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</si>
  <si>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</si>
  <si>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</si>
  <si>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</si>
  <si>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</si>
  <si>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</si>
  <si>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</si>
  <si>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</si>
  <si>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</si>
  <si>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</si>
  <si>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</si>
  <si>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</si>
  <si>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0034283</t>
  </si>
  <si>
    <t>JEHLA K LOKALIZACI PRSNÍCH LÉZÍ, X-REIDY</t>
  </si>
  <si>
    <t>0038462</t>
  </si>
  <si>
    <t>DRÁT VODÍCÍ GUIDE WIRE M</t>
  </si>
  <si>
    <t>0038482</t>
  </si>
  <si>
    <t>0038503</t>
  </si>
  <si>
    <t>SOUPRAVA ZAVÁDĚCÍ INTRODUCER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</si>
  <si>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</si>
  <si>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</si>
  <si>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</si>
  <si>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</si>
  <si>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</si>
  <si>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</si>
  <si>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</si>
  <si>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</si>
  <si>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</si>
  <si>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</si>
  <si>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</si>
  <si>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</si>
  <si>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</si>
  <si>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</si>
  <si>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</si>
  <si>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</si>
  <si>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</si>
  <si>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</si>
  <si>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</si>
  <si>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</si>
  <si>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</si>
  <si>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</si>
  <si>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</si>
  <si>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</si>
  <si>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</si>
  <si>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</si>
  <si>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</si>
  <si>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</si>
  <si>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</si>
  <si>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</si>
  <si>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</si>
  <si>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</si>
  <si>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</si>
  <si>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</si>
  <si>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</si>
  <si>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</si>
  <si>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</si>
  <si>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</si>
  <si>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</si>
  <si>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</si>
  <si>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</si>
  <si>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</si>
  <si>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</si>
  <si>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</si>
  <si>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</si>
  <si>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</si>
  <si>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</si>
  <si>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</si>
  <si>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</si>
  <si>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89339</t>
  </si>
  <si>
    <t>STEREOTAKTICKÁ BIOPSIE NEBO  STEREOTAKTICKÁ LOKALI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</si>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</sst>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59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8" fillId="0" borderId="18" xfId="0" applyNumberFormat="1" applyFont="1" applyBorder="1"/>
    <xf numFmtId="166" fontId="69" fillId="0" borderId="18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0.85573668700807448</c:v>
                </c:pt>
                <c:pt idx="1">
                  <c:v>1.0796932355140947</c:v>
                </c:pt>
                <c:pt idx="2">
                  <c:v>1.0882150282180729</c:v>
                </c:pt>
                <c:pt idx="3">
                  <c:v>1.1111154136617158</c:v>
                </c:pt>
                <c:pt idx="4">
                  <c:v>1.2227012245823554</c:v>
                </c:pt>
                <c:pt idx="5">
                  <c:v>1.2184628299997466</c:v>
                </c:pt>
                <c:pt idx="6">
                  <c:v>1.197710815659923</c:v>
                </c:pt>
                <c:pt idx="7">
                  <c:v>1.1930228173266504</c:v>
                </c:pt>
                <c:pt idx="8">
                  <c:v>1.2062580648134953</c:v>
                </c:pt>
                <c:pt idx="9">
                  <c:v>1.2270079113297023</c:v>
                </c:pt>
                <c:pt idx="10">
                  <c:v>1.2063671883170068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797344"/>
        <c:axId val="1704803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1.0281797322177815</c:v>
                </c:pt>
                <c:pt idx="1">
                  <c:v>1.0281797322177815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802240"/>
        <c:axId val="1704797888"/>
      </c:scatterChart>
      <c:catAx>
        <c:axId val="170479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480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80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04797344"/>
        <c:crosses val="autoZero"/>
        <c:crossBetween val="between"/>
      </c:valAx>
      <c:valAx>
        <c:axId val="1704802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04797888"/>
        <c:crosses val="max"/>
        <c:crossBetween val="midCat"/>
      </c:valAx>
      <c:valAx>
        <c:axId val="1704797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04802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0.84202211690363349</c:v>
                </c:pt>
                <c:pt idx="1">
                  <c:v>0.84481725584182144</c:v>
                </c:pt>
                <c:pt idx="2">
                  <c:v>0.83844427823485412</c:v>
                </c:pt>
                <c:pt idx="3">
                  <c:v>0.82910182910182906</c:v>
                </c:pt>
                <c:pt idx="4">
                  <c:v>0.83227597145122922</c:v>
                </c:pt>
                <c:pt idx="5">
                  <c:v>0.83746648793565681</c:v>
                </c:pt>
                <c:pt idx="6">
                  <c:v>0.84045790465149983</c:v>
                </c:pt>
                <c:pt idx="7">
                  <c:v>0.8464203233256351</c:v>
                </c:pt>
                <c:pt idx="8">
                  <c:v>0.849273057701045</c:v>
                </c:pt>
                <c:pt idx="9">
                  <c:v>0.85738866396761138</c:v>
                </c:pt>
                <c:pt idx="10">
                  <c:v>0.86190299888930022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800064"/>
        <c:axId val="1704802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796256"/>
        <c:axId val="1704801152"/>
      </c:scatterChart>
      <c:catAx>
        <c:axId val="17048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48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802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04800064"/>
        <c:crosses val="autoZero"/>
        <c:crossBetween val="between"/>
      </c:valAx>
      <c:valAx>
        <c:axId val="1704796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04801152"/>
        <c:crosses val="max"/>
        <c:crossBetween val="midCat"/>
      </c:valAx>
      <c:valAx>
        <c:axId val="1704801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04796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2346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4573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4574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4611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5295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5302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5306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5559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6137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6322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7013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71160.262848385566</v>
      </c>
      <c r="D4" s="287">
        <f ca="1">IF(ISERROR(VLOOKUP("Náklady celkem",INDIRECT("HI!$A:$G"),5,0)),0,VLOOKUP("Náklady celkem",INDIRECT("HI!$A:$G"),5,0))</f>
        <v>68293.76866999999</v>
      </c>
      <c r="E4" s="288">
        <f ca="1">IF(C4=0,0,D4/C4)</f>
        <v>0.95971776854600799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3340.0030190748025</v>
      </c>
      <c r="D7" s="295">
        <f>IF(ISERROR(HI!E5),"",HI!E5)</f>
        <v>4249.725019999998</v>
      </c>
      <c r="E7" s="292">
        <f t="shared" ref="E7:E15" si="0">IF(C7=0,0,D7/C7)</f>
        <v>1.2723716103637515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0.93680391311090994</v>
      </c>
      <c r="E8" s="292">
        <f t="shared" si="0"/>
        <v>1.0408932367899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0.19190641795763516</v>
      </c>
      <c r="E9" s="292">
        <f>IF(C9=0,0,D9/C9)</f>
        <v>0.63968805985878385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0.68824636540567419</v>
      </c>
      <c r="E11" s="292">
        <f t="shared" si="0"/>
        <v>1.1470772756761236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0.76671299012074146</v>
      </c>
      <c r="E12" s="292">
        <f t="shared" si="0"/>
        <v>0.95839123765092682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21584.078492460521</v>
      </c>
      <c r="D15" s="295">
        <f>IF(ISERROR(HI!E6),"",HI!E6)</f>
        <v>15982.439950000002</v>
      </c>
      <c r="E15" s="292">
        <f t="shared" si="0"/>
        <v>0.74047358359926219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37334.920037244003</v>
      </c>
      <c r="D16" s="291">
        <f ca="1">IF(ISERROR(VLOOKUP("Osobní náklady (Kč) *",INDIRECT("HI!$A:$G"),5,0)),0,VLOOKUP("Osobní náklady (Kč) *",INDIRECT("HI!$A:$G"),5,0))</f>
        <v>39242.886310000002</v>
      </c>
      <c r="E16" s="292">
        <f ca="1">IF(C16=0,0,D16/C16)</f>
        <v>1.0511040674749719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73165.540000000008</v>
      </c>
      <c r="D18" s="310">
        <f ca="1">IF(ISERROR(VLOOKUP("Výnosy celkem",INDIRECT("HI!$A:$G"),5,0)),0,VLOOKUP("Výnosy celkem",INDIRECT("HI!$A:$G"),5,0))</f>
        <v>82387.36222000001</v>
      </c>
      <c r="E18" s="311">
        <f t="shared" ref="E18:E28" ca="1" si="1">IF(C18=0,0,D18/C18)</f>
        <v>1.1260405133345561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8896.69</v>
      </c>
      <c r="D19" s="291">
        <f ca="1">IF(ISERROR(VLOOKUP("Ambulance *",INDIRECT("HI!$A:$G"),5,0)),0,VLOOKUP("Ambulance *",INDIRECT("HI!$A:$G"),5,0))</f>
        <v>12014.322220000002</v>
      </c>
      <c r="E19" s="292">
        <f t="shared" ca="1" si="1"/>
        <v>1.3504260820597325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1.3504260820597327</v>
      </c>
      <c r="E20" s="292">
        <f t="shared" si="1"/>
        <v>1.3504260820597327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1.0636547166385713</v>
      </c>
      <c r="E21" s="292">
        <f t="shared" si="1"/>
        <v>1.251358490163025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64268.850000000006</v>
      </c>
      <c r="D22" s="291">
        <f ca="1">IF(ISERROR(VLOOKUP("Hospitalizace *",INDIRECT("HI!$A:$G"),5,0)),0,VLOOKUP("Hospitalizace *",INDIRECT("HI!$A:$G"),5,0))</f>
        <v>70373.040000000008</v>
      </c>
      <c r="E22" s="292">
        <f ca="1">IF(C22=0,0,D22/C22)</f>
        <v>1.0949789828198264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1.0949789828198264</v>
      </c>
      <c r="E23" s="292">
        <f t="shared" si="1"/>
        <v>1.0949789828198264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1.0949789828198264</v>
      </c>
      <c r="E24" s="292">
        <f t="shared" si="1"/>
        <v>1.0949789828198264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1.0745125348189415</v>
      </c>
      <c r="E26" s="292">
        <f t="shared" si="1"/>
        <v>1.1310658261252016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0.86190299888930022</v>
      </c>
      <c r="E27" s="292">
        <f t="shared" si="1"/>
        <v>0.86190299888930022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1.2106648859505333</v>
      </c>
      <c r="E28" s="292">
        <f t="shared" si="1"/>
        <v>1.2743840904742456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2978.5966700000022</v>
      </c>
      <c r="C5" s="33">
        <v>2980.9320099999995</v>
      </c>
      <c r="D5" s="12"/>
      <c r="E5" s="230">
        <v>4249.725019999998</v>
      </c>
      <c r="F5" s="32">
        <v>3340.0030190748025</v>
      </c>
      <c r="G5" s="229">
        <f>E5-F5</f>
        <v>909.72200092519552</v>
      </c>
      <c r="H5" s="235">
        <f>IF(F5&lt;0.00000001,"",E5/F5)</f>
        <v>1.2723716103637515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9065.7910600000014</v>
      </c>
      <c r="C6" s="35">
        <v>13666.20815</v>
      </c>
      <c r="D6" s="12"/>
      <c r="E6" s="231">
        <v>15982.439950000002</v>
      </c>
      <c r="F6" s="34">
        <v>21584.078492460521</v>
      </c>
      <c r="G6" s="232">
        <f>E6-F6</f>
        <v>-5601.6385424605196</v>
      </c>
      <c r="H6" s="236">
        <f>IF(F6&lt;0.00000001,"",E6/F6)</f>
        <v>0.74047358359926219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36449.740710000013</v>
      </c>
      <c r="C7" s="35">
        <v>38836.010410000003</v>
      </c>
      <c r="D7" s="12"/>
      <c r="E7" s="231">
        <v>39242.886310000002</v>
      </c>
      <c r="F7" s="34">
        <v>37334.920037244003</v>
      </c>
      <c r="G7" s="232">
        <f>E7-F7</f>
        <v>1907.9662727559989</v>
      </c>
      <c r="H7" s="236">
        <f>IF(F7&lt;0.00000001,"",E7/F7)</f>
        <v>1.0511040674749719</v>
      </c>
    </row>
    <row r="8" spans="1:8" ht="14.4" customHeight="1" thickBot="1" x14ac:dyDescent="0.35">
      <c r="A8" s="1" t="s">
        <v>97</v>
      </c>
      <c r="B8" s="15">
        <v>8618.7262300000129</v>
      </c>
      <c r="C8" s="37">
        <v>9520.8852700000152</v>
      </c>
      <c r="D8" s="12"/>
      <c r="E8" s="233">
        <v>8818.7173899999889</v>
      </c>
      <c r="F8" s="36">
        <v>8901.261299606238</v>
      </c>
      <c r="G8" s="234">
        <f>E8-F8</f>
        <v>-82.543909606249144</v>
      </c>
      <c r="H8" s="237">
        <f>IF(F8&lt;0.00000001,"",E8/F8)</f>
        <v>0.99072671761586184</v>
      </c>
    </row>
    <row r="9" spans="1:8" ht="14.4" customHeight="1" thickBot="1" x14ac:dyDescent="0.35">
      <c r="A9" s="2" t="s">
        <v>98</v>
      </c>
      <c r="B9" s="3">
        <v>57112.85467000003</v>
      </c>
      <c r="C9" s="39">
        <v>65004.035840000011</v>
      </c>
      <c r="D9" s="12"/>
      <c r="E9" s="3">
        <v>68293.76866999999</v>
      </c>
      <c r="F9" s="38">
        <v>71160.262848385566</v>
      </c>
      <c r="G9" s="38">
        <f>E9-F9</f>
        <v>-2866.4941783855757</v>
      </c>
      <c r="H9" s="238">
        <f>IF(F9&lt;0.00000001,"",E9/F9)</f>
        <v>0.95971776854600799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8896.69</v>
      </c>
      <c r="C11" s="33">
        <f>IF(ISERROR(VLOOKUP("Celkem:",'ZV Vykáz.-A'!A:F,4,0)),0,VLOOKUP("Celkem:",'ZV Vykáz.-A'!A:F,4,0)/1000)</f>
        <v>10371.675230000003</v>
      </c>
      <c r="D11" s="12"/>
      <c r="E11" s="230">
        <f>IF(ISERROR(VLOOKUP("Celkem:",'ZV Vykáz.-A'!A:F,6,0)),0,VLOOKUP("Celkem:",'ZV Vykáz.-A'!A:F,6,0)/1000)</f>
        <v>12014.322220000002</v>
      </c>
      <c r="F11" s="32">
        <f>B11</f>
        <v>8896.69</v>
      </c>
      <c r="G11" s="229">
        <f>E11-F11</f>
        <v>3117.6322200000013</v>
      </c>
      <c r="H11" s="235">
        <f>IF(F11&lt;0.00000001,"",E11/F11)</f>
        <v>1.3504260820597325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64268.850000000006</v>
      </c>
      <c r="C12" s="37">
        <f>IF(ISERROR(VLOOKUP("Celkem",CaseMix!A:D,3,0)),0,VLOOKUP("Celkem",CaseMix!A:D,3,0)*30)</f>
        <v>72615.33</v>
      </c>
      <c r="D12" s="12"/>
      <c r="E12" s="233">
        <f>IF(ISERROR(VLOOKUP("Celkem",CaseMix!A:D,4,0)),0,VLOOKUP("Celkem",CaseMix!A:D,4,0)*30)</f>
        <v>70373.040000000008</v>
      </c>
      <c r="F12" s="36">
        <f>B12</f>
        <v>64268.850000000006</v>
      </c>
      <c r="G12" s="234">
        <f>E12-F12</f>
        <v>6104.1900000000023</v>
      </c>
      <c r="H12" s="237">
        <f>IF(F12&lt;0.00000001,"",E12/F12)</f>
        <v>1.0949789828198264</v>
      </c>
    </row>
    <row r="13" spans="1:8" ht="14.4" customHeight="1" thickBot="1" x14ac:dyDescent="0.35">
      <c r="A13" s="4" t="s">
        <v>101</v>
      </c>
      <c r="B13" s="9">
        <f>SUM(B11:B12)</f>
        <v>73165.540000000008</v>
      </c>
      <c r="C13" s="41">
        <f>SUM(C11:C12)</f>
        <v>82987.00523000001</v>
      </c>
      <c r="D13" s="12"/>
      <c r="E13" s="9">
        <f>SUM(E11:E12)</f>
        <v>82387.36222000001</v>
      </c>
      <c r="F13" s="40">
        <f>SUM(F11:F12)</f>
        <v>73165.540000000008</v>
      </c>
      <c r="G13" s="40">
        <f>E13-F13</f>
        <v>9221.8222200000018</v>
      </c>
      <c r="H13" s="239">
        <f>IF(F13&lt;0.00000001,"",E13/F13)</f>
        <v>1.1260405133345561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1.2810695669609395</v>
      </c>
      <c r="C15" s="43">
        <f>IF(C9=0,"",C13/C9)</f>
        <v>1.2766438907618447</v>
      </c>
      <c r="D15" s="12"/>
      <c r="E15" s="10">
        <f>IF(E9=0,"",E13/E9)</f>
        <v>1.2063671960775981</v>
      </c>
      <c r="F15" s="42">
        <f>IF(F9=0,"",F13/F9)</f>
        <v>1.0281797322177815</v>
      </c>
      <c r="G15" s="42">
        <f>IF(ISERROR(F15-E15),"",E15-F15)</f>
        <v>0.17818746385981665</v>
      </c>
      <c r="H15" s="240">
        <f>IF(ISERROR(F15-E15),"",IF(F15&lt;0.00000001,"",E15/F15))</f>
        <v>1.1733038089317971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0.85573668700807448</v>
      </c>
      <c r="C4" s="330">
        <f t="shared" ref="C4:M4" si="0">(C10+C8)/C6</f>
        <v>1.0796932355140947</v>
      </c>
      <c r="D4" s="330">
        <f t="shared" si="0"/>
        <v>1.0882150282180729</v>
      </c>
      <c r="E4" s="330">
        <f t="shared" si="0"/>
        <v>1.1111154136617158</v>
      </c>
      <c r="F4" s="330">
        <f t="shared" si="0"/>
        <v>1.2227012245823554</v>
      </c>
      <c r="G4" s="330">
        <f t="shared" si="0"/>
        <v>1.2184628299997466</v>
      </c>
      <c r="H4" s="330">
        <f t="shared" si="0"/>
        <v>1.197710815659923</v>
      </c>
      <c r="I4" s="330">
        <f t="shared" si="0"/>
        <v>1.1930228173266504</v>
      </c>
      <c r="J4" s="330">
        <f t="shared" si="0"/>
        <v>1.2062580648134953</v>
      </c>
      <c r="K4" s="330">
        <f t="shared" si="0"/>
        <v>1.2270079113297023</v>
      </c>
      <c r="L4" s="330">
        <f t="shared" si="0"/>
        <v>1.2063671883170068</v>
      </c>
      <c r="M4" s="330">
        <f t="shared" si="0"/>
        <v>0.17592119931254629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5676.11157</v>
      </c>
      <c r="C5" s="330">
        <f>IF(ISERROR(VLOOKUP($A5,'Man Tab'!$A:$Q,COLUMN()+2,0)),0,VLOOKUP($A5,'Man Tab'!$A:$Q,COLUMN()+2,0))</f>
        <v>5872.8967499999999</v>
      </c>
      <c r="D5" s="330">
        <f>IF(ISERROR(VLOOKUP($A5,'Man Tab'!$A:$Q,COLUMN()+2,0)),0,VLOOKUP($A5,'Man Tab'!$A:$Q,COLUMN()+2,0))</f>
        <v>6849.7482499999996</v>
      </c>
      <c r="E5" s="330">
        <f>IF(ISERROR(VLOOKUP($A5,'Man Tab'!$A:$Q,COLUMN()+2,0)),0,VLOOKUP($A5,'Man Tab'!$A:$Q,COLUMN()+2,0))</f>
        <v>6466.0810700000002</v>
      </c>
      <c r="F5" s="330">
        <f>IF(ISERROR(VLOOKUP($A5,'Man Tab'!$A:$Q,COLUMN()+2,0)),0,VLOOKUP($A5,'Man Tab'!$A:$Q,COLUMN()+2,0))</f>
        <v>6156.02088</v>
      </c>
      <c r="G5" s="330">
        <f>IF(ISERROR(VLOOKUP($A5,'Man Tab'!$A:$Q,COLUMN()+2,0)),0,VLOOKUP($A5,'Man Tab'!$A:$Q,COLUMN()+2,0))</f>
        <v>5934.0266200000096</v>
      </c>
      <c r="H5" s="330">
        <f>IF(ISERROR(VLOOKUP($A5,'Man Tab'!$A:$Q,COLUMN()+2,0)),0,VLOOKUP($A5,'Man Tab'!$A:$Q,COLUMN()+2,0))</f>
        <v>6349.5924699999996</v>
      </c>
      <c r="I5" s="330">
        <f>IF(ISERROR(VLOOKUP($A5,'Man Tab'!$A:$Q,COLUMN()+2,0)),0,VLOOKUP($A5,'Man Tab'!$A:$Q,COLUMN()+2,0))</f>
        <v>5751.2241000000004</v>
      </c>
      <c r="J5" s="330">
        <f>IF(ISERROR(VLOOKUP($A5,'Man Tab'!$A:$Q,COLUMN()+2,0)),0,VLOOKUP($A5,'Man Tab'!$A:$Q,COLUMN()+2,0))</f>
        <v>5997.4545399999997</v>
      </c>
      <c r="K5" s="330">
        <f>IF(ISERROR(VLOOKUP($A5,'Man Tab'!$A:$Q,COLUMN()+2,0)),0,VLOOKUP($A5,'Man Tab'!$A:$Q,COLUMN()+2,0))</f>
        <v>5794.7388700000001</v>
      </c>
      <c r="L5" s="330">
        <f>IF(ISERROR(VLOOKUP($A5,'Man Tab'!$A:$Q,COLUMN()+2,0)),0,VLOOKUP($A5,'Man Tab'!$A:$Q,COLUMN()+2,0))</f>
        <v>7445.8735499999902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5676.11157</v>
      </c>
      <c r="C6" s="332">
        <f t="shared" ref="C6:M6" si="1">C5+B6</f>
        <v>11549.008320000001</v>
      </c>
      <c r="D6" s="332">
        <f t="shared" si="1"/>
        <v>18398.756570000001</v>
      </c>
      <c r="E6" s="332">
        <f t="shared" si="1"/>
        <v>24864.837640000002</v>
      </c>
      <c r="F6" s="332">
        <f t="shared" si="1"/>
        <v>31020.858520000002</v>
      </c>
      <c r="G6" s="332">
        <f t="shared" si="1"/>
        <v>36954.885140000013</v>
      </c>
      <c r="H6" s="332">
        <f t="shared" si="1"/>
        <v>43304.477610000016</v>
      </c>
      <c r="I6" s="332">
        <f t="shared" si="1"/>
        <v>49055.701710000016</v>
      </c>
      <c r="J6" s="332">
        <f t="shared" si="1"/>
        <v>55053.156250000015</v>
      </c>
      <c r="K6" s="332">
        <f t="shared" si="1"/>
        <v>60847.895120000016</v>
      </c>
      <c r="L6" s="332">
        <f t="shared" si="1"/>
        <v>68293.768670000005</v>
      </c>
      <c r="M6" s="332">
        <f t="shared" si="1"/>
        <v>68293.768670000005</v>
      </c>
    </row>
    <row r="7" spans="1:13" ht="14.4" customHeight="1" x14ac:dyDescent="0.3">
      <c r="A7" s="331" t="s">
        <v>126</v>
      </c>
      <c r="B7" s="331">
        <v>124.29300000000001</v>
      </c>
      <c r="C7" s="331">
        <v>344.32799999999997</v>
      </c>
      <c r="D7" s="331">
        <v>554.73800000000006</v>
      </c>
      <c r="E7" s="331">
        <v>771.47</v>
      </c>
      <c r="F7" s="331">
        <v>1073.394</v>
      </c>
      <c r="G7" s="331">
        <v>1268.598</v>
      </c>
      <c r="H7" s="331">
        <v>1476.1310000000001</v>
      </c>
      <c r="I7" s="331">
        <v>1670.1949999999999</v>
      </c>
      <c r="J7" s="331">
        <v>1892.72</v>
      </c>
      <c r="K7" s="331">
        <v>2130.386</v>
      </c>
      <c r="L7" s="331">
        <v>2345.768</v>
      </c>
      <c r="M7" s="331"/>
    </row>
    <row r="8" spans="1:13" ht="14.4" customHeight="1" x14ac:dyDescent="0.3">
      <c r="A8" s="331" t="s">
        <v>99</v>
      </c>
      <c r="B8" s="332">
        <f>B7*30</f>
        <v>3728.79</v>
      </c>
      <c r="C8" s="332">
        <f t="shared" ref="C8:M8" si="2">C7*30</f>
        <v>10329.84</v>
      </c>
      <c r="D8" s="332">
        <f t="shared" si="2"/>
        <v>16642.140000000003</v>
      </c>
      <c r="E8" s="332">
        <f t="shared" si="2"/>
        <v>23144.100000000002</v>
      </c>
      <c r="F8" s="332">
        <f t="shared" si="2"/>
        <v>32201.82</v>
      </c>
      <c r="G8" s="332">
        <f t="shared" si="2"/>
        <v>38057.94</v>
      </c>
      <c r="H8" s="332">
        <f t="shared" si="2"/>
        <v>44283.93</v>
      </c>
      <c r="I8" s="332">
        <f t="shared" si="2"/>
        <v>50105.85</v>
      </c>
      <c r="J8" s="332">
        <f t="shared" si="2"/>
        <v>56781.599999999999</v>
      </c>
      <c r="K8" s="332">
        <f t="shared" si="2"/>
        <v>63911.58</v>
      </c>
      <c r="L8" s="332">
        <f t="shared" si="2"/>
        <v>70373.040000000008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1128466.9099999999</v>
      </c>
      <c r="C9" s="331">
        <v>1011079.2500000001</v>
      </c>
      <c r="D9" s="331">
        <v>1240117.24</v>
      </c>
      <c r="E9" s="331">
        <v>1103940.96</v>
      </c>
      <c r="F9" s="331">
        <v>1243817.3399999999</v>
      </c>
      <c r="G9" s="331">
        <v>1242792.2299999997</v>
      </c>
      <c r="H9" s="331">
        <v>612097.27</v>
      </c>
      <c r="I9" s="331">
        <v>836410.26</v>
      </c>
      <c r="J9" s="331">
        <v>1207992.26</v>
      </c>
      <c r="K9" s="331">
        <v>1122554.98</v>
      </c>
      <c r="L9" s="331">
        <v>1265052.9899999998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1128.4669099999999</v>
      </c>
      <c r="C10" s="332">
        <f t="shared" ref="C10:M10" si="3">C9/1000+B10</f>
        <v>2139.5461599999999</v>
      </c>
      <c r="D10" s="332">
        <f t="shared" si="3"/>
        <v>3379.6633999999999</v>
      </c>
      <c r="E10" s="332">
        <f t="shared" si="3"/>
        <v>4483.6043599999994</v>
      </c>
      <c r="F10" s="332">
        <f t="shared" si="3"/>
        <v>5727.421699999999</v>
      </c>
      <c r="G10" s="332">
        <f t="shared" si="3"/>
        <v>6970.213929999999</v>
      </c>
      <c r="H10" s="332">
        <f t="shared" si="3"/>
        <v>7582.3111999999992</v>
      </c>
      <c r="I10" s="332">
        <f t="shared" si="3"/>
        <v>8418.7214599999988</v>
      </c>
      <c r="J10" s="332">
        <f t="shared" si="3"/>
        <v>9626.7137199999997</v>
      </c>
      <c r="K10" s="332">
        <f t="shared" si="3"/>
        <v>10749.268700000001</v>
      </c>
      <c r="L10" s="332">
        <f t="shared" si="3"/>
        <v>12014.321690000001</v>
      </c>
      <c r="M10" s="332">
        <f t="shared" si="3"/>
        <v>12014.321690000001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1.0281797322177815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1.0281797322177815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3643.6396571725099</v>
      </c>
      <c r="C7" s="56">
        <v>303.63663809770998</v>
      </c>
      <c r="D7" s="56">
        <v>253.26631</v>
      </c>
      <c r="E7" s="56">
        <v>257.65285999999998</v>
      </c>
      <c r="F7" s="56">
        <v>368.64476000000002</v>
      </c>
      <c r="G7" s="56">
        <v>545.11761999999999</v>
      </c>
      <c r="H7" s="56">
        <v>272.07593000000003</v>
      </c>
      <c r="I7" s="56">
        <v>431.818950000001</v>
      </c>
      <c r="J7" s="56">
        <v>260.26531999999997</v>
      </c>
      <c r="K7" s="56">
        <v>220.91994</v>
      </c>
      <c r="L7" s="56">
        <v>279.33102000000002</v>
      </c>
      <c r="M7" s="56">
        <v>233.56356</v>
      </c>
      <c r="N7" s="56">
        <v>1127.0687499999999</v>
      </c>
      <c r="O7" s="56">
        <v>0</v>
      </c>
      <c r="P7" s="57">
        <v>4249.7250199999999</v>
      </c>
      <c r="Q7" s="189">
        <v>1.2723716103630001</v>
      </c>
    </row>
    <row r="8" spans="1:17" ht="14.4" customHeight="1" x14ac:dyDescent="0.3">
      <c r="A8" s="19" t="s">
        <v>36</v>
      </c>
      <c r="B8" s="55">
        <v>737.10068945487797</v>
      </c>
      <c r="C8" s="56">
        <v>61.425057454573</v>
      </c>
      <c r="D8" s="56">
        <v>46.3</v>
      </c>
      <c r="E8" s="56">
        <v>43.119</v>
      </c>
      <c r="F8" s="56">
        <v>43.728000000000002</v>
      </c>
      <c r="G8" s="56">
        <v>68.322000000000003</v>
      </c>
      <c r="H8" s="56">
        <v>54.314</v>
      </c>
      <c r="I8" s="56">
        <v>0</v>
      </c>
      <c r="J8" s="56">
        <v>0</v>
      </c>
      <c r="K8" s="56">
        <v>23.494</v>
      </c>
      <c r="L8" s="56">
        <v>131.97399999999999</v>
      </c>
      <c r="M8" s="56">
        <v>76.418000000000006</v>
      </c>
      <c r="N8" s="56">
        <v>47.839999999999002</v>
      </c>
      <c r="O8" s="56">
        <v>0</v>
      </c>
      <c r="P8" s="57">
        <v>535.50900000000001</v>
      </c>
      <c r="Q8" s="189">
        <v>0.79255337123000003</v>
      </c>
    </row>
    <row r="9" spans="1:17" ht="14.4" customHeight="1" x14ac:dyDescent="0.3">
      <c r="A9" s="19" t="s">
        <v>37</v>
      </c>
      <c r="B9" s="55">
        <v>23546.267446320599</v>
      </c>
      <c r="C9" s="56">
        <v>1962.1889538600501</v>
      </c>
      <c r="D9" s="56">
        <v>1080.59735</v>
      </c>
      <c r="E9" s="56">
        <v>1576.7506699999999</v>
      </c>
      <c r="F9" s="56">
        <v>2278.0294199999998</v>
      </c>
      <c r="G9" s="56">
        <v>1663.7755999999999</v>
      </c>
      <c r="H9" s="56">
        <v>1510.33548</v>
      </c>
      <c r="I9" s="56">
        <v>1441.47477</v>
      </c>
      <c r="J9" s="56">
        <v>1020.4862900000001</v>
      </c>
      <c r="K9" s="56">
        <v>1321.8020300000001</v>
      </c>
      <c r="L9" s="56">
        <v>1355.66815</v>
      </c>
      <c r="M9" s="56">
        <v>1345.2069799999999</v>
      </c>
      <c r="N9" s="56">
        <v>1388.31321</v>
      </c>
      <c r="O9" s="56">
        <v>0</v>
      </c>
      <c r="P9" s="57">
        <v>15982.43995</v>
      </c>
      <c r="Q9" s="189">
        <v>0.74047358359899995</v>
      </c>
    </row>
    <row r="10" spans="1:17" ht="14.4" customHeight="1" x14ac:dyDescent="0.3">
      <c r="A10" s="19" t="s">
        <v>38</v>
      </c>
      <c r="B10" s="55">
        <v>627.80098807409604</v>
      </c>
      <c r="C10" s="56">
        <v>52.316749006174</v>
      </c>
      <c r="D10" s="56">
        <v>50.698860000000003</v>
      </c>
      <c r="E10" s="56">
        <v>48.10566</v>
      </c>
      <c r="F10" s="56">
        <v>53.170200000000001</v>
      </c>
      <c r="G10" s="56">
        <v>53.474760000000003</v>
      </c>
      <c r="H10" s="56">
        <v>56.680250000000001</v>
      </c>
      <c r="I10" s="56">
        <v>57.397539999999999</v>
      </c>
      <c r="J10" s="56">
        <v>52.881959999999999</v>
      </c>
      <c r="K10" s="56">
        <v>48.55021</v>
      </c>
      <c r="L10" s="56">
        <v>48.480449999999998</v>
      </c>
      <c r="M10" s="56">
        <v>52.794379999999997</v>
      </c>
      <c r="N10" s="56">
        <v>52.619909999999003</v>
      </c>
      <c r="O10" s="56">
        <v>0</v>
      </c>
      <c r="P10" s="57">
        <v>574.85418000000004</v>
      </c>
      <c r="Q10" s="189">
        <v>0.99890516711800004</v>
      </c>
    </row>
    <row r="11" spans="1:17" ht="14.4" customHeight="1" x14ac:dyDescent="0.3">
      <c r="A11" s="19" t="s">
        <v>39</v>
      </c>
      <c r="B11" s="55">
        <v>466.90674988094997</v>
      </c>
      <c r="C11" s="56">
        <v>38.908895823412003</v>
      </c>
      <c r="D11" s="56">
        <v>25.45992</v>
      </c>
      <c r="E11" s="56">
        <v>33.940010000000001</v>
      </c>
      <c r="F11" s="56">
        <v>46.37144</v>
      </c>
      <c r="G11" s="56">
        <v>37.592440000000003</v>
      </c>
      <c r="H11" s="56">
        <v>32.124270000000003</v>
      </c>
      <c r="I11" s="56">
        <v>40.655419999999999</v>
      </c>
      <c r="J11" s="56">
        <v>13.66649</v>
      </c>
      <c r="K11" s="56">
        <v>43.244639999999997</v>
      </c>
      <c r="L11" s="56">
        <v>33.826970000000003</v>
      </c>
      <c r="M11" s="56">
        <v>39.548699999999997</v>
      </c>
      <c r="N11" s="56">
        <v>41.758049999999002</v>
      </c>
      <c r="O11" s="56">
        <v>0</v>
      </c>
      <c r="P11" s="57">
        <v>388.18835000000001</v>
      </c>
      <c r="Q11" s="189">
        <v>0.90698667369399999</v>
      </c>
    </row>
    <row r="12" spans="1:17" ht="14.4" customHeight="1" x14ac:dyDescent="0.3">
      <c r="A12" s="19" t="s">
        <v>40</v>
      </c>
      <c r="B12" s="55">
        <v>71.649902703411996</v>
      </c>
      <c r="C12" s="56">
        <v>5.9708252252839999</v>
      </c>
      <c r="D12" s="56">
        <v>0.41930000000000001</v>
      </c>
      <c r="E12" s="56">
        <v>6.8283899999999997</v>
      </c>
      <c r="F12" s="56">
        <v>1.2454000000000001</v>
      </c>
      <c r="G12" s="56">
        <v>0.90449999999999997</v>
      </c>
      <c r="H12" s="56">
        <v>0.61250000000000004</v>
      </c>
      <c r="I12" s="56">
        <v>8.3195800000000002</v>
      </c>
      <c r="J12" s="56">
        <v>0</v>
      </c>
      <c r="K12" s="56">
        <v>5.5910599999999997</v>
      </c>
      <c r="L12" s="56">
        <v>0.35045999999999999</v>
      </c>
      <c r="M12" s="56">
        <v>1.9230700000000001</v>
      </c>
      <c r="N12" s="56">
        <v>1.1154299999999999</v>
      </c>
      <c r="O12" s="56">
        <v>0</v>
      </c>
      <c r="P12" s="57">
        <v>27.30969</v>
      </c>
      <c r="Q12" s="189">
        <v>0.41580501810600001</v>
      </c>
    </row>
    <row r="13" spans="1:17" ht="14.4" customHeight="1" x14ac:dyDescent="0.3">
      <c r="A13" s="19" t="s">
        <v>41</v>
      </c>
      <c r="B13" s="55">
        <v>506.87716782082401</v>
      </c>
      <c r="C13" s="56">
        <v>42.239763985068002</v>
      </c>
      <c r="D13" s="56">
        <v>38.001849999999997</v>
      </c>
      <c r="E13" s="56">
        <v>41.133130000000001</v>
      </c>
      <c r="F13" s="56">
        <v>39.461100000000002</v>
      </c>
      <c r="G13" s="56">
        <v>41.484209999999997</v>
      </c>
      <c r="H13" s="56">
        <v>48.698909999999998</v>
      </c>
      <c r="I13" s="56">
        <v>46.686630000000001</v>
      </c>
      <c r="J13" s="56">
        <v>40.552239999999998</v>
      </c>
      <c r="K13" s="56">
        <v>47.881219999999999</v>
      </c>
      <c r="L13" s="56">
        <v>44.44511</v>
      </c>
      <c r="M13" s="56">
        <v>50.705010000000001</v>
      </c>
      <c r="N13" s="56">
        <v>53.940069999998997</v>
      </c>
      <c r="O13" s="56">
        <v>0</v>
      </c>
      <c r="P13" s="57">
        <v>492.98948000000001</v>
      </c>
      <c r="Q13" s="189">
        <v>1.061019788614</v>
      </c>
    </row>
    <row r="14" spans="1:17" ht="14.4" customHeight="1" x14ac:dyDescent="0.3">
      <c r="A14" s="19" t="s">
        <v>42</v>
      </c>
      <c r="B14" s="55">
        <v>1262.9882527684299</v>
      </c>
      <c r="C14" s="56">
        <v>105.249021064036</v>
      </c>
      <c r="D14" s="56">
        <v>136.29300000000001</v>
      </c>
      <c r="E14" s="56">
        <v>109.00700000000001</v>
      </c>
      <c r="F14" s="56">
        <v>116.974</v>
      </c>
      <c r="G14" s="56">
        <v>97.084999999999994</v>
      </c>
      <c r="H14" s="56">
        <v>87.311999999999998</v>
      </c>
      <c r="I14" s="56">
        <v>83.866</v>
      </c>
      <c r="J14" s="56">
        <v>78.135999999999996</v>
      </c>
      <c r="K14" s="56">
        <v>81.051000000000002</v>
      </c>
      <c r="L14" s="56">
        <v>82.959000000000003</v>
      </c>
      <c r="M14" s="56">
        <v>102.3</v>
      </c>
      <c r="N14" s="56">
        <v>111.327</v>
      </c>
      <c r="O14" s="56">
        <v>0</v>
      </c>
      <c r="P14" s="57">
        <v>1086.31</v>
      </c>
      <c r="Q14" s="189">
        <v>0.93830283214999999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783.58075282135701</v>
      </c>
      <c r="C17" s="56">
        <v>65.298396068445996</v>
      </c>
      <c r="D17" s="56">
        <v>88.935069999999996</v>
      </c>
      <c r="E17" s="56">
        <v>18.959759999999999</v>
      </c>
      <c r="F17" s="56">
        <v>10.15386</v>
      </c>
      <c r="G17" s="56">
        <v>16.923120000000001</v>
      </c>
      <c r="H17" s="56">
        <v>83.804950000000005</v>
      </c>
      <c r="I17" s="56">
        <v>14.94159</v>
      </c>
      <c r="J17" s="56">
        <v>37.477400000000003</v>
      </c>
      <c r="K17" s="56">
        <v>137.82760999999999</v>
      </c>
      <c r="L17" s="56">
        <v>38.71622</v>
      </c>
      <c r="M17" s="56">
        <v>35.920479999999998</v>
      </c>
      <c r="N17" s="56">
        <v>15.44847</v>
      </c>
      <c r="O17" s="56">
        <v>0</v>
      </c>
      <c r="P17" s="57">
        <v>499.10852999999997</v>
      </c>
      <c r="Q17" s="189">
        <v>0.69486397000699995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2.37</v>
      </c>
      <c r="F18" s="56">
        <v>0.21</v>
      </c>
      <c r="G18" s="56">
        <v>20.234000000000002</v>
      </c>
      <c r="H18" s="56">
        <v>0.58099999999999996</v>
      </c>
      <c r="I18" s="56">
        <v>2.9140000000000001</v>
      </c>
      <c r="J18" s="56">
        <v>0</v>
      </c>
      <c r="K18" s="56">
        <v>0</v>
      </c>
      <c r="L18" s="56">
        <v>3.383</v>
      </c>
      <c r="M18" s="56">
        <v>0</v>
      </c>
      <c r="N18" s="56">
        <v>2.37</v>
      </c>
      <c r="O18" s="56">
        <v>0</v>
      </c>
      <c r="P18" s="57">
        <v>32.061999999999998</v>
      </c>
      <c r="Q18" s="189" t="s">
        <v>311</v>
      </c>
    </row>
    <row r="19" spans="1:17" ht="14.4" customHeight="1" x14ac:dyDescent="0.3">
      <c r="A19" s="19" t="s">
        <v>47</v>
      </c>
      <c r="B19" s="55">
        <v>1657.1424278187801</v>
      </c>
      <c r="C19" s="56">
        <v>138.095202318232</v>
      </c>
      <c r="D19" s="56">
        <v>143.71314000000001</v>
      </c>
      <c r="E19" s="56">
        <v>98.177970000000002</v>
      </c>
      <c r="F19" s="56">
        <v>127.94047</v>
      </c>
      <c r="G19" s="56">
        <v>114.34807000000001</v>
      </c>
      <c r="H19" s="56">
        <v>151.61931999999999</v>
      </c>
      <c r="I19" s="56">
        <v>95.900080000000003</v>
      </c>
      <c r="J19" s="56">
        <v>171.08188999999999</v>
      </c>
      <c r="K19" s="56">
        <v>109.34569999999999</v>
      </c>
      <c r="L19" s="56">
        <v>205.68288999999999</v>
      </c>
      <c r="M19" s="56">
        <v>126.40855000000001</v>
      </c>
      <c r="N19" s="56">
        <v>187.46561</v>
      </c>
      <c r="O19" s="56">
        <v>0</v>
      </c>
      <c r="P19" s="57">
        <v>1531.6836900000001</v>
      </c>
      <c r="Q19" s="189">
        <v>1.0083186778440001</v>
      </c>
    </row>
    <row r="20" spans="1:17" ht="14.4" customHeight="1" x14ac:dyDescent="0.3">
      <c r="A20" s="19" t="s">
        <v>48</v>
      </c>
      <c r="B20" s="55">
        <v>40729.003676993503</v>
      </c>
      <c r="C20" s="56">
        <v>3394.08363974946</v>
      </c>
      <c r="D20" s="56">
        <v>3503.6896700000002</v>
      </c>
      <c r="E20" s="56">
        <v>3320.66678</v>
      </c>
      <c r="F20" s="56">
        <v>3403.5125800000001</v>
      </c>
      <c r="G20" s="56">
        <v>3433.2734999999998</v>
      </c>
      <c r="H20" s="56">
        <v>3489.2380600000001</v>
      </c>
      <c r="I20" s="56">
        <v>3384.5735100000102</v>
      </c>
      <c r="J20" s="56">
        <v>4300.0300999999999</v>
      </c>
      <c r="K20" s="56">
        <v>3398.6392300000002</v>
      </c>
      <c r="L20" s="56">
        <v>3427.51442</v>
      </c>
      <c r="M20" s="56">
        <v>3413.2108400000002</v>
      </c>
      <c r="N20" s="56">
        <v>4168.5376199999901</v>
      </c>
      <c r="O20" s="56">
        <v>0</v>
      </c>
      <c r="P20" s="57">
        <v>39242.886310000002</v>
      </c>
      <c r="Q20" s="189">
        <v>1.051104067474</v>
      </c>
    </row>
    <row r="21" spans="1:17" ht="14.4" customHeight="1" x14ac:dyDescent="0.3">
      <c r="A21" s="20" t="s">
        <v>49</v>
      </c>
      <c r="B21" s="55">
        <v>3477.0080292958201</v>
      </c>
      <c r="C21" s="56">
        <v>289.750669107985</v>
      </c>
      <c r="D21" s="56">
        <v>305.91800000000001</v>
      </c>
      <c r="E21" s="56">
        <v>305.91800000000001</v>
      </c>
      <c r="F21" s="56">
        <v>305.91699999999997</v>
      </c>
      <c r="G21" s="56">
        <v>305.91699999999997</v>
      </c>
      <c r="H21" s="56">
        <v>305.91699999999997</v>
      </c>
      <c r="I21" s="56">
        <v>305.39900000000102</v>
      </c>
      <c r="J21" s="56">
        <v>308.14100000000002</v>
      </c>
      <c r="K21" s="56">
        <v>308.14</v>
      </c>
      <c r="L21" s="56">
        <v>310.18900000000002</v>
      </c>
      <c r="M21" s="56">
        <v>316.73899999999998</v>
      </c>
      <c r="N21" s="56">
        <v>220.81899999999999</v>
      </c>
      <c r="O21" s="56">
        <v>0</v>
      </c>
      <c r="P21" s="57">
        <v>3299.0140000000001</v>
      </c>
      <c r="Q21" s="189">
        <v>1.0350635757269999</v>
      </c>
    </row>
    <row r="22" spans="1:17" ht="14.4" customHeight="1" x14ac:dyDescent="0.3">
      <c r="A22" s="19" t="s">
        <v>50</v>
      </c>
      <c r="B22" s="55">
        <v>119.411911659129</v>
      </c>
      <c r="C22" s="56">
        <v>9.9509926382600007</v>
      </c>
      <c r="D22" s="56">
        <v>0</v>
      </c>
      <c r="E22" s="56">
        <v>6.57</v>
      </c>
      <c r="F22" s="56">
        <v>52.112279999999998</v>
      </c>
      <c r="G22" s="56">
        <v>49.338000000000001</v>
      </c>
      <c r="H22" s="56">
        <v>58.581000000000003</v>
      </c>
      <c r="I22" s="56">
        <v>16.268750000000001</v>
      </c>
      <c r="J22" s="56">
        <v>63.874079999999999</v>
      </c>
      <c r="K22" s="56">
        <v>4.3559999999999999</v>
      </c>
      <c r="L22" s="56">
        <v>34.734000000000002</v>
      </c>
      <c r="M22" s="56">
        <v>0</v>
      </c>
      <c r="N22" s="56">
        <v>23.85098</v>
      </c>
      <c r="O22" s="56">
        <v>0</v>
      </c>
      <c r="P22" s="57">
        <v>309.68509</v>
      </c>
      <c r="Q22" s="189">
        <v>2.8291840847869998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1.45519152283669E-11</v>
      </c>
      <c r="C24" s="56">
        <v>1.8189894035458601E-12</v>
      </c>
      <c r="D24" s="56">
        <v>2.8190999999990001</v>
      </c>
      <c r="E24" s="56">
        <v>3.697520000001</v>
      </c>
      <c r="F24" s="56">
        <v>2.2777399999979999</v>
      </c>
      <c r="G24" s="56">
        <v>18.291250000000002</v>
      </c>
      <c r="H24" s="56">
        <v>4.1262099999990003</v>
      </c>
      <c r="I24" s="56">
        <v>3.8107999999989999</v>
      </c>
      <c r="J24" s="56">
        <v>2.9996999999999998</v>
      </c>
      <c r="K24" s="56">
        <v>0.38145999999899999</v>
      </c>
      <c r="L24" s="56">
        <v>0.19984999999899999</v>
      </c>
      <c r="M24" s="56">
        <v>2.9999999899999998E-4</v>
      </c>
      <c r="N24" s="56">
        <v>3.3994499999990002</v>
      </c>
      <c r="O24" s="56">
        <v>0</v>
      </c>
      <c r="P24" s="57">
        <v>42.003379999997001</v>
      </c>
      <c r="Q24" s="189"/>
    </row>
    <row r="25" spans="1:17" ht="14.4" customHeight="1" x14ac:dyDescent="0.3">
      <c r="A25" s="21" t="s">
        <v>53</v>
      </c>
      <c r="B25" s="58">
        <v>77629.3776527843</v>
      </c>
      <c r="C25" s="59">
        <v>6469.1148043986896</v>
      </c>
      <c r="D25" s="59">
        <v>5676.11157</v>
      </c>
      <c r="E25" s="59">
        <v>5872.8967499999999</v>
      </c>
      <c r="F25" s="59">
        <v>6849.7482499999996</v>
      </c>
      <c r="G25" s="59">
        <v>6466.0810700000002</v>
      </c>
      <c r="H25" s="59">
        <v>6156.02088</v>
      </c>
      <c r="I25" s="59">
        <v>5934.0266200000096</v>
      </c>
      <c r="J25" s="59">
        <v>6349.5924699999996</v>
      </c>
      <c r="K25" s="59">
        <v>5751.2241000000004</v>
      </c>
      <c r="L25" s="59">
        <v>5997.4545399999997</v>
      </c>
      <c r="M25" s="59">
        <v>5794.7388700000001</v>
      </c>
      <c r="N25" s="59">
        <v>7445.8735499999902</v>
      </c>
      <c r="O25" s="59">
        <v>0</v>
      </c>
      <c r="P25" s="60">
        <v>68293.768670000005</v>
      </c>
      <c r="Q25" s="190">
        <v>0.95971776854599999</v>
      </c>
    </row>
    <row r="26" spans="1:17" ht="14.4" customHeight="1" x14ac:dyDescent="0.3">
      <c r="A26" s="19" t="s">
        <v>54</v>
      </c>
      <c r="B26" s="55">
        <v>7213.8421839262701</v>
      </c>
      <c r="C26" s="56">
        <v>601.15351532718898</v>
      </c>
      <c r="D26" s="56">
        <v>610.51498000000004</v>
      </c>
      <c r="E26" s="56">
        <v>526.47217000000001</v>
      </c>
      <c r="F26" s="56">
        <v>615.52932999999996</v>
      </c>
      <c r="G26" s="56">
        <v>603.77859999999998</v>
      </c>
      <c r="H26" s="56">
        <v>550.07309999999995</v>
      </c>
      <c r="I26" s="56">
        <v>786.33974000000001</v>
      </c>
      <c r="J26" s="56">
        <v>625.51220999999998</v>
      </c>
      <c r="K26" s="56">
        <v>621.96065999999996</v>
      </c>
      <c r="L26" s="56">
        <v>628.34541000000002</v>
      </c>
      <c r="M26" s="56">
        <v>576.91282999999999</v>
      </c>
      <c r="N26" s="56">
        <v>743.83618999999999</v>
      </c>
      <c r="O26" s="56">
        <v>0</v>
      </c>
      <c r="P26" s="57">
        <v>6889.2752200000004</v>
      </c>
      <c r="Q26" s="189">
        <v>1.041826640457</v>
      </c>
    </row>
    <row r="27" spans="1:17" ht="14.4" customHeight="1" x14ac:dyDescent="0.3">
      <c r="A27" s="22" t="s">
        <v>55</v>
      </c>
      <c r="B27" s="58">
        <v>84843.219836710603</v>
      </c>
      <c r="C27" s="59">
        <v>7070.2683197258802</v>
      </c>
      <c r="D27" s="59">
        <v>6286.62655</v>
      </c>
      <c r="E27" s="59">
        <v>6399.3689199999999</v>
      </c>
      <c r="F27" s="59">
        <v>7465.2775799999999</v>
      </c>
      <c r="G27" s="59">
        <v>7069.8596699999998</v>
      </c>
      <c r="H27" s="59">
        <v>6706.0939799999996</v>
      </c>
      <c r="I27" s="59">
        <v>6720.36636000001</v>
      </c>
      <c r="J27" s="59">
        <v>6975.1046800000004</v>
      </c>
      <c r="K27" s="59">
        <v>6373.1847600000001</v>
      </c>
      <c r="L27" s="59">
        <v>6625.7999499999996</v>
      </c>
      <c r="M27" s="59">
        <v>6371.6517000000003</v>
      </c>
      <c r="N27" s="59">
        <v>8189.7097399999902</v>
      </c>
      <c r="O27" s="59">
        <v>0</v>
      </c>
      <c r="P27" s="60">
        <v>75183.043890000001</v>
      </c>
      <c r="Q27" s="190">
        <v>0.96669912126900004</v>
      </c>
    </row>
    <row r="28" spans="1:17" ht="14.4" customHeight="1" x14ac:dyDescent="0.3">
      <c r="A28" s="20" t="s">
        <v>56</v>
      </c>
      <c r="B28" s="55">
        <v>878.55481873914698</v>
      </c>
      <c r="C28" s="56">
        <v>73.212901561595004</v>
      </c>
      <c r="D28" s="56">
        <v>40.7059</v>
      </c>
      <c r="E28" s="56">
        <v>43.312199999999997</v>
      </c>
      <c r="F28" s="56">
        <v>17.068999999999999</v>
      </c>
      <c r="G28" s="56">
        <v>46.521850000000001</v>
      </c>
      <c r="H28" s="56">
        <v>150.19370000000001</v>
      </c>
      <c r="I28" s="56">
        <v>25.854330000000001</v>
      </c>
      <c r="J28" s="56">
        <v>141.08564000000001</v>
      </c>
      <c r="K28" s="56">
        <v>10.816979999999999</v>
      </c>
      <c r="L28" s="56">
        <v>10.487780000000001</v>
      </c>
      <c r="M28" s="56">
        <v>16.23199</v>
      </c>
      <c r="N28" s="56">
        <v>180.81689</v>
      </c>
      <c r="O28" s="56">
        <v>0</v>
      </c>
      <c r="P28" s="57">
        <v>683.09626000000003</v>
      </c>
      <c r="Q28" s="189">
        <v>0.84820651381699996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47.659480000000002</v>
      </c>
      <c r="G31" s="62">
        <v>0</v>
      </c>
      <c r="H31" s="62">
        <v>16.899999999999999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64.559479999999994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65629.584879043294</v>
      </c>
      <c r="C6" s="616">
        <v>72550.799969999993</v>
      </c>
      <c r="D6" s="617">
        <v>6921.2150909566999</v>
      </c>
      <c r="E6" s="618">
        <v>1.1054587668610001</v>
      </c>
      <c r="F6" s="616">
        <v>77629.3776527843</v>
      </c>
      <c r="G6" s="617">
        <v>71160.262848385595</v>
      </c>
      <c r="H6" s="619">
        <v>7445.8735499999902</v>
      </c>
      <c r="I6" s="616">
        <v>68293.768670000005</v>
      </c>
      <c r="J6" s="617">
        <v>-2866.4941783856202</v>
      </c>
      <c r="K6" s="620">
        <v>0.87974128783299999</v>
      </c>
    </row>
    <row r="7" spans="1:11" ht="14.4" customHeight="1" thickBot="1" x14ac:dyDescent="0.35">
      <c r="A7" s="635" t="s">
        <v>314</v>
      </c>
      <c r="B7" s="616">
        <v>21337.061059098101</v>
      </c>
      <c r="C7" s="616">
        <v>22925.956880000002</v>
      </c>
      <c r="D7" s="617">
        <v>1588.8958209019399</v>
      </c>
      <c r="E7" s="618">
        <v>1.074466479544</v>
      </c>
      <c r="F7" s="616">
        <v>30863.230854195699</v>
      </c>
      <c r="G7" s="617">
        <v>28291.294949679399</v>
      </c>
      <c r="H7" s="619">
        <v>2823.9818700000001</v>
      </c>
      <c r="I7" s="616">
        <v>23337.32445</v>
      </c>
      <c r="J7" s="617">
        <v>-4953.9704996794098</v>
      </c>
      <c r="K7" s="620">
        <v>0.75615299513599998</v>
      </c>
    </row>
    <row r="8" spans="1:11" ht="14.4" customHeight="1" thickBot="1" x14ac:dyDescent="0.35">
      <c r="A8" s="636" t="s">
        <v>315</v>
      </c>
      <c r="B8" s="616">
        <v>20078.351165940901</v>
      </c>
      <c r="C8" s="616">
        <v>21664.436880000001</v>
      </c>
      <c r="D8" s="617">
        <v>1586.0857140591199</v>
      </c>
      <c r="E8" s="618">
        <v>1.078994818894</v>
      </c>
      <c r="F8" s="616">
        <v>29600.242601427301</v>
      </c>
      <c r="G8" s="617">
        <v>27133.555717974999</v>
      </c>
      <c r="H8" s="619">
        <v>2712.6548699999998</v>
      </c>
      <c r="I8" s="616">
        <v>22251.014449999999</v>
      </c>
      <c r="J8" s="617">
        <v>-4882.5412679749998</v>
      </c>
      <c r="K8" s="620">
        <v>0.75171730007799997</v>
      </c>
    </row>
    <row r="9" spans="1:11" ht="14.4" customHeight="1" thickBot="1" x14ac:dyDescent="0.35">
      <c r="A9" s="637" t="s">
        <v>316</v>
      </c>
      <c r="B9" s="621">
        <v>0</v>
      </c>
      <c r="C9" s="621">
        <v>3.8899999999999998E-3</v>
      </c>
      <c r="D9" s="622">
        <v>3.8899999999999998E-3</v>
      </c>
      <c r="E9" s="623" t="s">
        <v>311</v>
      </c>
      <c r="F9" s="621">
        <v>0</v>
      </c>
      <c r="G9" s="622">
        <v>0</v>
      </c>
      <c r="H9" s="624">
        <v>-5.4999999900000004E-4</v>
      </c>
      <c r="I9" s="621">
        <v>-1.2199999999999999E-3</v>
      </c>
      <c r="J9" s="622">
        <v>-1.2199999999999999E-3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3.8899999999999998E-3</v>
      </c>
      <c r="D10" s="617">
        <v>3.8899999999999998E-3</v>
      </c>
      <c r="E10" s="626" t="s">
        <v>311</v>
      </c>
      <c r="F10" s="616">
        <v>0</v>
      </c>
      <c r="G10" s="617">
        <v>0</v>
      </c>
      <c r="H10" s="619">
        <v>-5.4999999900000004E-4</v>
      </c>
      <c r="I10" s="616">
        <v>-1.2199999999999999E-3</v>
      </c>
      <c r="J10" s="617">
        <v>-1.2199999999999999E-3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3175.0590113507401</v>
      </c>
      <c r="C11" s="621">
        <v>3239.88976</v>
      </c>
      <c r="D11" s="622">
        <v>64.830748649260002</v>
      </c>
      <c r="E11" s="628">
        <v>1.0204187539239999</v>
      </c>
      <c r="F11" s="621">
        <v>3643.6396571725099</v>
      </c>
      <c r="G11" s="622">
        <v>3340.0030190748098</v>
      </c>
      <c r="H11" s="624">
        <v>1127.0687499999999</v>
      </c>
      <c r="I11" s="621">
        <v>4249.7250199999999</v>
      </c>
      <c r="J11" s="622">
        <v>909.72200092519495</v>
      </c>
      <c r="K11" s="629">
        <v>1.1663406428330001</v>
      </c>
    </row>
    <row r="12" spans="1:11" ht="14.4" customHeight="1" thickBot="1" x14ac:dyDescent="0.35">
      <c r="A12" s="638" t="s">
        <v>319</v>
      </c>
      <c r="B12" s="616">
        <v>2577.8318573963802</v>
      </c>
      <c r="C12" s="616">
        <v>2581.3355700000002</v>
      </c>
      <c r="D12" s="617">
        <v>3.5037126036189998</v>
      </c>
      <c r="E12" s="618">
        <v>1.00135917034</v>
      </c>
      <c r="F12" s="616">
        <v>2877.6396867273402</v>
      </c>
      <c r="G12" s="617">
        <v>2637.83637950006</v>
      </c>
      <c r="H12" s="619">
        <v>204.72711000000001</v>
      </c>
      <c r="I12" s="616">
        <v>2450.8666699999999</v>
      </c>
      <c r="J12" s="617">
        <v>-186.96970950005701</v>
      </c>
      <c r="K12" s="620">
        <v>0.85169337957900004</v>
      </c>
    </row>
    <row r="13" spans="1:11" ht="14.4" customHeight="1" thickBot="1" x14ac:dyDescent="0.35">
      <c r="A13" s="638" t="s">
        <v>320</v>
      </c>
      <c r="B13" s="616">
        <v>69</v>
      </c>
      <c r="C13" s="616">
        <v>69.807630000000003</v>
      </c>
      <c r="D13" s="617">
        <v>0.80762999999999996</v>
      </c>
      <c r="E13" s="618">
        <v>1.0117047826079999</v>
      </c>
      <c r="F13" s="616">
        <v>69.000006229283997</v>
      </c>
      <c r="G13" s="617">
        <v>63.250005710177</v>
      </c>
      <c r="H13" s="619">
        <v>6.3525899999990001</v>
      </c>
      <c r="I13" s="616">
        <v>61.024729999999998</v>
      </c>
      <c r="J13" s="617">
        <v>-2.2252757101770002</v>
      </c>
      <c r="K13" s="620">
        <v>0.88441629696599999</v>
      </c>
    </row>
    <row r="14" spans="1:11" ht="14.4" customHeight="1" thickBot="1" x14ac:dyDescent="0.35">
      <c r="A14" s="638" t="s">
        <v>321</v>
      </c>
      <c r="B14" s="616">
        <v>13</v>
      </c>
      <c r="C14" s="616">
        <v>11.038650000000001</v>
      </c>
      <c r="D14" s="617">
        <v>-1.9613499999990001</v>
      </c>
      <c r="E14" s="618">
        <v>0.84912692307600002</v>
      </c>
      <c r="F14" s="616">
        <v>8.0000007222350007</v>
      </c>
      <c r="G14" s="617">
        <v>7.3333339953819996</v>
      </c>
      <c r="H14" s="619">
        <v>0.97697999999899998</v>
      </c>
      <c r="I14" s="616">
        <v>6.6047000000000002</v>
      </c>
      <c r="J14" s="617">
        <v>-0.72863399538200002</v>
      </c>
      <c r="K14" s="620">
        <v>0.82558742546599995</v>
      </c>
    </row>
    <row r="15" spans="1:11" ht="14.4" customHeight="1" thickBot="1" x14ac:dyDescent="0.35">
      <c r="A15" s="638" t="s">
        <v>322</v>
      </c>
      <c r="B15" s="616">
        <v>77.477899799959005</v>
      </c>
      <c r="C15" s="616">
        <v>79.024799999999999</v>
      </c>
      <c r="D15" s="617">
        <v>1.5469002000400001</v>
      </c>
      <c r="E15" s="618">
        <v>1.019965696076</v>
      </c>
      <c r="F15" s="616">
        <v>96.000008666829999</v>
      </c>
      <c r="G15" s="617">
        <v>88.000007944594003</v>
      </c>
      <c r="H15" s="619">
        <v>863.91717999999901</v>
      </c>
      <c r="I15" s="616">
        <v>887.43315999999902</v>
      </c>
      <c r="J15" s="617">
        <v>799.43315205540398</v>
      </c>
      <c r="K15" s="620">
        <v>9.2440945821140001</v>
      </c>
    </row>
    <row r="16" spans="1:11" ht="14.4" customHeight="1" thickBot="1" x14ac:dyDescent="0.35">
      <c r="A16" s="638" t="s">
        <v>323</v>
      </c>
      <c r="B16" s="616">
        <v>141.56798477528901</v>
      </c>
      <c r="C16" s="616">
        <v>141.03099</v>
      </c>
      <c r="D16" s="617">
        <v>-0.53699477528899997</v>
      </c>
      <c r="E16" s="618">
        <v>0.99620680638900005</v>
      </c>
      <c r="F16" s="616">
        <v>135.00001218772999</v>
      </c>
      <c r="G16" s="617">
        <v>123.750011172086</v>
      </c>
      <c r="H16" s="619">
        <v>12.15066</v>
      </c>
      <c r="I16" s="616">
        <v>113.62938</v>
      </c>
      <c r="J16" s="617">
        <v>-10.120631172086</v>
      </c>
      <c r="K16" s="620">
        <v>0.84169903512199995</v>
      </c>
    </row>
    <row r="17" spans="1:11" ht="14.4" customHeight="1" thickBot="1" x14ac:dyDescent="0.35">
      <c r="A17" s="638" t="s">
        <v>324</v>
      </c>
      <c r="B17" s="616">
        <v>0</v>
      </c>
      <c r="C17" s="616">
        <v>0</v>
      </c>
      <c r="D17" s="617">
        <v>0</v>
      </c>
      <c r="E17" s="618">
        <v>1</v>
      </c>
      <c r="F17" s="616">
        <v>170.000015347512</v>
      </c>
      <c r="G17" s="617">
        <v>155.83334740188599</v>
      </c>
      <c r="H17" s="619">
        <v>8.5748999999989994</v>
      </c>
      <c r="I17" s="616">
        <v>8.5748999999989994</v>
      </c>
      <c r="J17" s="617">
        <v>-147.258447401886</v>
      </c>
      <c r="K17" s="620">
        <v>5.0440583680999997E-2</v>
      </c>
    </row>
    <row r="18" spans="1:11" ht="14.4" customHeight="1" thickBot="1" x14ac:dyDescent="0.35">
      <c r="A18" s="638" t="s">
        <v>325</v>
      </c>
      <c r="B18" s="616">
        <v>0</v>
      </c>
      <c r="C18" s="616">
        <v>71.869979999999998</v>
      </c>
      <c r="D18" s="617">
        <v>71.869979999999998</v>
      </c>
      <c r="E18" s="626" t="s">
        <v>311</v>
      </c>
      <c r="F18" s="616">
        <v>4.0000003611170003</v>
      </c>
      <c r="G18" s="617">
        <v>3.6666669976909998</v>
      </c>
      <c r="H18" s="619">
        <v>0</v>
      </c>
      <c r="I18" s="616">
        <v>455.03825000000001</v>
      </c>
      <c r="J18" s="617">
        <v>451.37158300230902</v>
      </c>
      <c r="K18" s="620">
        <v>113.75955222984599</v>
      </c>
    </row>
    <row r="19" spans="1:11" ht="14.4" customHeight="1" thickBot="1" x14ac:dyDescent="0.35">
      <c r="A19" s="638" t="s">
        <v>326</v>
      </c>
      <c r="B19" s="616">
        <v>191.29875568262401</v>
      </c>
      <c r="C19" s="616">
        <v>183.56429</v>
      </c>
      <c r="D19" s="617">
        <v>-7.734465682623</v>
      </c>
      <c r="E19" s="618">
        <v>0.95956865660099999</v>
      </c>
      <c r="F19" s="616">
        <v>190.00001715310199</v>
      </c>
      <c r="G19" s="617">
        <v>174.16668239034399</v>
      </c>
      <c r="H19" s="619">
        <v>23.677060000000001</v>
      </c>
      <c r="I19" s="616">
        <v>181.54078999999999</v>
      </c>
      <c r="J19" s="617">
        <v>7.3741076096559999</v>
      </c>
      <c r="K19" s="620">
        <v>0.95547775584500005</v>
      </c>
    </row>
    <row r="20" spans="1:11" ht="14.4" customHeight="1" thickBot="1" x14ac:dyDescent="0.35">
      <c r="A20" s="638" t="s">
        <v>327</v>
      </c>
      <c r="B20" s="616">
        <v>7.652186931648</v>
      </c>
      <c r="C20" s="616">
        <v>7.6737299999999999</v>
      </c>
      <c r="D20" s="617">
        <v>2.1543068350999998E-2</v>
      </c>
      <c r="E20" s="618">
        <v>1.0028152825509999</v>
      </c>
      <c r="F20" s="616">
        <v>2.999901561932</v>
      </c>
      <c r="G20" s="617">
        <v>2.7499097651039999</v>
      </c>
      <c r="H20" s="619">
        <v>0.10319</v>
      </c>
      <c r="I20" s="616">
        <v>0.75765000000000005</v>
      </c>
      <c r="J20" s="617">
        <v>-1.9922597651039999</v>
      </c>
      <c r="K20" s="620">
        <v>0.25255828711599998</v>
      </c>
    </row>
    <row r="21" spans="1:11" ht="14.4" customHeight="1" thickBot="1" x14ac:dyDescent="0.35">
      <c r="A21" s="638" t="s">
        <v>328</v>
      </c>
      <c r="B21" s="616">
        <v>97.230326764835993</v>
      </c>
      <c r="C21" s="616">
        <v>94.544120000000007</v>
      </c>
      <c r="D21" s="617">
        <v>-2.6862067648360002</v>
      </c>
      <c r="E21" s="618">
        <v>0.97237274774000004</v>
      </c>
      <c r="F21" s="616">
        <v>91.000008215432999</v>
      </c>
      <c r="G21" s="617">
        <v>83.416674197480006</v>
      </c>
      <c r="H21" s="619">
        <v>6.589079999999</v>
      </c>
      <c r="I21" s="616">
        <v>84.25479</v>
      </c>
      <c r="J21" s="617">
        <v>0.83811580251899997</v>
      </c>
      <c r="K21" s="620">
        <v>0.92587672959900003</v>
      </c>
    </row>
    <row r="22" spans="1:11" ht="14.4" customHeight="1" thickBot="1" x14ac:dyDescent="0.35">
      <c r="A22" s="637" t="s">
        <v>329</v>
      </c>
      <c r="B22" s="621">
        <v>516.17730507799104</v>
      </c>
      <c r="C22" s="621">
        <v>773.90599999999995</v>
      </c>
      <c r="D22" s="622">
        <v>257.72869492200903</v>
      </c>
      <c r="E22" s="628">
        <v>1.4993026473390001</v>
      </c>
      <c r="F22" s="621">
        <v>737.10068945487797</v>
      </c>
      <c r="G22" s="622">
        <v>675.67563200030497</v>
      </c>
      <c r="H22" s="624">
        <v>47.839999999999002</v>
      </c>
      <c r="I22" s="621">
        <v>535.50900000000001</v>
      </c>
      <c r="J22" s="622">
        <v>-140.16663200030499</v>
      </c>
      <c r="K22" s="629">
        <v>0.72650725696100005</v>
      </c>
    </row>
    <row r="23" spans="1:11" ht="14.4" customHeight="1" thickBot="1" x14ac:dyDescent="0.35">
      <c r="A23" s="638" t="s">
        <v>330</v>
      </c>
      <c r="B23" s="616">
        <v>449.138266519588</v>
      </c>
      <c r="C23" s="616">
        <v>667.16</v>
      </c>
      <c r="D23" s="617">
        <v>218.021733480412</v>
      </c>
      <c r="E23" s="618">
        <v>1.4854223069650001</v>
      </c>
      <c r="F23" s="616">
        <v>637.71869249596102</v>
      </c>
      <c r="G23" s="617">
        <v>584.57546812129794</v>
      </c>
      <c r="H23" s="619">
        <v>47.839999999999002</v>
      </c>
      <c r="I23" s="616">
        <v>471.72300000000001</v>
      </c>
      <c r="J23" s="617">
        <v>-112.852468121298</v>
      </c>
      <c r="K23" s="620">
        <v>0.73970389381799995</v>
      </c>
    </row>
    <row r="24" spans="1:11" ht="14.4" customHeight="1" thickBot="1" x14ac:dyDescent="0.35">
      <c r="A24" s="638" t="s">
        <v>331</v>
      </c>
      <c r="B24" s="616">
        <v>67.039038558401998</v>
      </c>
      <c r="C24" s="616">
        <v>106.746</v>
      </c>
      <c r="D24" s="617">
        <v>39.706961441597002</v>
      </c>
      <c r="E24" s="618">
        <v>1.592296105305</v>
      </c>
      <c r="F24" s="616">
        <v>99.381996958917</v>
      </c>
      <c r="G24" s="617">
        <v>91.100163879006999</v>
      </c>
      <c r="H24" s="619">
        <v>0</v>
      </c>
      <c r="I24" s="616">
        <v>63.786000000000001</v>
      </c>
      <c r="J24" s="617">
        <v>-27.314163879007001</v>
      </c>
      <c r="K24" s="620">
        <v>0.64182650733299995</v>
      </c>
    </row>
    <row r="25" spans="1:11" ht="14.4" customHeight="1" thickBot="1" x14ac:dyDescent="0.35">
      <c r="A25" s="637" t="s">
        <v>332</v>
      </c>
      <c r="B25" s="621">
        <v>14879.811684992101</v>
      </c>
      <c r="C25" s="621">
        <v>16048.37213</v>
      </c>
      <c r="D25" s="622">
        <v>1168.5604450078799</v>
      </c>
      <c r="E25" s="628">
        <v>1.078533281855</v>
      </c>
      <c r="F25" s="621">
        <v>23546.267446320599</v>
      </c>
      <c r="G25" s="622">
        <v>21584.078492460601</v>
      </c>
      <c r="H25" s="624">
        <v>1388.31321</v>
      </c>
      <c r="I25" s="621">
        <v>15982.43995</v>
      </c>
      <c r="J25" s="622">
        <v>-5601.6385424605596</v>
      </c>
      <c r="K25" s="629">
        <v>0.67876745163200003</v>
      </c>
    </row>
    <row r="26" spans="1:11" ht="14.4" customHeight="1" thickBot="1" x14ac:dyDescent="0.35">
      <c r="A26" s="638" t="s">
        <v>333</v>
      </c>
      <c r="B26" s="616">
        <v>747.99997643981203</v>
      </c>
      <c r="C26" s="616">
        <v>790.06814999999995</v>
      </c>
      <c r="D26" s="617">
        <v>42.068173560186999</v>
      </c>
      <c r="E26" s="618">
        <v>1.0562408755149999</v>
      </c>
      <c r="F26" s="616">
        <v>400.019390078024</v>
      </c>
      <c r="G26" s="617">
        <v>366.68444090485502</v>
      </c>
      <c r="H26" s="619">
        <v>0</v>
      </c>
      <c r="I26" s="616">
        <v>23.6905</v>
      </c>
      <c r="J26" s="617">
        <v>-342.99394090485498</v>
      </c>
      <c r="K26" s="620">
        <v>5.9223379134999997E-2</v>
      </c>
    </row>
    <row r="27" spans="1:11" ht="14.4" customHeight="1" thickBot="1" x14ac:dyDescent="0.35">
      <c r="A27" s="638" t="s">
        <v>334</v>
      </c>
      <c r="B27" s="616">
        <v>4.9999998425119996</v>
      </c>
      <c r="C27" s="616">
        <v>4.3653599999999999</v>
      </c>
      <c r="D27" s="617">
        <v>-0.63463984251200001</v>
      </c>
      <c r="E27" s="618">
        <v>0.87307202749900004</v>
      </c>
      <c r="F27" s="616">
        <v>4.5081404069920001</v>
      </c>
      <c r="G27" s="617">
        <v>4.1324620397430003</v>
      </c>
      <c r="H27" s="619">
        <v>0.83663999999899996</v>
      </c>
      <c r="I27" s="616">
        <v>10.059670000000001</v>
      </c>
      <c r="J27" s="617">
        <v>5.9272079602560002</v>
      </c>
      <c r="K27" s="620">
        <v>2.2314455832819999</v>
      </c>
    </row>
    <row r="28" spans="1:11" ht="14.4" customHeight="1" thickBot="1" x14ac:dyDescent="0.35">
      <c r="A28" s="638" t="s">
        <v>335</v>
      </c>
      <c r="B28" s="616">
        <v>0.99999996850200001</v>
      </c>
      <c r="C28" s="616">
        <v>1.4197500000000001</v>
      </c>
      <c r="D28" s="617">
        <v>0.41975003149700002</v>
      </c>
      <c r="E28" s="618">
        <v>1.419750044718</v>
      </c>
      <c r="F28" s="616">
        <v>1.0000000902790001</v>
      </c>
      <c r="G28" s="617">
        <v>0.91666674942199999</v>
      </c>
      <c r="H28" s="619">
        <v>0</v>
      </c>
      <c r="I28" s="616">
        <v>1.2992900000000001</v>
      </c>
      <c r="J28" s="617">
        <v>0.38262325057699997</v>
      </c>
      <c r="K28" s="620">
        <v>1.2992898826999999</v>
      </c>
    </row>
    <row r="29" spans="1:11" ht="14.4" customHeight="1" thickBot="1" x14ac:dyDescent="0.35">
      <c r="A29" s="638" t="s">
        <v>336</v>
      </c>
      <c r="B29" s="616">
        <v>128.99999593681301</v>
      </c>
      <c r="C29" s="616">
        <v>157.38539</v>
      </c>
      <c r="D29" s="617">
        <v>28.385394063187</v>
      </c>
      <c r="E29" s="618">
        <v>1.2200418213740001</v>
      </c>
      <c r="F29" s="616">
        <v>164.82966217671901</v>
      </c>
      <c r="G29" s="617">
        <v>151.09385699532601</v>
      </c>
      <c r="H29" s="619">
        <v>18.91647</v>
      </c>
      <c r="I29" s="616">
        <v>193.34763000000001</v>
      </c>
      <c r="J29" s="617">
        <v>42.253773004674002</v>
      </c>
      <c r="K29" s="620">
        <v>1.1730147805110001</v>
      </c>
    </row>
    <row r="30" spans="1:11" ht="14.4" customHeight="1" thickBot="1" x14ac:dyDescent="0.35">
      <c r="A30" s="638" t="s">
        <v>337</v>
      </c>
      <c r="B30" s="616">
        <v>1329.99995810822</v>
      </c>
      <c r="C30" s="616">
        <v>1541.9469999999999</v>
      </c>
      <c r="D30" s="617">
        <v>211.94704189177699</v>
      </c>
      <c r="E30" s="618">
        <v>1.1593586831330001</v>
      </c>
      <c r="F30" s="616">
        <v>1972.78201986369</v>
      </c>
      <c r="G30" s="617">
        <v>1808.3835182083899</v>
      </c>
      <c r="H30" s="619">
        <v>100.71691</v>
      </c>
      <c r="I30" s="616">
        <v>1218.6104600000001</v>
      </c>
      <c r="J30" s="617">
        <v>-589.77305820838501</v>
      </c>
      <c r="K30" s="620">
        <v>0.61771166187100002</v>
      </c>
    </row>
    <row r="31" spans="1:11" ht="14.4" customHeight="1" thickBot="1" x14ac:dyDescent="0.35">
      <c r="A31" s="638" t="s">
        <v>338</v>
      </c>
      <c r="B31" s="616">
        <v>10329.999771642601</v>
      </c>
      <c r="C31" s="616">
        <v>11459.970789999999</v>
      </c>
      <c r="D31" s="617">
        <v>1129.97101835744</v>
      </c>
      <c r="E31" s="618">
        <v>1.109387322685</v>
      </c>
      <c r="F31" s="616">
        <v>18481.578629436499</v>
      </c>
      <c r="G31" s="617">
        <v>16941.447076983401</v>
      </c>
      <c r="H31" s="619">
        <v>983.64299999999901</v>
      </c>
      <c r="I31" s="616">
        <v>12333.72683</v>
      </c>
      <c r="J31" s="617">
        <v>-4607.7202469834301</v>
      </c>
      <c r="K31" s="620">
        <v>0.66735245280099997</v>
      </c>
    </row>
    <row r="32" spans="1:11" ht="14.4" customHeight="1" thickBot="1" x14ac:dyDescent="0.35">
      <c r="A32" s="638" t="s">
        <v>339</v>
      </c>
      <c r="B32" s="616">
        <v>29.999999055071999</v>
      </c>
      <c r="C32" s="616">
        <v>38.050699999999999</v>
      </c>
      <c r="D32" s="617">
        <v>8.0507009449269997</v>
      </c>
      <c r="E32" s="618">
        <v>1.268356706616</v>
      </c>
      <c r="F32" s="616">
        <v>40.000003611178997</v>
      </c>
      <c r="G32" s="617">
        <v>36.666669976914001</v>
      </c>
      <c r="H32" s="619">
        <v>2.6579999999999999</v>
      </c>
      <c r="I32" s="616">
        <v>30.77327</v>
      </c>
      <c r="J32" s="617">
        <v>-5.893399976914</v>
      </c>
      <c r="K32" s="620">
        <v>0.76933168054500001</v>
      </c>
    </row>
    <row r="33" spans="1:11" ht="14.4" customHeight="1" thickBot="1" x14ac:dyDescent="0.35">
      <c r="A33" s="638" t="s">
        <v>340</v>
      </c>
      <c r="B33" s="616">
        <v>9.9999996850239992</v>
      </c>
      <c r="C33" s="616">
        <v>9.4590300000000003</v>
      </c>
      <c r="D33" s="617">
        <v>-0.540969685024</v>
      </c>
      <c r="E33" s="618">
        <v>0.94590302979300001</v>
      </c>
      <c r="F33" s="616">
        <v>10.000000902794</v>
      </c>
      <c r="G33" s="617">
        <v>9.1666674942279993</v>
      </c>
      <c r="H33" s="619">
        <v>1.0510999999999999</v>
      </c>
      <c r="I33" s="616">
        <v>4.1341200000000002</v>
      </c>
      <c r="J33" s="617">
        <v>-5.032547494228</v>
      </c>
      <c r="K33" s="620">
        <v>0.41341196267699998</v>
      </c>
    </row>
    <row r="34" spans="1:11" ht="14.4" customHeight="1" thickBot="1" x14ac:dyDescent="0.35">
      <c r="A34" s="638" t="s">
        <v>341</v>
      </c>
      <c r="B34" s="616">
        <v>103.999996724252</v>
      </c>
      <c r="C34" s="616">
        <v>122.19761</v>
      </c>
      <c r="D34" s="617">
        <v>18.197613275748001</v>
      </c>
      <c r="E34" s="618">
        <v>1.1749770562390001</v>
      </c>
      <c r="F34" s="616">
        <v>159.75926169211101</v>
      </c>
      <c r="G34" s="617">
        <v>146.44598988443499</v>
      </c>
      <c r="H34" s="619">
        <v>4.5473499999989997</v>
      </c>
      <c r="I34" s="616">
        <v>133.85840999999999</v>
      </c>
      <c r="J34" s="617">
        <v>-12.587579884434</v>
      </c>
      <c r="K34" s="620">
        <v>0.83787574242700003</v>
      </c>
    </row>
    <row r="35" spans="1:11" ht="14.4" customHeight="1" thickBot="1" x14ac:dyDescent="0.35">
      <c r="A35" s="638" t="s">
        <v>342</v>
      </c>
      <c r="B35" s="616">
        <v>144.999997826667</v>
      </c>
      <c r="C35" s="616">
        <v>151.524</v>
      </c>
      <c r="D35" s="617">
        <v>6.5240021733319997</v>
      </c>
      <c r="E35" s="618">
        <v>1.044993119111</v>
      </c>
      <c r="F35" s="616">
        <v>191.00000213049401</v>
      </c>
      <c r="G35" s="617">
        <v>175.083335286286</v>
      </c>
      <c r="H35" s="619">
        <v>30.3048</v>
      </c>
      <c r="I35" s="616">
        <v>204.5574</v>
      </c>
      <c r="J35" s="617">
        <v>29.474064713712998</v>
      </c>
      <c r="K35" s="620">
        <v>1.0709811398860001</v>
      </c>
    </row>
    <row r="36" spans="1:11" ht="14.4" customHeight="1" thickBot="1" x14ac:dyDescent="0.35">
      <c r="A36" s="638" t="s">
        <v>343</v>
      </c>
      <c r="B36" s="616">
        <v>99.999996850241999</v>
      </c>
      <c r="C36" s="616">
        <v>110.79770000000001</v>
      </c>
      <c r="D36" s="617">
        <v>10.797703149757</v>
      </c>
      <c r="E36" s="618">
        <v>1.107977034898</v>
      </c>
      <c r="F36" s="616">
        <v>161.07992688657501</v>
      </c>
      <c r="G36" s="617">
        <v>147.65659964602699</v>
      </c>
      <c r="H36" s="619">
        <v>14.1999</v>
      </c>
      <c r="I36" s="616">
        <v>118.3017</v>
      </c>
      <c r="J36" s="617">
        <v>-29.354899646027</v>
      </c>
      <c r="K36" s="620">
        <v>0.73442856777099996</v>
      </c>
    </row>
    <row r="37" spans="1:11" ht="14.4" customHeight="1" thickBot="1" x14ac:dyDescent="0.35">
      <c r="A37" s="638" t="s">
        <v>344</v>
      </c>
      <c r="B37" s="616">
        <v>566.84019422269898</v>
      </c>
      <c r="C37" s="616">
        <v>411.50385999999997</v>
      </c>
      <c r="D37" s="617">
        <v>-155.33633422269901</v>
      </c>
      <c r="E37" s="618">
        <v>0.72596097488099998</v>
      </c>
      <c r="F37" s="616">
        <v>509.90494408068599</v>
      </c>
      <c r="G37" s="617">
        <v>467.41286540729601</v>
      </c>
      <c r="H37" s="619">
        <v>31.896660000000001</v>
      </c>
      <c r="I37" s="616">
        <v>244.02601999999999</v>
      </c>
      <c r="J37" s="617">
        <v>-223.38684540729599</v>
      </c>
      <c r="K37" s="620">
        <v>0.47857159031800001</v>
      </c>
    </row>
    <row r="38" spans="1:11" ht="14.4" customHeight="1" thickBot="1" x14ac:dyDescent="0.35">
      <c r="A38" s="638" t="s">
        <v>345</v>
      </c>
      <c r="B38" s="616">
        <v>247.999992188601</v>
      </c>
      <c r="C38" s="616">
        <v>381.13697999999999</v>
      </c>
      <c r="D38" s="617">
        <v>133.136987811399</v>
      </c>
      <c r="E38" s="618">
        <v>1.5368427096970001</v>
      </c>
      <c r="F38" s="616">
        <v>429.51917265735801</v>
      </c>
      <c r="G38" s="617">
        <v>393.725908269245</v>
      </c>
      <c r="H38" s="619">
        <v>52.733699999998997</v>
      </c>
      <c r="I38" s="616">
        <v>582.02524000000005</v>
      </c>
      <c r="J38" s="617">
        <v>188.299331730755</v>
      </c>
      <c r="K38" s="620">
        <v>1.3550623046670001</v>
      </c>
    </row>
    <row r="39" spans="1:11" ht="14.4" customHeight="1" thickBot="1" x14ac:dyDescent="0.35">
      <c r="A39" s="638" t="s">
        <v>346</v>
      </c>
      <c r="B39" s="616">
        <v>0</v>
      </c>
      <c r="C39" s="616">
        <v>18.458300000000001</v>
      </c>
      <c r="D39" s="617">
        <v>18.458300000000001</v>
      </c>
      <c r="E39" s="626" t="s">
        <v>347</v>
      </c>
      <c r="F39" s="616">
        <v>20.000001805589001</v>
      </c>
      <c r="G39" s="617">
        <v>18.333334988457</v>
      </c>
      <c r="H39" s="619">
        <v>0.832459999999</v>
      </c>
      <c r="I39" s="616">
        <v>4.0232599999999996</v>
      </c>
      <c r="J39" s="617">
        <v>-14.310074988457</v>
      </c>
      <c r="K39" s="620">
        <v>0.201162981839</v>
      </c>
    </row>
    <row r="40" spans="1:11" ht="14.4" customHeight="1" thickBot="1" x14ac:dyDescent="0.35">
      <c r="A40" s="638" t="s">
        <v>348</v>
      </c>
      <c r="B40" s="616">
        <v>1132.97180650115</v>
      </c>
      <c r="C40" s="616">
        <v>850.08750999999995</v>
      </c>
      <c r="D40" s="617">
        <v>-282.88429650114699</v>
      </c>
      <c r="E40" s="618">
        <v>0.75031656138400005</v>
      </c>
      <c r="F40" s="616">
        <v>1000.28629050164</v>
      </c>
      <c r="G40" s="617">
        <v>916.92909962649901</v>
      </c>
      <c r="H40" s="619">
        <v>145.97622000000001</v>
      </c>
      <c r="I40" s="616">
        <v>879.84047999999996</v>
      </c>
      <c r="J40" s="617">
        <v>-37.088619626499003</v>
      </c>
      <c r="K40" s="620">
        <v>0.87958866211999998</v>
      </c>
    </row>
    <row r="41" spans="1:11" ht="14.4" customHeight="1" thickBot="1" x14ac:dyDescent="0.35">
      <c r="A41" s="638" t="s">
        <v>349</v>
      </c>
      <c r="B41" s="616">
        <v>0</v>
      </c>
      <c r="C41" s="616">
        <v>0</v>
      </c>
      <c r="D41" s="617">
        <v>0</v>
      </c>
      <c r="E41" s="618">
        <v>1</v>
      </c>
      <c r="F41" s="616">
        <v>0</v>
      </c>
      <c r="G41" s="617">
        <v>0</v>
      </c>
      <c r="H41" s="619">
        <v>0</v>
      </c>
      <c r="I41" s="616">
        <v>0.16567000000000001</v>
      </c>
      <c r="J41" s="617">
        <v>0.16567000000000001</v>
      </c>
      <c r="K41" s="627" t="s">
        <v>347</v>
      </c>
    </row>
    <row r="42" spans="1:11" ht="14.4" customHeight="1" thickBot="1" x14ac:dyDescent="0.35">
      <c r="A42" s="637" t="s">
        <v>350</v>
      </c>
      <c r="B42" s="621">
        <v>543.99998286531797</v>
      </c>
      <c r="C42" s="621">
        <v>604.28201999999999</v>
      </c>
      <c r="D42" s="622">
        <v>60.282037134680998</v>
      </c>
      <c r="E42" s="628">
        <v>1.1108125717520001</v>
      </c>
      <c r="F42" s="621">
        <v>627.80098807409604</v>
      </c>
      <c r="G42" s="622">
        <v>575.48423906792095</v>
      </c>
      <c r="H42" s="624">
        <v>52.619909999999003</v>
      </c>
      <c r="I42" s="621">
        <v>574.85418000000004</v>
      </c>
      <c r="J42" s="622">
        <v>-0.63005906792099997</v>
      </c>
      <c r="K42" s="629">
        <v>0.91566306985799995</v>
      </c>
    </row>
    <row r="43" spans="1:11" ht="14.4" customHeight="1" thickBot="1" x14ac:dyDescent="0.35">
      <c r="A43" s="638" t="s">
        <v>351</v>
      </c>
      <c r="B43" s="616">
        <v>465.99998532212902</v>
      </c>
      <c r="C43" s="616">
        <v>499.39598000000001</v>
      </c>
      <c r="D43" s="617">
        <v>33.39599467787</v>
      </c>
      <c r="E43" s="618">
        <v>1.0716652268869999</v>
      </c>
      <c r="F43" s="616">
        <v>554.76793911450102</v>
      </c>
      <c r="G43" s="617">
        <v>508.53727752162598</v>
      </c>
      <c r="H43" s="619">
        <v>44.851749999999001</v>
      </c>
      <c r="I43" s="616">
        <v>477.40323000000001</v>
      </c>
      <c r="J43" s="617">
        <v>-31.134047521625</v>
      </c>
      <c r="K43" s="620">
        <v>0.86054581806200003</v>
      </c>
    </row>
    <row r="44" spans="1:11" ht="14.4" customHeight="1" thickBot="1" x14ac:dyDescent="0.35">
      <c r="A44" s="638" t="s">
        <v>352</v>
      </c>
      <c r="B44" s="616">
        <v>77.999997543188996</v>
      </c>
      <c r="C44" s="616">
        <v>104.88603999999999</v>
      </c>
      <c r="D44" s="617">
        <v>26.886042456811001</v>
      </c>
      <c r="E44" s="618">
        <v>1.3446928628670001</v>
      </c>
      <c r="F44" s="616">
        <v>73.033048959595007</v>
      </c>
      <c r="G44" s="617">
        <v>66.946961546295</v>
      </c>
      <c r="H44" s="619">
        <v>7.7681599999989999</v>
      </c>
      <c r="I44" s="616">
        <v>97.450950000000006</v>
      </c>
      <c r="J44" s="617">
        <v>30.503988453704</v>
      </c>
      <c r="K44" s="620">
        <v>1.3343404306440001</v>
      </c>
    </row>
    <row r="45" spans="1:11" ht="14.4" customHeight="1" thickBot="1" x14ac:dyDescent="0.35">
      <c r="A45" s="637" t="s">
        <v>353</v>
      </c>
      <c r="B45" s="621">
        <v>414.37156470775699</v>
      </c>
      <c r="C45" s="621">
        <v>412.92901000000001</v>
      </c>
      <c r="D45" s="622">
        <v>-1.442554707757</v>
      </c>
      <c r="E45" s="628">
        <v>0.99651869280899996</v>
      </c>
      <c r="F45" s="621">
        <v>466.90674988094997</v>
      </c>
      <c r="G45" s="622">
        <v>427.99785405753698</v>
      </c>
      <c r="H45" s="624">
        <v>41.758049999999002</v>
      </c>
      <c r="I45" s="621">
        <v>388.18835000000001</v>
      </c>
      <c r="J45" s="622">
        <v>-39.809504057536998</v>
      </c>
      <c r="K45" s="629">
        <v>0.83140445088600001</v>
      </c>
    </row>
    <row r="46" spans="1:11" ht="14.4" customHeight="1" thickBot="1" x14ac:dyDescent="0.35">
      <c r="A46" s="638" t="s">
        <v>354</v>
      </c>
      <c r="B46" s="616">
        <v>0.21979116389200001</v>
      </c>
      <c r="C46" s="616">
        <v>14.6806</v>
      </c>
      <c r="D46" s="617">
        <v>14.460808836107001</v>
      </c>
      <c r="E46" s="618">
        <v>66.793403974982994</v>
      </c>
      <c r="F46" s="616">
        <v>6.1521117836819998</v>
      </c>
      <c r="G46" s="617">
        <v>5.6394358017090003</v>
      </c>
      <c r="H46" s="619">
        <v>0</v>
      </c>
      <c r="I46" s="616">
        <v>-13.51526</v>
      </c>
      <c r="J46" s="617">
        <v>-19.154695801709</v>
      </c>
      <c r="K46" s="620">
        <v>-2.1968488992420001</v>
      </c>
    </row>
    <row r="47" spans="1:11" ht="14.4" customHeight="1" thickBot="1" x14ac:dyDescent="0.35">
      <c r="A47" s="638" t="s">
        <v>355</v>
      </c>
      <c r="B47" s="616">
        <v>12.499999685023999</v>
      </c>
      <c r="C47" s="616">
        <v>12.318709999999999</v>
      </c>
      <c r="D47" s="617">
        <v>-0.181289685024</v>
      </c>
      <c r="E47" s="618">
        <v>0.98549682483199996</v>
      </c>
      <c r="F47" s="616">
        <v>21.324615362029999</v>
      </c>
      <c r="G47" s="617">
        <v>19.547564081859999</v>
      </c>
      <c r="H47" s="619">
        <v>1.4219299999999999</v>
      </c>
      <c r="I47" s="616">
        <v>10.67346</v>
      </c>
      <c r="J47" s="617">
        <v>-8.8741040818600005</v>
      </c>
      <c r="K47" s="620">
        <v>0.50052297866999995</v>
      </c>
    </row>
    <row r="48" spans="1:11" ht="14.4" customHeight="1" thickBot="1" x14ac:dyDescent="0.35">
      <c r="A48" s="638" t="s">
        <v>356</v>
      </c>
      <c r="B48" s="616">
        <v>208.87959360603799</v>
      </c>
      <c r="C48" s="616">
        <v>212.31476000000001</v>
      </c>
      <c r="D48" s="617">
        <v>3.4351663939620001</v>
      </c>
      <c r="E48" s="618">
        <v>1.016445677314</v>
      </c>
      <c r="F48" s="616">
        <v>225.258245113345</v>
      </c>
      <c r="G48" s="617">
        <v>206.486724687232</v>
      </c>
      <c r="H48" s="619">
        <v>21.6555</v>
      </c>
      <c r="I48" s="616">
        <v>220.38668000000001</v>
      </c>
      <c r="J48" s="617">
        <v>13.899955312767</v>
      </c>
      <c r="K48" s="620">
        <v>0.97837342153200002</v>
      </c>
    </row>
    <row r="49" spans="1:11" ht="14.4" customHeight="1" thickBot="1" x14ac:dyDescent="0.35">
      <c r="A49" s="638" t="s">
        <v>357</v>
      </c>
      <c r="B49" s="616">
        <v>72.499997795168994</v>
      </c>
      <c r="C49" s="616">
        <v>59.72345</v>
      </c>
      <c r="D49" s="617">
        <v>-12.776547795169</v>
      </c>
      <c r="E49" s="618">
        <v>0.82377174918999996</v>
      </c>
      <c r="F49" s="616">
        <v>84.509309861253001</v>
      </c>
      <c r="G49" s="617">
        <v>77.466867372815003</v>
      </c>
      <c r="H49" s="619">
        <v>5.059939999999</v>
      </c>
      <c r="I49" s="616">
        <v>62.425989999999999</v>
      </c>
      <c r="J49" s="617">
        <v>-15.040877372815</v>
      </c>
      <c r="K49" s="620">
        <v>0.73868772685999995</v>
      </c>
    </row>
    <row r="50" spans="1:11" ht="14.4" customHeight="1" thickBot="1" x14ac:dyDescent="0.35">
      <c r="A50" s="638" t="s">
        <v>358</v>
      </c>
      <c r="B50" s="616">
        <v>13.999999559034</v>
      </c>
      <c r="C50" s="616">
        <v>11.461970000000001</v>
      </c>
      <c r="D50" s="617">
        <v>-2.5380295590330002</v>
      </c>
      <c r="E50" s="618">
        <v>0.81871216864399998</v>
      </c>
      <c r="F50" s="616">
        <v>10.757415667450999</v>
      </c>
      <c r="G50" s="617">
        <v>9.8609643618299998</v>
      </c>
      <c r="H50" s="619">
        <v>0.15859999999999999</v>
      </c>
      <c r="I50" s="616">
        <v>5.7929300000000001</v>
      </c>
      <c r="J50" s="617">
        <v>-4.0680343618299997</v>
      </c>
      <c r="K50" s="620">
        <v>0.53850573214599995</v>
      </c>
    </row>
    <row r="51" spans="1:11" ht="14.4" customHeight="1" thickBot="1" x14ac:dyDescent="0.35">
      <c r="A51" s="638" t="s">
        <v>359</v>
      </c>
      <c r="B51" s="616">
        <v>0</v>
      </c>
      <c r="C51" s="616">
        <v>0.15162999999999999</v>
      </c>
      <c r="D51" s="617">
        <v>0.15162999999999999</v>
      </c>
      <c r="E51" s="626" t="s">
        <v>347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0.54449999999900001</v>
      </c>
      <c r="I52" s="616">
        <v>0.54449999999900001</v>
      </c>
      <c r="J52" s="617">
        <v>0.54449999999900001</v>
      </c>
      <c r="K52" s="627" t="s">
        <v>347</v>
      </c>
    </row>
    <row r="53" spans="1:11" ht="14.4" customHeight="1" thickBot="1" x14ac:dyDescent="0.35">
      <c r="A53" s="638" t="s">
        <v>361</v>
      </c>
      <c r="B53" s="616">
        <v>1.0456904826360001</v>
      </c>
      <c r="C53" s="616">
        <v>1.8269</v>
      </c>
      <c r="D53" s="617">
        <v>0.78120951736300004</v>
      </c>
      <c r="E53" s="618">
        <v>1.7470752869370001</v>
      </c>
      <c r="F53" s="616">
        <v>1.3038466993519999</v>
      </c>
      <c r="G53" s="617">
        <v>1.1951928077389999</v>
      </c>
      <c r="H53" s="619">
        <v>0</v>
      </c>
      <c r="I53" s="616">
        <v>3.0310999999999999</v>
      </c>
      <c r="J53" s="617">
        <v>1.8359071922600001</v>
      </c>
      <c r="K53" s="620">
        <v>2.324736490497</v>
      </c>
    </row>
    <row r="54" spans="1:11" ht="14.4" customHeight="1" thickBot="1" x14ac:dyDescent="0.35">
      <c r="A54" s="638" t="s">
        <v>362</v>
      </c>
      <c r="B54" s="616">
        <v>54.076492415962001</v>
      </c>
      <c r="C54" s="616">
        <v>35.192410000000002</v>
      </c>
      <c r="D54" s="617">
        <v>-18.884082415961998</v>
      </c>
      <c r="E54" s="618">
        <v>0.65078943599500005</v>
      </c>
      <c r="F54" s="616">
        <v>49.451880482763002</v>
      </c>
      <c r="G54" s="617">
        <v>45.330890442532002</v>
      </c>
      <c r="H54" s="619">
        <v>1.75047</v>
      </c>
      <c r="I54" s="616">
        <v>27.99213</v>
      </c>
      <c r="J54" s="617">
        <v>-17.338760442531999</v>
      </c>
      <c r="K54" s="620">
        <v>0.56604783734599995</v>
      </c>
    </row>
    <row r="55" spans="1:11" ht="14.4" customHeight="1" thickBot="1" x14ac:dyDescent="0.35">
      <c r="A55" s="638" t="s">
        <v>363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</v>
      </c>
      <c r="I55" s="616">
        <v>2.4248400000000001</v>
      </c>
      <c r="J55" s="617">
        <v>2.4248400000000001</v>
      </c>
      <c r="K55" s="627" t="s">
        <v>347</v>
      </c>
    </row>
    <row r="56" spans="1:11" ht="14.4" customHeight="1" thickBot="1" x14ac:dyDescent="0.35">
      <c r="A56" s="638" t="s">
        <v>364</v>
      </c>
      <c r="B56" s="616">
        <v>51.15</v>
      </c>
      <c r="C56" s="616">
        <v>65.258579999999995</v>
      </c>
      <c r="D56" s="617">
        <v>14.10858</v>
      </c>
      <c r="E56" s="618">
        <v>1.275827565982</v>
      </c>
      <c r="F56" s="616">
        <v>68.149324911071005</v>
      </c>
      <c r="G56" s="617">
        <v>62.470214501815001</v>
      </c>
      <c r="H56" s="619">
        <v>11.167109999999999</v>
      </c>
      <c r="I56" s="616">
        <v>68.431979999999996</v>
      </c>
      <c r="J56" s="617">
        <v>5.9617654981839996</v>
      </c>
      <c r="K56" s="620">
        <v>1.004147584576</v>
      </c>
    </row>
    <row r="57" spans="1:11" ht="14.4" customHeight="1" thickBot="1" x14ac:dyDescent="0.35">
      <c r="A57" s="637" t="s">
        <v>365</v>
      </c>
      <c r="B57" s="621">
        <v>59.931632349261001</v>
      </c>
      <c r="C57" s="621">
        <v>73.483879999999999</v>
      </c>
      <c r="D57" s="622">
        <v>13.552247650738</v>
      </c>
      <c r="E57" s="628">
        <v>1.2261284587029999</v>
      </c>
      <c r="F57" s="621">
        <v>71.649902703411996</v>
      </c>
      <c r="G57" s="622">
        <v>65.679077478127994</v>
      </c>
      <c r="H57" s="624">
        <v>1.1154299999999999</v>
      </c>
      <c r="I57" s="621">
        <v>27.30969</v>
      </c>
      <c r="J57" s="622">
        <v>-38.369387478127997</v>
      </c>
      <c r="K57" s="629">
        <v>0.38115459993</v>
      </c>
    </row>
    <row r="58" spans="1:11" ht="14.4" customHeight="1" thickBot="1" x14ac:dyDescent="0.35">
      <c r="A58" s="638" t="s">
        <v>366</v>
      </c>
      <c r="B58" s="616">
        <v>44.74887853805</v>
      </c>
      <c r="C58" s="616">
        <v>0.155</v>
      </c>
      <c r="D58" s="617">
        <v>-44.593878538049999</v>
      </c>
      <c r="E58" s="618">
        <v>3.4637739549999999E-3</v>
      </c>
      <c r="F58" s="616">
        <v>0.139553834067</v>
      </c>
      <c r="G58" s="617">
        <v>0.12792434789500001</v>
      </c>
      <c r="H58" s="619">
        <v>0</v>
      </c>
      <c r="I58" s="616">
        <v>6.4119999999999999</v>
      </c>
      <c r="J58" s="617">
        <v>6.2840756521039998</v>
      </c>
      <c r="K58" s="620">
        <v>0</v>
      </c>
    </row>
    <row r="59" spans="1:11" ht="14.4" customHeight="1" thickBot="1" x14ac:dyDescent="0.35">
      <c r="A59" s="638" t="s">
        <v>367</v>
      </c>
      <c r="B59" s="616">
        <v>12.182753905703001</v>
      </c>
      <c r="C59" s="616">
        <v>64.177080000000004</v>
      </c>
      <c r="D59" s="617">
        <v>51.994326094295999</v>
      </c>
      <c r="E59" s="618">
        <v>5.2678631200080002</v>
      </c>
      <c r="F59" s="616">
        <v>65.850967196907007</v>
      </c>
      <c r="G59" s="617">
        <v>60.363386597164997</v>
      </c>
      <c r="H59" s="619">
        <v>0.57999999999899998</v>
      </c>
      <c r="I59" s="616">
        <v>13.489710000000001</v>
      </c>
      <c r="J59" s="617">
        <v>-46.873676597165002</v>
      </c>
      <c r="K59" s="620">
        <v>0.20485211644099999</v>
      </c>
    </row>
    <row r="60" spans="1:11" ht="14.4" customHeight="1" thickBot="1" x14ac:dyDescent="0.35">
      <c r="A60" s="638" t="s">
        <v>368</v>
      </c>
      <c r="B60" s="616">
        <v>0</v>
      </c>
      <c r="C60" s="616">
        <v>1.6093</v>
      </c>
      <c r="D60" s="617">
        <v>1.6093</v>
      </c>
      <c r="E60" s="626" t="s">
        <v>311</v>
      </c>
      <c r="F60" s="616">
        <v>0</v>
      </c>
      <c r="G60" s="617">
        <v>0</v>
      </c>
      <c r="H60" s="619">
        <v>0</v>
      </c>
      <c r="I60" s="616">
        <v>0.76229999999999998</v>
      </c>
      <c r="J60" s="617">
        <v>0.76229999999999998</v>
      </c>
      <c r="K60" s="627" t="s">
        <v>311</v>
      </c>
    </row>
    <row r="61" spans="1:11" ht="14.4" customHeight="1" thickBot="1" x14ac:dyDescent="0.35">
      <c r="A61" s="638" t="s">
        <v>369</v>
      </c>
      <c r="B61" s="616">
        <v>2.9999999055069999</v>
      </c>
      <c r="C61" s="616">
        <v>7.5425000000000004</v>
      </c>
      <c r="D61" s="617">
        <v>4.5425000944920004</v>
      </c>
      <c r="E61" s="618">
        <v>2.514166745856</v>
      </c>
      <c r="F61" s="616">
        <v>5.6593816724370001</v>
      </c>
      <c r="G61" s="617">
        <v>5.1877665330670002</v>
      </c>
      <c r="H61" s="619">
        <v>0.53542999999899998</v>
      </c>
      <c r="I61" s="616">
        <v>6.6456799999999996</v>
      </c>
      <c r="J61" s="617">
        <v>1.457913466932</v>
      </c>
      <c r="K61" s="620">
        <v>1.17427669393</v>
      </c>
    </row>
    <row r="62" spans="1:11" ht="14.4" customHeight="1" thickBot="1" x14ac:dyDescent="0.35">
      <c r="A62" s="637" t="s">
        <v>370</v>
      </c>
      <c r="B62" s="621">
        <v>488.999984597685</v>
      </c>
      <c r="C62" s="621">
        <v>495.47019</v>
      </c>
      <c r="D62" s="622">
        <v>6.470205402315</v>
      </c>
      <c r="E62" s="628">
        <v>1.0132315043060001</v>
      </c>
      <c r="F62" s="621">
        <v>506.87716782082401</v>
      </c>
      <c r="G62" s="622">
        <v>464.637403835756</v>
      </c>
      <c r="H62" s="624">
        <v>53.940069999998997</v>
      </c>
      <c r="I62" s="621">
        <v>492.98948000000001</v>
      </c>
      <c r="J62" s="622">
        <v>28.352076164244</v>
      </c>
      <c r="K62" s="629">
        <v>0.97260147289599996</v>
      </c>
    </row>
    <row r="63" spans="1:11" ht="14.4" customHeight="1" thickBot="1" x14ac:dyDescent="0.35">
      <c r="A63" s="638" t="s">
        <v>371</v>
      </c>
      <c r="B63" s="616">
        <v>29.999999055071999</v>
      </c>
      <c r="C63" s="616">
        <v>18.69379</v>
      </c>
      <c r="D63" s="617">
        <v>-11.306209055071999</v>
      </c>
      <c r="E63" s="618">
        <v>0.62312635295999996</v>
      </c>
      <c r="F63" s="616">
        <v>0</v>
      </c>
      <c r="G63" s="617">
        <v>0</v>
      </c>
      <c r="H63" s="619">
        <v>2.0782500000000002</v>
      </c>
      <c r="I63" s="616">
        <v>24.184819999999998</v>
      </c>
      <c r="J63" s="617">
        <v>24.184819999999998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0.99999996850200001</v>
      </c>
      <c r="C64" s="616">
        <v>0.27</v>
      </c>
      <c r="D64" s="617">
        <v>-0.729999968502</v>
      </c>
      <c r="E64" s="618">
        <v>0.27000000850400002</v>
      </c>
      <c r="F64" s="616">
        <v>0.29622946485399998</v>
      </c>
      <c r="G64" s="617">
        <v>0.271543676116</v>
      </c>
      <c r="H64" s="619">
        <v>0</v>
      </c>
      <c r="I64" s="616">
        <v>0.34484999999999999</v>
      </c>
      <c r="J64" s="617">
        <v>7.3306323882999999E-2</v>
      </c>
      <c r="K64" s="620">
        <v>1.1641313269389999</v>
      </c>
    </row>
    <row r="65" spans="1:11" ht="14.4" customHeight="1" thickBot="1" x14ac:dyDescent="0.35">
      <c r="A65" s="638" t="s">
        <v>373</v>
      </c>
      <c r="B65" s="616">
        <v>0</v>
      </c>
      <c r="C65" s="616">
        <v>2.6127699999999998</v>
      </c>
      <c r="D65" s="617">
        <v>2.6127699999999998</v>
      </c>
      <c r="E65" s="626" t="s">
        <v>347</v>
      </c>
      <c r="F65" s="616">
        <v>0</v>
      </c>
      <c r="G65" s="617">
        <v>0</v>
      </c>
      <c r="H65" s="619">
        <v>0</v>
      </c>
      <c r="I65" s="616">
        <v>2.3777400000000002</v>
      </c>
      <c r="J65" s="617">
        <v>2.3777400000000002</v>
      </c>
      <c r="K65" s="627" t="s">
        <v>311</v>
      </c>
    </row>
    <row r="66" spans="1:11" ht="14.4" customHeight="1" thickBot="1" x14ac:dyDescent="0.35">
      <c r="A66" s="638" t="s">
        <v>374</v>
      </c>
      <c r="B66" s="616">
        <v>87.999997228213005</v>
      </c>
      <c r="C66" s="616">
        <v>111.57380000000001</v>
      </c>
      <c r="D66" s="617">
        <v>23.573802771785999</v>
      </c>
      <c r="E66" s="618">
        <v>1.2678841308440001</v>
      </c>
      <c r="F66" s="616">
        <v>121.221716598545</v>
      </c>
      <c r="G66" s="617">
        <v>111.119906881999</v>
      </c>
      <c r="H66" s="619">
        <v>12.185449999999999</v>
      </c>
      <c r="I66" s="616">
        <v>115.29853</v>
      </c>
      <c r="J66" s="617">
        <v>4.178623118</v>
      </c>
      <c r="K66" s="620">
        <v>0.95113757860500003</v>
      </c>
    </row>
    <row r="67" spans="1:11" ht="14.4" customHeight="1" thickBot="1" x14ac:dyDescent="0.35">
      <c r="A67" s="638" t="s">
        <v>375</v>
      </c>
      <c r="B67" s="616">
        <v>249.99999212560601</v>
      </c>
      <c r="C67" s="616">
        <v>234.41905</v>
      </c>
      <c r="D67" s="617">
        <v>-15.580942125606001</v>
      </c>
      <c r="E67" s="618">
        <v>0.93767622953399998</v>
      </c>
      <c r="F67" s="616">
        <v>255.18031610431399</v>
      </c>
      <c r="G67" s="617">
        <v>233.91528976228699</v>
      </c>
      <c r="H67" s="619">
        <v>28.98704</v>
      </c>
      <c r="I67" s="616">
        <v>237.98553999999999</v>
      </c>
      <c r="J67" s="617">
        <v>4.070250237712</v>
      </c>
      <c r="K67" s="620">
        <v>0.93261715336499995</v>
      </c>
    </row>
    <row r="68" spans="1:11" ht="14.4" customHeight="1" thickBot="1" x14ac:dyDescent="0.35">
      <c r="A68" s="638" t="s">
        <v>376</v>
      </c>
      <c r="B68" s="616">
        <v>119.999996220291</v>
      </c>
      <c r="C68" s="616">
        <v>127.90078</v>
      </c>
      <c r="D68" s="617">
        <v>7.9007837797090001</v>
      </c>
      <c r="E68" s="618">
        <v>1.0658398669039999</v>
      </c>
      <c r="F68" s="616">
        <v>130.178905653111</v>
      </c>
      <c r="G68" s="617">
        <v>119.330663515352</v>
      </c>
      <c r="H68" s="619">
        <v>10.68933</v>
      </c>
      <c r="I68" s="616">
        <v>112.798</v>
      </c>
      <c r="J68" s="617">
        <v>-6.5326635153519996</v>
      </c>
      <c r="K68" s="620">
        <v>0.86648446946199997</v>
      </c>
    </row>
    <row r="69" spans="1:11" ht="14.4" customHeight="1" thickBot="1" x14ac:dyDescent="0.35">
      <c r="A69" s="637" t="s">
        <v>377</v>
      </c>
      <c r="B69" s="621">
        <v>0</v>
      </c>
      <c r="C69" s="621">
        <v>16.100000000000001</v>
      </c>
      <c r="D69" s="622">
        <v>16.100000000000001</v>
      </c>
      <c r="E69" s="623" t="s">
        <v>347</v>
      </c>
      <c r="F69" s="621">
        <v>0</v>
      </c>
      <c r="G69" s="622">
        <v>0</v>
      </c>
      <c r="H69" s="624">
        <v>0</v>
      </c>
      <c r="I69" s="621">
        <v>0</v>
      </c>
      <c r="J69" s="622">
        <v>0</v>
      </c>
      <c r="K69" s="629">
        <v>0</v>
      </c>
    </row>
    <row r="70" spans="1:11" ht="14.4" customHeight="1" thickBot="1" x14ac:dyDescent="0.35">
      <c r="A70" s="638" t="s">
        <v>378</v>
      </c>
      <c r="B70" s="616">
        <v>0</v>
      </c>
      <c r="C70" s="616">
        <v>16.100000000000001</v>
      </c>
      <c r="D70" s="617">
        <v>16.100000000000001</v>
      </c>
      <c r="E70" s="626" t="s">
        <v>347</v>
      </c>
      <c r="F70" s="616">
        <v>0</v>
      </c>
      <c r="G70" s="617">
        <v>0</v>
      </c>
      <c r="H70" s="619">
        <v>0</v>
      </c>
      <c r="I70" s="616">
        <v>0</v>
      </c>
      <c r="J70" s="617">
        <v>0</v>
      </c>
      <c r="K70" s="620">
        <v>0</v>
      </c>
    </row>
    <row r="71" spans="1:11" ht="14.4" customHeight="1" thickBot="1" x14ac:dyDescent="0.35">
      <c r="A71" s="636" t="s">
        <v>42</v>
      </c>
      <c r="B71" s="616">
        <v>1258.70989315718</v>
      </c>
      <c r="C71" s="616">
        <v>1261.52</v>
      </c>
      <c r="D71" s="617">
        <v>2.810106842817</v>
      </c>
      <c r="E71" s="618">
        <v>1.0022325294000001</v>
      </c>
      <c r="F71" s="616">
        <v>1262.9882527684299</v>
      </c>
      <c r="G71" s="617">
        <v>1157.73923170439</v>
      </c>
      <c r="H71" s="619">
        <v>111.327</v>
      </c>
      <c r="I71" s="616">
        <v>1086.31</v>
      </c>
      <c r="J71" s="617">
        <v>-71.429231704393004</v>
      </c>
      <c r="K71" s="620">
        <v>0.86011092947099999</v>
      </c>
    </row>
    <row r="72" spans="1:11" ht="14.4" customHeight="1" thickBot="1" x14ac:dyDescent="0.35">
      <c r="A72" s="637" t="s">
        <v>379</v>
      </c>
      <c r="B72" s="621">
        <v>1258.70989315718</v>
      </c>
      <c r="C72" s="621">
        <v>1261.52</v>
      </c>
      <c r="D72" s="622">
        <v>2.810106842817</v>
      </c>
      <c r="E72" s="628">
        <v>1.0022325294000001</v>
      </c>
      <c r="F72" s="621">
        <v>1262.9882527684299</v>
      </c>
      <c r="G72" s="622">
        <v>1157.73923170439</v>
      </c>
      <c r="H72" s="624">
        <v>111.327</v>
      </c>
      <c r="I72" s="621">
        <v>1086.31</v>
      </c>
      <c r="J72" s="622">
        <v>-71.429231704393004</v>
      </c>
      <c r="K72" s="629">
        <v>0.86011092947099999</v>
      </c>
    </row>
    <row r="73" spans="1:11" ht="14.4" customHeight="1" thickBot="1" x14ac:dyDescent="0.35">
      <c r="A73" s="638" t="s">
        <v>380</v>
      </c>
      <c r="B73" s="616">
        <v>712.70991035485804</v>
      </c>
      <c r="C73" s="616">
        <v>714.70500000000004</v>
      </c>
      <c r="D73" s="617">
        <v>1.9950896451419999</v>
      </c>
      <c r="E73" s="618">
        <v>1.002799301112</v>
      </c>
      <c r="F73" s="616">
        <v>722.96568789025901</v>
      </c>
      <c r="G73" s="617">
        <v>662.71854723273702</v>
      </c>
      <c r="H73" s="619">
        <v>53.378999999999003</v>
      </c>
      <c r="I73" s="616">
        <v>588.41999999999996</v>
      </c>
      <c r="J73" s="617">
        <v>-74.298547232736993</v>
      </c>
      <c r="K73" s="620">
        <v>0.81389754708399997</v>
      </c>
    </row>
    <row r="74" spans="1:11" ht="14.4" customHeight="1" thickBot="1" x14ac:dyDescent="0.35">
      <c r="A74" s="638" t="s">
        <v>381</v>
      </c>
      <c r="B74" s="616">
        <v>182.99999423594301</v>
      </c>
      <c r="C74" s="616">
        <v>163.39400000000001</v>
      </c>
      <c r="D74" s="617">
        <v>-19.605994235943001</v>
      </c>
      <c r="E74" s="618">
        <v>0.89286341610099995</v>
      </c>
      <c r="F74" s="616">
        <v>161.630049824624</v>
      </c>
      <c r="G74" s="617">
        <v>148.160879005905</v>
      </c>
      <c r="H74" s="619">
        <v>14.393000000000001</v>
      </c>
      <c r="I74" s="616">
        <v>159.809</v>
      </c>
      <c r="J74" s="617">
        <v>11.648120994094</v>
      </c>
      <c r="K74" s="620">
        <v>0.98873322240100003</v>
      </c>
    </row>
    <row r="75" spans="1:11" ht="14.4" customHeight="1" thickBot="1" x14ac:dyDescent="0.35">
      <c r="A75" s="638" t="s">
        <v>382</v>
      </c>
      <c r="B75" s="616">
        <v>362.99998856638098</v>
      </c>
      <c r="C75" s="616">
        <v>383.42099999999999</v>
      </c>
      <c r="D75" s="617">
        <v>20.421011433617998</v>
      </c>
      <c r="E75" s="618">
        <v>1.056256231616</v>
      </c>
      <c r="F75" s="616">
        <v>378.39251505354702</v>
      </c>
      <c r="G75" s="617">
        <v>346.85980546575098</v>
      </c>
      <c r="H75" s="619">
        <v>43.554999999998998</v>
      </c>
      <c r="I75" s="616">
        <v>338.08100000000002</v>
      </c>
      <c r="J75" s="617">
        <v>-8.7788054657510006</v>
      </c>
      <c r="K75" s="620">
        <v>0.89346640472500005</v>
      </c>
    </row>
    <row r="76" spans="1:11" ht="14.4" customHeight="1" thickBot="1" x14ac:dyDescent="0.35">
      <c r="A76" s="639" t="s">
        <v>383</v>
      </c>
      <c r="B76" s="621">
        <v>2500.5351227699398</v>
      </c>
      <c r="C76" s="621">
        <v>2721.4855400000001</v>
      </c>
      <c r="D76" s="622">
        <v>220.950417230065</v>
      </c>
      <c r="E76" s="628">
        <v>1.0883612532439999</v>
      </c>
      <c r="F76" s="621">
        <v>2440.7231806401401</v>
      </c>
      <c r="G76" s="622">
        <v>2237.3295822534601</v>
      </c>
      <c r="H76" s="624">
        <v>205.28407999999999</v>
      </c>
      <c r="I76" s="621">
        <v>2062.8542200000002</v>
      </c>
      <c r="J76" s="622">
        <v>-174.47536225346099</v>
      </c>
      <c r="K76" s="629">
        <v>0.84518155781100002</v>
      </c>
    </row>
    <row r="77" spans="1:11" ht="14.4" customHeight="1" thickBot="1" x14ac:dyDescent="0.35">
      <c r="A77" s="636" t="s">
        <v>45</v>
      </c>
      <c r="B77" s="616">
        <v>757.05867465382198</v>
      </c>
      <c r="C77" s="616">
        <v>1053.67419</v>
      </c>
      <c r="D77" s="617">
        <v>296.615515346179</v>
      </c>
      <c r="E77" s="618">
        <v>1.3917999030679999</v>
      </c>
      <c r="F77" s="616">
        <v>783.58075282135701</v>
      </c>
      <c r="G77" s="617">
        <v>718.28235675291103</v>
      </c>
      <c r="H77" s="619">
        <v>15.44847</v>
      </c>
      <c r="I77" s="616">
        <v>499.10852999999997</v>
      </c>
      <c r="J77" s="617">
        <v>-219.173826752911</v>
      </c>
      <c r="K77" s="620">
        <v>0.636958639173</v>
      </c>
    </row>
    <row r="78" spans="1:11" ht="14.4" customHeight="1" thickBot="1" x14ac:dyDescent="0.35">
      <c r="A78" s="640" t="s">
        <v>384</v>
      </c>
      <c r="B78" s="616">
        <v>757.05867465382198</v>
      </c>
      <c r="C78" s="616">
        <v>1053.67419</v>
      </c>
      <c r="D78" s="617">
        <v>296.615515346179</v>
      </c>
      <c r="E78" s="618">
        <v>1.3917999030679999</v>
      </c>
      <c r="F78" s="616">
        <v>783.58075282135701</v>
      </c>
      <c r="G78" s="617">
        <v>718.28235675291103</v>
      </c>
      <c r="H78" s="619">
        <v>15.44847</v>
      </c>
      <c r="I78" s="616">
        <v>499.10852999999997</v>
      </c>
      <c r="J78" s="617">
        <v>-219.173826752911</v>
      </c>
      <c r="K78" s="620">
        <v>0.636958639173</v>
      </c>
    </row>
    <row r="79" spans="1:11" ht="14.4" customHeight="1" thickBot="1" x14ac:dyDescent="0.35">
      <c r="A79" s="638" t="s">
        <v>385</v>
      </c>
      <c r="B79" s="616">
        <v>435.55022811993803</v>
      </c>
      <c r="C79" s="616">
        <v>929.17397000000096</v>
      </c>
      <c r="D79" s="617">
        <v>493.62374188006299</v>
      </c>
      <c r="E79" s="618">
        <v>2.13333367775</v>
      </c>
      <c r="F79" s="616">
        <v>633.46316505861</v>
      </c>
      <c r="G79" s="617">
        <v>580.67456797039301</v>
      </c>
      <c r="H79" s="619">
        <v>11.061999999999999</v>
      </c>
      <c r="I79" s="616">
        <v>316.54367999999999</v>
      </c>
      <c r="J79" s="617">
        <v>-264.13088797039302</v>
      </c>
      <c r="K79" s="620">
        <v>0.49970337260300002</v>
      </c>
    </row>
    <row r="80" spans="1:11" ht="14.4" customHeight="1" thickBot="1" x14ac:dyDescent="0.35">
      <c r="A80" s="638" t="s">
        <v>386</v>
      </c>
      <c r="B80" s="616">
        <v>0</v>
      </c>
      <c r="C80" s="616">
        <v>2.6019999999999999</v>
      </c>
      <c r="D80" s="617">
        <v>2.6019999999999999</v>
      </c>
      <c r="E80" s="626" t="s">
        <v>347</v>
      </c>
      <c r="F80" s="616">
        <v>0</v>
      </c>
      <c r="G80" s="617">
        <v>0</v>
      </c>
      <c r="H80" s="619">
        <v>0</v>
      </c>
      <c r="I80" s="616">
        <v>3.2669999999999999</v>
      </c>
      <c r="J80" s="617">
        <v>3.2669999999999999</v>
      </c>
      <c r="K80" s="627" t="s">
        <v>347</v>
      </c>
    </row>
    <row r="81" spans="1:11" ht="14.4" customHeight="1" thickBot="1" x14ac:dyDescent="0.35">
      <c r="A81" s="638" t="s">
        <v>387</v>
      </c>
      <c r="B81" s="616">
        <v>12.422639865163999</v>
      </c>
      <c r="C81" s="616">
        <v>22.272200000000002</v>
      </c>
      <c r="D81" s="617">
        <v>9.8495601348350004</v>
      </c>
      <c r="E81" s="618">
        <v>1.792871743988</v>
      </c>
      <c r="F81" s="616">
        <v>14.439316576774001</v>
      </c>
      <c r="G81" s="617">
        <v>13.236040195377001</v>
      </c>
      <c r="H81" s="619">
        <v>0</v>
      </c>
      <c r="I81" s="616">
        <v>6.6741799999999998</v>
      </c>
      <c r="J81" s="617">
        <v>-6.5618601953760001</v>
      </c>
      <c r="K81" s="620">
        <v>0.46222270732199999</v>
      </c>
    </row>
    <row r="82" spans="1:11" ht="14.4" customHeight="1" thickBot="1" x14ac:dyDescent="0.35">
      <c r="A82" s="638" t="s">
        <v>388</v>
      </c>
      <c r="B82" s="616">
        <v>263.99999168464097</v>
      </c>
      <c r="C82" s="616">
        <v>48.127459999999999</v>
      </c>
      <c r="D82" s="617">
        <v>-215.87253168464099</v>
      </c>
      <c r="E82" s="618">
        <v>0.18230099058999999</v>
      </c>
      <c r="F82" s="616">
        <v>21.246660137513999</v>
      </c>
      <c r="G82" s="617">
        <v>19.476105126055</v>
      </c>
      <c r="H82" s="619">
        <v>1.19703</v>
      </c>
      <c r="I82" s="616">
        <v>129.61374000000001</v>
      </c>
      <c r="J82" s="617">
        <v>110.137634873945</v>
      </c>
      <c r="K82" s="620">
        <v>6.1004289220560004</v>
      </c>
    </row>
    <row r="83" spans="1:11" ht="14.4" customHeight="1" thickBot="1" x14ac:dyDescent="0.35">
      <c r="A83" s="638" t="s">
        <v>389</v>
      </c>
      <c r="B83" s="616">
        <v>45.085814984079001</v>
      </c>
      <c r="C83" s="616">
        <v>51.498559999999998</v>
      </c>
      <c r="D83" s="617">
        <v>6.4127450159199997</v>
      </c>
      <c r="E83" s="618">
        <v>1.1422342042210001</v>
      </c>
      <c r="F83" s="616">
        <v>114.431611048457</v>
      </c>
      <c r="G83" s="617">
        <v>104.895643461085</v>
      </c>
      <c r="H83" s="619">
        <v>3.1894399999999998</v>
      </c>
      <c r="I83" s="616">
        <v>43.009929999999997</v>
      </c>
      <c r="J83" s="617">
        <v>-61.885713461084997</v>
      </c>
      <c r="K83" s="620">
        <v>0.37585706961499998</v>
      </c>
    </row>
    <row r="84" spans="1:11" ht="14.4" customHeight="1" thickBot="1" x14ac:dyDescent="0.35">
      <c r="A84" s="641" t="s">
        <v>46</v>
      </c>
      <c r="B84" s="621">
        <v>0</v>
      </c>
      <c r="C84" s="621">
        <v>31.869</v>
      </c>
      <c r="D84" s="622">
        <v>31.869</v>
      </c>
      <c r="E84" s="623" t="s">
        <v>311</v>
      </c>
      <c r="F84" s="621">
        <v>0</v>
      </c>
      <c r="G84" s="622">
        <v>0</v>
      </c>
      <c r="H84" s="624">
        <v>2.37</v>
      </c>
      <c r="I84" s="621">
        <v>32.061999999999998</v>
      </c>
      <c r="J84" s="622">
        <v>32.061999999999998</v>
      </c>
      <c r="K84" s="625" t="s">
        <v>311</v>
      </c>
    </row>
    <row r="85" spans="1:11" ht="14.4" customHeight="1" thickBot="1" x14ac:dyDescent="0.35">
      <c r="A85" s="637" t="s">
        <v>390</v>
      </c>
      <c r="B85" s="621">
        <v>0</v>
      </c>
      <c r="C85" s="621">
        <v>31.869</v>
      </c>
      <c r="D85" s="622">
        <v>31.869</v>
      </c>
      <c r="E85" s="623" t="s">
        <v>311</v>
      </c>
      <c r="F85" s="621">
        <v>0</v>
      </c>
      <c r="G85" s="622">
        <v>0</v>
      </c>
      <c r="H85" s="624">
        <v>2.37</v>
      </c>
      <c r="I85" s="621">
        <v>32.061999999999998</v>
      </c>
      <c r="J85" s="622">
        <v>32.061999999999998</v>
      </c>
      <c r="K85" s="625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30.329000000000001</v>
      </c>
      <c r="D86" s="617">
        <v>30.329000000000001</v>
      </c>
      <c r="E86" s="626" t="s">
        <v>311</v>
      </c>
      <c r="F86" s="616">
        <v>0</v>
      </c>
      <c r="G86" s="617">
        <v>0</v>
      </c>
      <c r="H86" s="619">
        <v>0.70999999999899999</v>
      </c>
      <c r="I86" s="616">
        <v>25.422000000000001</v>
      </c>
      <c r="J86" s="617">
        <v>25.422000000000001</v>
      </c>
      <c r="K86" s="627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1.54</v>
      </c>
      <c r="D87" s="617">
        <v>1.54</v>
      </c>
      <c r="E87" s="626" t="s">
        <v>347</v>
      </c>
      <c r="F87" s="616">
        <v>0</v>
      </c>
      <c r="G87" s="617">
        <v>0</v>
      </c>
      <c r="H87" s="619">
        <v>1.66</v>
      </c>
      <c r="I87" s="616">
        <v>6.64</v>
      </c>
      <c r="J87" s="617">
        <v>6.64</v>
      </c>
      <c r="K87" s="627" t="s">
        <v>311</v>
      </c>
    </row>
    <row r="88" spans="1:11" ht="14.4" customHeight="1" thickBot="1" x14ac:dyDescent="0.35">
      <c r="A88" s="636" t="s">
        <v>47</v>
      </c>
      <c r="B88" s="616">
        <v>1743.4764481161101</v>
      </c>
      <c r="C88" s="616">
        <v>1635.94235</v>
      </c>
      <c r="D88" s="617">
        <v>-107.534098116114</v>
      </c>
      <c r="E88" s="618">
        <v>0.93832202423300004</v>
      </c>
      <c r="F88" s="616">
        <v>1657.1424278187801</v>
      </c>
      <c r="G88" s="617">
        <v>1519.04722550055</v>
      </c>
      <c r="H88" s="619">
        <v>187.46561</v>
      </c>
      <c r="I88" s="616">
        <v>1531.6836900000001</v>
      </c>
      <c r="J88" s="617">
        <v>12.636464499449</v>
      </c>
      <c r="K88" s="620">
        <v>0.92429212135700001</v>
      </c>
    </row>
    <row r="89" spans="1:11" ht="14.4" customHeight="1" thickBot="1" x14ac:dyDescent="0.35">
      <c r="A89" s="637" t="s">
        <v>393</v>
      </c>
      <c r="B89" s="621">
        <v>1.474273086328</v>
      </c>
      <c r="C89" s="621">
        <v>1.8009999999999999</v>
      </c>
      <c r="D89" s="622">
        <v>0.32672691367099999</v>
      </c>
      <c r="E89" s="628">
        <v>1.221618990878</v>
      </c>
      <c r="F89" s="621">
        <v>1.7835322293339999</v>
      </c>
      <c r="G89" s="622">
        <v>1.6349045435559999</v>
      </c>
      <c r="H89" s="624">
        <v>0</v>
      </c>
      <c r="I89" s="621">
        <v>0.13456000000000001</v>
      </c>
      <c r="J89" s="622">
        <v>-1.5003445435560001</v>
      </c>
      <c r="K89" s="629">
        <v>7.5445791102999996E-2</v>
      </c>
    </row>
    <row r="90" spans="1:11" ht="14.4" customHeight="1" thickBot="1" x14ac:dyDescent="0.35">
      <c r="A90" s="638" t="s">
        <v>394</v>
      </c>
      <c r="B90" s="616">
        <v>1.474273086328</v>
      </c>
      <c r="C90" s="616">
        <v>1.8009999999999999</v>
      </c>
      <c r="D90" s="617">
        <v>0.32672691367099999</v>
      </c>
      <c r="E90" s="618">
        <v>1.221618990878</v>
      </c>
      <c r="F90" s="616">
        <v>1.7835322293339999</v>
      </c>
      <c r="G90" s="617">
        <v>1.6349045435559999</v>
      </c>
      <c r="H90" s="619">
        <v>0</v>
      </c>
      <c r="I90" s="616">
        <v>0.13456000000000001</v>
      </c>
      <c r="J90" s="617">
        <v>-1.5003445435560001</v>
      </c>
      <c r="K90" s="620">
        <v>7.5445791102999996E-2</v>
      </c>
    </row>
    <row r="91" spans="1:11" ht="14.4" customHeight="1" thickBot="1" x14ac:dyDescent="0.35">
      <c r="A91" s="637" t="s">
        <v>395</v>
      </c>
      <c r="B91" s="621">
        <v>44.347464224021003</v>
      </c>
      <c r="C91" s="621">
        <v>39.930680000000002</v>
      </c>
      <c r="D91" s="622">
        <v>-4.4167842240209998</v>
      </c>
      <c r="E91" s="628">
        <v>0.90040503326800003</v>
      </c>
      <c r="F91" s="621">
        <v>36.373396254265003</v>
      </c>
      <c r="G91" s="622">
        <v>33.342279899742998</v>
      </c>
      <c r="H91" s="624">
        <v>3.1446100000000001</v>
      </c>
      <c r="I91" s="621">
        <v>39.558599999999998</v>
      </c>
      <c r="J91" s="622">
        <v>6.2163201002559996</v>
      </c>
      <c r="K91" s="629">
        <v>1.0875695995900001</v>
      </c>
    </row>
    <row r="92" spans="1:11" ht="14.4" customHeight="1" thickBot="1" x14ac:dyDescent="0.35">
      <c r="A92" s="638" t="s">
        <v>396</v>
      </c>
      <c r="B92" s="616">
        <v>21.041928212098998</v>
      </c>
      <c r="C92" s="616">
        <v>18.1357</v>
      </c>
      <c r="D92" s="617">
        <v>-2.9062282120990002</v>
      </c>
      <c r="E92" s="618">
        <v>0.86188394034899996</v>
      </c>
      <c r="F92" s="616">
        <v>12.284716969107</v>
      </c>
      <c r="G92" s="617">
        <v>11.260990555014001</v>
      </c>
      <c r="H92" s="619">
        <v>1.2358</v>
      </c>
      <c r="I92" s="616">
        <v>15.7926</v>
      </c>
      <c r="J92" s="617">
        <v>4.5316094449850004</v>
      </c>
      <c r="K92" s="620">
        <v>1.2855485429339999</v>
      </c>
    </row>
    <row r="93" spans="1:11" ht="14.4" customHeight="1" thickBot="1" x14ac:dyDescent="0.35">
      <c r="A93" s="638" t="s">
        <v>397</v>
      </c>
      <c r="B93" s="616">
        <v>23.305536011920999</v>
      </c>
      <c r="C93" s="616">
        <v>21.794979999999999</v>
      </c>
      <c r="D93" s="617">
        <v>-1.510556011921</v>
      </c>
      <c r="E93" s="618">
        <v>0.93518466980699999</v>
      </c>
      <c r="F93" s="616">
        <v>24.088679285158001</v>
      </c>
      <c r="G93" s="617">
        <v>22.081289344727999</v>
      </c>
      <c r="H93" s="619">
        <v>1.9088099999999999</v>
      </c>
      <c r="I93" s="616">
        <v>23.765999999999998</v>
      </c>
      <c r="J93" s="617">
        <v>1.6847106552710001</v>
      </c>
      <c r="K93" s="620">
        <v>0.98660452566300005</v>
      </c>
    </row>
    <row r="94" spans="1:11" ht="14.4" customHeight="1" thickBot="1" x14ac:dyDescent="0.35">
      <c r="A94" s="637" t="s">
        <v>398</v>
      </c>
      <c r="B94" s="621">
        <v>73.999997669178001</v>
      </c>
      <c r="C94" s="621">
        <v>76.021330000000006</v>
      </c>
      <c r="D94" s="622">
        <v>2.0213323308210001</v>
      </c>
      <c r="E94" s="628">
        <v>1.027315302628</v>
      </c>
      <c r="F94" s="621">
        <v>72.324582174244995</v>
      </c>
      <c r="G94" s="622">
        <v>66.297533659723996</v>
      </c>
      <c r="H94" s="624">
        <v>15.887729999999999</v>
      </c>
      <c r="I94" s="621">
        <v>68.731399999999994</v>
      </c>
      <c r="J94" s="622">
        <v>2.4338663402749998</v>
      </c>
      <c r="K94" s="629">
        <v>0.95031865976600005</v>
      </c>
    </row>
    <row r="95" spans="1:11" ht="14.4" customHeight="1" thickBot="1" x14ac:dyDescent="0.35">
      <c r="A95" s="638" t="s">
        <v>399</v>
      </c>
      <c r="B95" s="616">
        <v>61.999998047148999</v>
      </c>
      <c r="C95" s="616">
        <v>61.695</v>
      </c>
      <c r="D95" s="617">
        <v>-0.30499804714899997</v>
      </c>
      <c r="E95" s="618">
        <v>0.99508067650300003</v>
      </c>
      <c r="F95" s="616">
        <v>54.999912465546998</v>
      </c>
      <c r="G95" s="617">
        <v>50.416586426751003</v>
      </c>
      <c r="H95" s="619">
        <v>13.5</v>
      </c>
      <c r="I95" s="616">
        <v>54.405000000000001</v>
      </c>
      <c r="J95" s="617">
        <v>3.9884135732480002</v>
      </c>
      <c r="K95" s="620">
        <v>0.98918339250200005</v>
      </c>
    </row>
    <row r="96" spans="1:11" ht="14.4" customHeight="1" thickBot="1" x14ac:dyDescent="0.35">
      <c r="A96" s="638" t="s">
        <v>400</v>
      </c>
      <c r="B96" s="616">
        <v>11.999999622028</v>
      </c>
      <c r="C96" s="616">
        <v>14.32633</v>
      </c>
      <c r="D96" s="617">
        <v>2.3263303779709998</v>
      </c>
      <c r="E96" s="618">
        <v>1.193860870937</v>
      </c>
      <c r="F96" s="616">
        <v>17.324669708698</v>
      </c>
      <c r="G96" s="617">
        <v>15.880947232973</v>
      </c>
      <c r="H96" s="619">
        <v>2.3877299999999999</v>
      </c>
      <c r="I96" s="616">
        <v>14.3264</v>
      </c>
      <c r="J96" s="617">
        <v>-1.5545472329729999</v>
      </c>
      <c r="K96" s="620">
        <v>0.82693639999400004</v>
      </c>
    </row>
    <row r="97" spans="1:11" ht="14.4" customHeight="1" thickBot="1" x14ac:dyDescent="0.35">
      <c r="A97" s="637" t="s">
        <v>401</v>
      </c>
      <c r="B97" s="621">
        <v>1069.73242925306</v>
      </c>
      <c r="C97" s="621">
        <v>1000.27279</v>
      </c>
      <c r="D97" s="622">
        <v>-69.459639253063003</v>
      </c>
      <c r="E97" s="628">
        <v>0.93506821205599999</v>
      </c>
      <c r="F97" s="621">
        <v>996.98040064351403</v>
      </c>
      <c r="G97" s="622">
        <v>913.89870058988799</v>
      </c>
      <c r="H97" s="624">
        <v>82.538389999998998</v>
      </c>
      <c r="I97" s="621">
        <v>899.95749999999998</v>
      </c>
      <c r="J97" s="622">
        <v>-13.941200589887</v>
      </c>
      <c r="K97" s="629">
        <v>0.90268324173500003</v>
      </c>
    </row>
    <row r="98" spans="1:11" ht="14.4" customHeight="1" thickBot="1" x14ac:dyDescent="0.35">
      <c r="A98" s="638" t="s">
        <v>402</v>
      </c>
      <c r="B98" s="616">
        <v>906.21861742856595</v>
      </c>
      <c r="C98" s="616">
        <v>814.41426000000001</v>
      </c>
      <c r="D98" s="617">
        <v>-91.804357428564998</v>
      </c>
      <c r="E98" s="618">
        <v>0.898695131988</v>
      </c>
      <c r="F98" s="616">
        <v>836.56794694801295</v>
      </c>
      <c r="G98" s="617">
        <v>766.85395136901195</v>
      </c>
      <c r="H98" s="619">
        <v>66.810379999999</v>
      </c>
      <c r="I98" s="616">
        <v>667.74991999999997</v>
      </c>
      <c r="J98" s="617">
        <v>-99.104031369010997</v>
      </c>
      <c r="K98" s="620">
        <v>0.79820165526999998</v>
      </c>
    </row>
    <row r="99" spans="1:11" ht="14.4" customHeight="1" thickBot="1" x14ac:dyDescent="0.35">
      <c r="A99" s="638" t="s">
        <v>403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2.4490400000000001</v>
      </c>
      <c r="I99" s="616">
        <v>31.762499999999999</v>
      </c>
      <c r="J99" s="617">
        <v>31.762499999999999</v>
      </c>
      <c r="K99" s="627" t="s">
        <v>347</v>
      </c>
    </row>
    <row r="100" spans="1:11" ht="14.4" customHeight="1" thickBot="1" x14ac:dyDescent="0.35">
      <c r="A100" s="638" t="s">
        <v>404</v>
      </c>
      <c r="B100" s="616">
        <v>4.4645867378070001</v>
      </c>
      <c r="C100" s="616">
        <v>0</v>
      </c>
      <c r="D100" s="617">
        <v>-4.4645867378070001</v>
      </c>
      <c r="E100" s="618">
        <v>0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0">
        <v>11</v>
      </c>
    </row>
    <row r="101" spans="1:11" ht="14.4" customHeight="1" thickBot="1" x14ac:dyDescent="0.35">
      <c r="A101" s="638" t="s">
        <v>405</v>
      </c>
      <c r="B101" s="616">
        <v>159.04922508669</v>
      </c>
      <c r="C101" s="616">
        <v>185.85853</v>
      </c>
      <c r="D101" s="617">
        <v>26.809304913308999</v>
      </c>
      <c r="E101" s="618">
        <v>1.1685597958659999</v>
      </c>
      <c r="F101" s="616">
        <v>160.412453695501</v>
      </c>
      <c r="G101" s="617">
        <v>147.04474922087601</v>
      </c>
      <c r="H101" s="619">
        <v>13.278969999999999</v>
      </c>
      <c r="I101" s="616">
        <v>200.44507999999999</v>
      </c>
      <c r="J101" s="617">
        <v>53.400330779123003</v>
      </c>
      <c r="K101" s="620">
        <v>1.249560588235</v>
      </c>
    </row>
    <row r="102" spans="1:11" ht="14.4" customHeight="1" thickBot="1" x14ac:dyDescent="0.35">
      <c r="A102" s="637" t="s">
        <v>406</v>
      </c>
      <c r="B102" s="621">
        <v>553.92228388352203</v>
      </c>
      <c r="C102" s="621">
        <v>516.19854999999995</v>
      </c>
      <c r="D102" s="622">
        <v>-37.723733883522002</v>
      </c>
      <c r="E102" s="628">
        <v>0.93189706393600003</v>
      </c>
      <c r="F102" s="621">
        <v>544.76308815349898</v>
      </c>
      <c r="G102" s="622">
        <v>499.36616414070699</v>
      </c>
      <c r="H102" s="624">
        <v>85.186879999998993</v>
      </c>
      <c r="I102" s="621">
        <v>521.88562999999999</v>
      </c>
      <c r="J102" s="622">
        <v>22.519465859292001</v>
      </c>
      <c r="K102" s="629">
        <v>0.95800475720300005</v>
      </c>
    </row>
    <row r="103" spans="1:11" ht="14.4" customHeight="1" thickBot="1" x14ac:dyDescent="0.35">
      <c r="A103" s="638" t="s">
        <v>407</v>
      </c>
      <c r="B103" s="616">
        <v>0</v>
      </c>
      <c r="C103" s="616">
        <v>33.662999999999997</v>
      </c>
      <c r="D103" s="617">
        <v>33.662999999999997</v>
      </c>
      <c r="E103" s="626" t="s">
        <v>311</v>
      </c>
      <c r="F103" s="616">
        <v>14.999976126967001</v>
      </c>
      <c r="G103" s="617">
        <v>13.749978116386</v>
      </c>
      <c r="H103" s="619">
        <v>2.6139999999999999</v>
      </c>
      <c r="I103" s="616">
        <v>12.234</v>
      </c>
      <c r="J103" s="617">
        <v>-1.515978116386</v>
      </c>
      <c r="K103" s="620">
        <v>0.81560129805799997</v>
      </c>
    </row>
    <row r="104" spans="1:11" ht="14.4" customHeight="1" thickBot="1" x14ac:dyDescent="0.35">
      <c r="A104" s="638" t="s">
        <v>408</v>
      </c>
      <c r="B104" s="616">
        <v>541.215842725328</v>
      </c>
      <c r="C104" s="616">
        <v>450.10629999999998</v>
      </c>
      <c r="D104" s="617">
        <v>-91.109542725327998</v>
      </c>
      <c r="E104" s="618">
        <v>0.83165765756800003</v>
      </c>
      <c r="F104" s="616">
        <v>487.483517534795</v>
      </c>
      <c r="G104" s="617">
        <v>446.85989107356198</v>
      </c>
      <c r="H104" s="619">
        <v>82.572879999999003</v>
      </c>
      <c r="I104" s="616">
        <v>490.74963000000002</v>
      </c>
      <c r="J104" s="617">
        <v>43.889738926438</v>
      </c>
      <c r="K104" s="620">
        <v>1.006699944403</v>
      </c>
    </row>
    <row r="105" spans="1:11" ht="14.4" customHeight="1" thickBot="1" x14ac:dyDescent="0.35">
      <c r="A105" s="638" t="s">
        <v>409</v>
      </c>
      <c r="B105" s="616">
        <v>7.626256737097</v>
      </c>
      <c r="C105" s="616">
        <v>8.0389999999999997</v>
      </c>
      <c r="D105" s="617">
        <v>0.41274326290199997</v>
      </c>
      <c r="E105" s="618">
        <v>1.054121343816</v>
      </c>
      <c r="F105" s="616">
        <v>7.9999872677150003</v>
      </c>
      <c r="G105" s="617">
        <v>7.3333216620719996</v>
      </c>
      <c r="H105" s="619">
        <v>0</v>
      </c>
      <c r="I105" s="616">
        <v>6.6520000000000001</v>
      </c>
      <c r="J105" s="617">
        <v>-0.68132166207199996</v>
      </c>
      <c r="K105" s="620">
        <v>0.83150132336299998</v>
      </c>
    </row>
    <row r="106" spans="1:11" ht="14.4" customHeight="1" thickBot="1" x14ac:dyDescent="0.35">
      <c r="A106" s="638" t="s">
        <v>410</v>
      </c>
      <c r="B106" s="616">
        <v>1.066345893334</v>
      </c>
      <c r="C106" s="616">
        <v>11.21214</v>
      </c>
      <c r="D106" s="617">
        <v>10.145794106665001</v>
      </c>
      <c r="E106" s="618">
        <v>10.514543236006</v>
      </c>
      <c r="F106" s="616">
        <v>12.426453065076</v>
      </c>
      <c r="G106" s="617">
        <v>11.390915309653</v>
      </c>
      <c r="H106" s="619">
        <v>0</v>
      </c>
      <c r="I106" s="616">
        <v>6.1451799999999999</v>
      </c>
      <c r="J106" s="617">
        <v>-5.2457353096529999</v>
      </c>
      <c r="K106" s="620">
        <v>0.494524058298</v>
      </c>
    </row>
    <row r="107" spans="1:11" ht="14.4" customHeight="1" thickBot="1" x14ac:dyDescent="0.35">
      <c r="A107" s="638" t="s">
        <v>411</v>
      </c>
      <c r="B107" s="616">
        <v>4.0138385277620001</v>
      </c>
      <c r="C107" s="616">
        <v>13.17811</v>
      </c>
      <c r="D107" s="617">
        <v>9.1642714722369991</v>
      </c>
      <c r="E107" s="618">
        <v>3.2831689438549998</v>
      </c>
      <c r="F107" s="616">
        <v>21.853154158944001</v>
      </c>
      <c r="G107" s="617">
        <v>20.032057979032</v>
      </c>
      <c r="H107" s="619">
        <v>0</v>
      </c>
      <c r="I107" s="616">
        <v>6.1048200000000001</v>
      </c>
      <c r="J107" s="617">
        <v>-13.927237979032</v>
      </c>
      <c r="K107" s="620">
        <v>0.27935646980700002</v>
      </c>
    </row>
    <row r="108" spans="1:11" ht="14.4" customHeight="1" thickBot="1" x14ac:dyDescent="0.35">
      <c r="A108" s="637" t="s">
        <v>412</v>
      </c>
      <c r="B108" s="621">
        <v>0</v>
      </c>
      <c r="C108" s="621">
        <v>1.718</v>
      </c>
      <c r="D108" s="622">
        <v>1.718</v>
      </c>
      <c r="E108" s="623" t="s">
        <v>311</v>
      </c>
      <c r="F108" s="621">
        <v>4.9174283639240004</v>
      </c>
      <c r="G108" s="622">
        <v>4.5076426669299998</v>
      </c>
      <c r="H108" s="624">
        <v>0.70799999999899998</v>
      </c>
      <c r="I108" s="621">
        <v>1.4159999999999999</v>
      </c>
      <c r="J108" s="622">
        <v>-3.0916426669299999</v>
      </c>
      <c r="K108" s="629">
        <v>0.28795538952499999</v>
      </c>
    </row>
    <row r="109" spans="1:11" ht="14.4" customHeight="1" thickBot="1" x14ac:dyDescent="0.35">
      <c r="A109" s="638" t="s">
        <v>413</v>
      </c>
      <c r="B109" s="616">
        <v>0</v>
      </c>
      <c r="C109" s="616">
        <v>1.718</v>
      </c>
      <c r="D109" s="617">
        <v>1.718</v>
      </c>
      <c r="E109" s="626" t="s">
        <v>311</v>
      </c>
      <c r="F109" s="616">
        <v>4.9174283639240004</v>
      </c>
      <c r="G109" s="617">
        <v>4.5076426669299998</v>
      </c>
      <c r="H109" s="619">
        <v>0.70799999999899998</v>
      </c>
      <c r="I109" s="616">
        <v>1.4159999999999999</v>
      </c>
      <c r="J109" s="617">
        <v>-3.0916426669299999</v>
      </c>
      <c r="K109" s="620">
        <v>0.28795538952499999</v>
      </c>
    </row>
    <row r="110" spans="1:11" ht="14.4" customHeight="1" thickBot="1" x14ac:dyDescent="0.35">
      <c r="A110" s="635" t="s">
        <v>48</v>
      </c>
      <c r="B110" s="616">
        <v>38000.998803060596</v>
      </c>
      <c r="C110" s="616">
        <v>42546.465270000001</v>
      </c>
      <c r="D110" s="617">
        <v>4545.4664669393997</v>
      </c>
      <c r="E110" s="618">
        <v>1.119614394624</v>
      </c>
      <c r="F110" s="616">
        <v>40729.003676993503</v>
      </c>
      <c r="G110" s="617">
        <v>37334.920037244003</v>
      </c>
      <c r="H110" s="619">
        <v>4168.5376199999901</v>
      </c>
      <c r="I110" s="616">
        <v>39242.886310000002</v>
      </c>
      <c r="J110" s="617">
        <v>1907.9662727559701</v>
      </c>
      <c r="K110" s="620">
        <v>0.963512061852</v>
      </c>
    </row>
    <row r="111" spans="1:11" ht="14.4" customHeight="1" thickBot="1" x14ac:dyDescent="0.35">
      <c r="A111" s="641" t="s">
        <v>414</v>
      </c>
      <c r="B111" s="621">
        <v>28201.999111705401</v>
      </c>
      <c r="C111" s="621">
        <v>31803.423999999999</v>
      </c>
      <c r="D111" s="622">
        <v>3601.4248882946499</v>
      </c>
      <c r="E111" s="628">
        <v>1.1277010496319999</v>
      </c>
      <c r="F111" s="621">
        <v>30087.002716239102</v>
      </c>
      <c r="G111" s="622">
        <v>27579.752489885901</v>
      </c>
      <c r="H111" s="624">
        <v>3122.56</v>
      </c>
      <c r="I111" s="621">
        <v>29037.117999999999</v>
      </c>
      <c r="J111" s="622">
        <v>1457.3655101141401</v>
      </c>
      <c r="K111" s="629">
        <v>0.96510504133099995</v>
      </c>
    </row>
    <row r="112" spans="1:11" ht="14.4" customHeight="1" thickBot="1" x14ac:dyDescent="0.35">
      <c r="A112" s="637" t="s">
        <v>415</v>
      </c>
      <c r="B112" s="621">
        <v>27999.999118067899</v>
      </c>
      <c r="C112" s="621">
        <v>31756.763999999999</v>
      </c>
      <c r="D112" s="622">
        <v>3756.7648819321398</v>
      </c>
      <c r="E112" s="628">
        <v>1.13417017858</v>
      </c>
      <c r="F112" s="621">
        <v>29980.002706579198</v>
      </c>
      <c r="G112" s="622">
        <v>27481.669147697601</v>
      </c>
      <c r="H112" s="624">
        <v>3119.0749999999998</v>
      </c>
      <c r="I112" s="621">
        <v>28978.935000000001</v>
      </c>
      <c r="J112" s="622">
        <v>1497.2658523023899</v>
      </c>
      <c r="K112" s="629">
        <v>0.96660881867199999</v>
      </c>
    </row>
    <row r="113" spans="1:11" ht="14.4" customHeight="1" thickBot="1" x14ac:dyDescent="0.35">
      <c r="A113" s="638" t="s">
        <v>416</v>
      </c>
      <c r="B113" s="616">
        <v>27999.999118067899</v>
      </c>
      <c r="C113" s="616">
        <v>31756.763999999999</v>
      </c>
      <c r="D113" s="617">
        <v>3756.7648819321398</v>
      </c>
      <c r="E113" s="618">
        <v>1.13417017858</v>
      </c>
      <c r="F113" s="616">
        <v>29980.002706579198</v>
      </c>
      <c r="G113" s="617">
        <v>27481.669147697601</v>
      </c>
      <c r="H113" s="619">
        <v>3119.0749999999998</v>
      </c>
      <c r="I113" s="616">
        <v>28978.935000000001</v>
      </c>
      <c r="J113" s="617">
        <v>1497.2658523023899</v>
      </c>
      <c r="K113" s="620">
        <v>0.96660881867199999</v>
      </c>
    </row>
    <row r="114" spans="1:11" ht="14.4" customHeight="1" thickBot="1" x14ac:dyDescent="0.35">
      <c r="A114" s="637" t="s">
        <v>417</v>
      </c>
      <c r="B114" s="621">
        <v>0</v>
      </c>
      <c r="C114" s="621">
        <v>0.153</v>
      </c>
      <c r="D114" s="622">
        <v>0.153</v>
      </c>
      <c r="E114" s="623" t="s">
        <v>311</v>
      </c>
      <c r="F114" s="621">
        <v>0</v>
      </c>
      <c r="G114" s="622">
        <v>0</v>
      </c>
      <c r="H114" s="624">
        <v>9.2999999998999994E-2</v>
      </c>
      <c r="I114" s="621">
        <v>0.64500000000000002</v>
      </c>
      <c r="J114" s="622">
        <v>0.64500000000000002</v>
      </c>
      <c r="K114" s="625" t="s">
        <v>311</v>
      </c>
    </row>
    <row r="115" spans="1:11" ht="14.4" customHeight="1" thickBot="1" x14ac:dyDescent="0.35">
      <c r="A115" s="638" t="s">
        <v>418</v>
      </c>
      <c r="B115" s="616">
        <v>0</v>
      </c>
      <c r="C115" s="616">
        <v>0.153</v>
      </c>
      <c r="D115" s="617">
        <v>0.153</v>
      </c>
      <c r="E115" s="626" t="s">
        <v>311</v>
      </c>
      <c r="F115" s="616">
        <v>0</v>
      </c>
      <c r="G115" s="617">
        <v>0</v>
      </c>
      <c r="H115" s="619">
        <v>9.2999999998999994E-2</v>
      </c>
      <c r="I115" s="616">
        <v>0.64500000000000002</v>
      </c>
      <c r="J115" s="617">
        <v>0.64500000000000002</v>
      </c>
      <c r="K115" s="627" t="s">
        <v>311</v>
      </c>
    </row>
    <row r="116" spans="1:11" ht="14.4" customHeight="1" thickBot="1" x14ac:dyDescent="0.35">
      <c r="A116" s="637" t="s">
        <v>419</v>
      </c>
      <c r="B116" s="621">
        <v>114.999996377779</v>
      </c>
      <c r="C116" s="621">
        <v>2.8</v>
      </c>
      <c r="D116" s="622">
        <v>-112.199996377779</v>
      </c>
      <c r="E116" s="628">
        <v>2.4347826853E-2</v>
      </c>
      <c r="F116" s="621">
        <v>20.000001805589001</v>
      </c>
      <c r="G116" s="622">
        <v>18.333334988457</v>
      </c>
      <c r="H116" s="624">
        <v>0</v>
      </c>
      <c r="I116" s="621">
        <v>5.6</v>
      </c>
      <c r="J116" s="622">
        <v>-12.733334988457001</v>
      </c>
      <c r="K116" s="629">
        <v>0.27999997472100002</v>
      </c>
    </row>
    <row r="117" spans="1:11" ht="14.4" customHeight="1" thickBot="1" x14ac:dyDescent="0.35">
      <c r="A117" s="638" t="s">
        <v>420</v>
      </c>
      <c r="B117" s="616">
        <v>114.999996377779</v>
      </c>
      <c r="C117" s="616">
        <v>2.8</v>
      </c>
      <c r="D117" s="617">
        <v>-112.199996377779</v>
      </c>
      <c r="E117" s="618">
        <v>2.4347826853E-2</v>
      </c>
      <c r="F117" s="616">
        <v>20.000001805589001</v>
      </c>
      <c r="G117" s="617">
        <v>18.333334988457</v>
      </c>
      <c r="H117" s="619">
        <v>0</v>
      </c>
      <c r="I117" s="616">
        <v>5.6</v>
      </c>
      <c r="J117" s="617">
        <v>-12.733334988457001</v>
      </c>
      <c r="K117" s="620">
        <v>0.27999997472100002</v>
      </c>
    </row>
    <row r="118" spans="1:11" ht="14.4" customHeight="1" thickBot="1" x14ac:dyDescent="0.35">
      <c r="A118" s="637" t="s">
        <v>421</v>
      </c>
      <c r="B118" s="621">
        <v>86.99999725971</v>
      </c>
      <c r="C118" s="621">
        <v>43.707000000000001</v>
      </c>
      <c r="D118" s="622">
        <v>-43.292997259709999</v>
      </c>
      <c r="E118" s="628">
        <v>0.50237932616799996</v>
      </c>
      <c r="F118" s="621">
        <v>87.000007854315001</v>
      </c>
      <c r="G118" s="622">
        <v>79.750007199788996</v>
      </c>
      <c r="H118" s="624">
        <v>3.3919999999999999</v>
      </c>
      <c r="I118" s="621">
        <v>51.938000000000002</v>
      </c>
      <c r="J118" s="622">
        <v>-27.812007199789001</v>
      </c>
      <c r="K118" s="629">
        <v>0.59698845185100002</v>
      </c>
    </row>
    <row r="119" spans="1:11" ht="14.4" customHeight="1" thickBot="1" x14ac:dyDescent="0.35">
      <c r="A119" s="638" t="s">
        <v>422</v>
      </c>
      <c r="B119" s="616">
        <v>86.99999725971</v>
      </c>
      <c r="C119" s="616">
        <v>43.707000000000001</v>
      </c>
      <c r="D119" s="617">
        <v>-43.292997259709999</v>
      </c>
      <c r="E119" s="618">
        <v>0.50237932616799996</v>
      </c>
      <c r="F119" s="616">
        <v>87.000007854315001</v>
      </c>
      <c r="G119" s="617">
        <v>79.750007199788996</v>
      </c>
      <c r="H119" s="619">
        <v>3.3919999999999999</v>
      </c>
      <c r="I119" s="616">
        <v>51.938000000000002</v>
      </c>
      <c r="J119" s="617">
        <v>-27.812007199789001</v>
      </c>
      <c r="K119" s="620">
        <v>0.59698845185100002</v>
      </c>
    </row>
    <row r="120" spans="1:11" ht="14.4" customHeight="1" thickBot="1" x14ac:dyDescent="0.35">
      <c r="A120" s="636" t="s">
        <v>423</v>
      </c>
      <c r="B120" s="616">
        <v>9519.9997001430693</v>
      </c>
      <c r="C120" s="616">
        <v>10425.038140000001</v>
      </c>
      <c r="D120" s="617">
        <v>905.03843985692902</v>
      </c>
      <c r="E120" s="618">
        <v>1.0950670660040001</v>
      </c>
      <c r="F120" s="616">
        <v>10193.000920218899</v>
      </c>
      <c r="G120" s="617">
        <v>9343.5841768672999</v>
      </c>
      <c r="H120" s="619">
        <v>999.13837999999896</v>
      </c>
      <c r="I120" s="616">
        <v>9770.3030299999991</v>
      </c>
      <c r="J120" s="617">
        <v>426.71885313269701</v>
      </c>
      <c r="K120" s="620">
        <v>0.95853057470199998</v>
      </c>
    </row>
    <row r="121" spans="1:11" ht="14.4" customHeight="1" thickBot="1" x14ac:dyDescent="0.35">
      <c r="A121" s="637" t="s">
        <v>424</v>
      </c>
      <c r="B121" s="621">
        <v>2519.99992062611</v>
      </c>
      <c r="C121" s="621">
        <v>2858.3640700000001</v>
      </c>
      <c r="D121" s="622">
        <v>338.36414937389401</v>
      </c>
      <c r="E121" s="628">
        <v>1.134271492076</v>
      </c>
      <c r="F121" s="621">
        <v>2698.0002435740698</v>
      </c>
      <c r="G121" s="622">
        <v>2473.1668899429001</v>
      </c>
      <c r="H121" s="624">
        <v>280.72638000000001</v>
      </c>
      <c r="I121" s="621">
        <v>2608.6718999999998</v>
      </c>
      <c r="J121" s="622">
        <v>135.50501005709901</v>
      </c>
      <c r="K121" s="629">
        <v>0.96689090603700001</v>
      </c>
    </row>
    <row r="122" spans="1:11" ht="14.4" customHeight="1" thickBot="1" x14ac:dyDescent="0.35">
      <c r="A122" s="638" t="s">
        <v>425</v>
      </c>
      <c r="B122" s="616">
        <v>2519.99992062611</v>
      </c>
      <c r="C122" s="616">
        <v>2858.3640700000001</v>
      </c>
      <c r="D122" s="617">
        <v>338.36414937389401</v>
      </c>
      <c r="E122" s="618">
        <v>1.134271492076</v>
      </c>
      <c r="F122" s="616">
        <v>2698.0002435740698</v>
      </c>
      <c r="G122" s="617">
        <v>2473.1668899429001</v>
      </c>
      <c r="H122" s="619">
        <v>280.72638000000001</v>
      </c>
      <c r="I122" s="616">
        <v>2608.6718999999998</v>
      </c>
      <c r="J122" s="617">
        <v>135.50501005709901</v>
      </c>
      <c r="K122" s="620">
        <v>0.96689090603700001</v>
      </c>
    </row>
    <row r="123" spans="1:11" ht="14.4" customHeight="1" thickBot="1" x14ac:dyDescent="0.35">
      <c r="A123" s="637" t="s">
        <v>426</v>
      </c>
      <c r="B123" s="621">
        <v>6999.9997795169602</v>
      </c>
      <c r="C123" s="621">
        <v>7566.67407</v>
      </c>
      <c r="D123" s="622">
        <v>566.67429048303597</v>
      </c>
      <c r="E123" s="628">
        <v>1.0809534726179999</v>
      </c>
      <c r="F123" s="621">
        <v>7495.0006766447996</v>
      </c>
      <c r="G123" s="622">
        <v>6870.4172869244003</v>
      </c>
      <c r="H123" s="624">
        <v>718.41199999999901</v>
      </c>
      <c r="I123" s="621">
        <v>7161.6311299999998</v>
      </c>
      <c r="J123" s="622">
        <v>291.21384307559799</v>
      </c>
      <c r="K123" s="629">
        <v>0.95552107851199997</v>
      </c>
    </row>
    <row r="124" spans="1:11" ht="14.4" customHeight="1" thickBot="1" x14ac:dyDescent="0.35">
      <c r="A124" s="638" t="s">
        <v>427</v>
      </c>
      <c r="B124" s="616">
        <v>6999.9997795169602</v>
      </c>
      <c r="C124" s="616">
        <v>7566.67407</v>
      </c>
      <c r="D124" s="617">
        <v>566.67429048303597</v>
      </c>
      <c r="E124" s="618">
        <v>1.0809534726179999</v>
      </c>
      <c r="F124" s="616">
        <v>7495.0006766447996</v>
      </c>
      <c r="G124" s="617">
        <v>6870.4172869244003</v>
      </c>
      <c r="H124" s="619">
        <v>718.41199999999901</v>
      </c>
      <c r="I124" s="616">
        <v>7161.6311299999998</v>
      </c>
      <c r="J124" s="617">
        <v>291.21384307559799</v>
      </c>
      <c r="K124" s="620">
        <v>0.95552107851199997</v>
      </c>
    </row>
    <row r="125" spans="1:11" ht="14.4" customHeight="1" thickBot="1" x14ac:dyDescent="0.35">
      <c r="A125" s="636" t="s">
        <v>428</v>
      </c>
      <c r="B125" s="616">
        <v>278.99999121217598</v>
      </c>
      <c r="C125" s="616">
        <v>318.00313</v>
      </c>
      <c r="D125" s="617">
        <v>39.003138787822998</v>
      </c>
      <c r="E125" s="618">
        <v>1.139796200775</v>
      </c>
      <c r="F125" s="616">
        <v>449.00004053549299</v>
      </c>
      <c r="G125" s="617">
        <v>411.58337049086799</v>
      </c>
      <c r="H125" s="619">
        <v>46.839239999999002</v>
      </c>
      <c r="I125" s="616">
        <v>435.46528000000001</v>
      </c>
      <c r="J125" s="617">
        <v>23.881909509130999</v>
      </c>
      <c r="K125" s="620">
        <v>0.96985576990199995</v>
      </c>
    </row>
    <row r="126" spans="1:11" ht="14.4" customHeight="1" thickBot="1" x14ac:dyDescent="0.35">
      <c r="A126" s="637" t="s">
        <v>429</v>
      </c>
      <c r="B126" s="621">
        <v>278.99999121217598</v>
      </c>
      <c r="C126" s="621">
        <v>318.00313</v>
      </c>
      <c r="D126" s="622">
        <v>39.003138787822998</v>
      </c>
      <c r="E126" s="628">
        <v>1.139796200775</v>
      </c>
      <c r="F126" s="621">
        <v>449.00004053549299</v>
      </c>
      <c r="G126" s="622">
        <v>411.58337049086799</v>
      </c>
      <c r="H126" s="624">
        <v>46.839239999999002</v>
      </c>
      <c r="I126" s="621">
        <v>435.46528000000001</v>
      </c>
      <c r="J126" s="622">
        <v>23.881909509130999</v>
      </c>
      <c r="K126" s="629">
        <v>0.96985576990199995</v>
      </c>
    </row>
    <row r="127" spans="1:11" ht="14.4" customHeight="1" thickBot="1" x14ac:dyDescent="0.35">
      <c r="A127" s="638" t="s">
        <v>430</v>
      </c>
      <c r="B127" s="616">
        <v>278.99999121217598</v>
      </c>
      <c r="C127" s="616">
        <v>318.00313</v>
      </c>
      <c r="D127" s="617">
        <v>39.003138787822998</v>
      </c>
      <c r="E127" s="618">
        <v>1.139796200775</v>
      </c>
      <c r="F127" s="616">
        <v>449.00004053549299</v>
      </c>
      <c r="G127" s="617">
        <v>411.58337049086799</v>
      </c>
      <c r="H127" s="619">
        <v>46.839239999999002</v>
      </c>
      <c r="I127" s="616">
        <v>435.46528000000001</v>
      </c>
      <c r="J127" s="617">
        <v>23.881909509130999</v>
      </c>
      <c r="K127" s="620">
        <v>0.96985576990199995</v>
      </c>
    </row>
    <row r="128" spans="1:11" ht="14.4" customHeight="1" thickBot="1" x14ac:dyDescent="0.35">
      <c r="A128" s="635" t="s">
        <v>431</v>
      </c>
      <c r="B128" s="616">
        <v>0</v>
      </c>
      <c r="C128" s="616">
        <v>73.338449999999995</v>
      </c>
      <c r="D128" s="617">
        <v>73.338449999999995</v>
      </c>
      <c r="E128" s="626" t="s">
        <v>311</v>
      </c>
      <c r="F128" s="616">
        <v>0</v>
      </c>
      <c r="G128" s="617">
        <v>0</v>
      </c>
      <c r="H128" s="619">
        <v>3.4</v>
      </c>
      <c r="I128" s="616">
        <v>39.672199999999997</v>
      </c>
      <c r="J128" s="617">
        <v>39.672199999999997</v>
      </c>
      <c r="K128" s="627" t="s">
        <v>311</v>
      </c>
    </row>
    <row r="129" spans="1:11" ht="14.4" customHeight="1" thickBot="1" x14ac:dyDescent="0.35">
      <c r="A129" s="636" t="s">
        <v>432</v>
      </c>
      <c r="B129" s="616">
        <v>0</v>
      </c>
      <c r="C129" s="616">
        <v>73.338449999999995</v>
      </c>
      <c r="D129" s="617">
        <v>73.338449999999995</v>
      </c>
      <c r="E129" s="626" t="s">
        <v>311</v>
      </c>
      <c r="F129" s="616">
        <v>0</v>
      </c>
      <c r="G129" s="617">
        <v>0</v>
      </c>
      <c r="H129" s="619">
        <v>3.4</v>
      </c>
      <c r="I129" s="616">
        <v>39.672199999999997</v>
      </c>
      <c r="J129" s="617">
        <v>39.672199999999997</v>
      </c>
      <c r="K129" s="627" t="s">
        <v>311</v>
      </c>
    </row>
    <row r="130" spans="1:11" ht="14.4" customHeight="1" thickBot="1" x14ac:dyDescent="0.35">
      <c r="A130" s="637" t="s">
        <v>433</v>
      </c>
      <c r="B130" s="621">
        <v>0</v>
      </c>
      <c r="C130" s="621">
        <v>18.254449999999999</v>
      </c>
      <c r="D130" s="622">
        <v>18.254449999999999</v>
      </c>
      <c r="E130" s="623" t="s">
        <v>311</v>
      </c>
      <c r="F130" s="621">
        <v>0</v>
      </c>
      <c r="G130" s="622">
        <v>0</v>
      </c>
      <c r="H130" s="624">
        <v>3.4</v>
      </c>
      <c r="I130" s="621">
        <v>24.972200000000001</v>
      </c>
      <c r="J130" s="622">
        <v>24.972200000000001</v>
      </c>
      <c r="K130" s="625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1.20445</v>
      </c>
      <c r="D131" s="617">
        <v>1.20445</v>
      </c>
      <c r="E131" s="626" t="s">
        <v>311</v>
      </c>
      <c r="F131" s="616">
        <v>0</v>
      </c>
      <c r="G131" s="617">
        <v>0</v>
      </c>
      <c r="H131" s="619">
        <v>0</v>
      </c>
      <c r="I131" s="616">
        <v>3.1122000000000001</v>
      </c>
      <c r="J131" s="617">
        <v>3.1122000000000001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3.95</v>
      </c>
      <c r="D132" s="617">
        <v>3.95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6.85</v>
      </c>
      <c r="J132" s="617">
        <v>6.85</v>
      </c>
      <c r="K132" s="627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12.2</v>
      </c>
      <c r="D133" s="617">
        <v>12.2</v>
      </c>
      <c r="E133" s="626" t="s">
        <v>311</v>
      </c>
      <c r="F133" s="616">
        <v>0</v>
      </c>
      <c r="G133" s="617">
        <v>0</v>
      </c>
      <c r="H133" s="619">
        <v>3.4</v>
      </c>
      <c r="I133" s="616">
        <v>13.8</v>
      </c>
      <c r="J133" s="617">
        <v>13.8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0.9</v>
      </c>
      <c r="D134" s="617">
        <v>0.9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1.21</v>
      </c>
      <c r="J134" s="617">
        <v>1.21</v>
      </c>
      <c r="K134" s="627" t="s">
        <v>311</v>
      </c>
    </row>
    <row r="135" spans="1:11" ht="14.4" customHeight="1" thickBot="1" x14ac:dyDescent="0.35">
      <c r="A135" s="640" t="s">
        <v>438</v>
      </c>
      <c r="B135" s="616">
        <v>0</v>
      </c>
      <c r="C135" s="616">
        <v>14.183999999999999</v>
      </c>
      <c r="D135" s="617">
        <v>14.183999999999999</v>
      </c>
      <c r="E135" s="626" t="s">
        <v>347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14.183999999999999</v>
      </c>
      <c r="D136" s="617">
        <v>14.183999999999999</v>
      </c>
      <c r="E136" s="626" t="s">
        <v>347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311</v>
      </c>
    </row>
    <row r="137" spans="1:11" ht="14.4" customHeight="1" thickBot="1" x14ac:dyDescent="0.35">
      <c r="A137" s="640" t="s">
        <v>440</v>
      </c>
      <c r="B137" s="616">
        <v>0</v>
      </c>
      <c r="C137" s="616">
        <v>14.4</v>
      </c>
      <c r="D137" s="617">
        <v>14.4</v>
      </c>
      <c r="E137" s="626" t="s">
        <v>311</v>
      </c>
      <c r="F137" s="616">
        <v>0</v>
      </c>
      <c r="G137" s="617">
        <v>0</v>
      </c>
      <c r="H137" s="619">
        <v>0</v>
      </c>
      <c r="I137" s="616">
        <v>3.45</v>
      </c>
      <c r="J137" s="617">
        <v>3.45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14.4</v>
      </c>
      <c r="D138" s="617">
        <v>14.4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3.45</v>
      </c>
      <c r="J138" s="617">
        <v>3.45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26.5</v>
      </c>
      <c r="D139" s="617">
        <v>26.5</v>
      </c>
      <c r="E139" s="626" t="s">
        <v>347</v>
      </c>
      <c r="F139" s="616">
        <v>0</v>
      </c>
      <c r="G139" s="617">
        <v>0</v>
      </c>
      <c r="H139" s="619">
        <v>0</v>
      </c>
      <c r="I139" s="616">
        <v>11.25</v>
      </c>
      <c r="J139" s="617">
        <v>11.25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26.5</v>
      </c>
      <c r="D140" s="617">
        <v>26.5</v>
      </c>
      <c r="E140" s="626" t="s">
        <v>347</v>
      </c>
      <c r="F140" s="616">
        <v>0</v>
      </c>
      <c r="G140" s="617">
        <v>0</v>
      </c>
      <c r="H140" s="619">
        <v>0</v>
      </c>
      <c r="I140" s="616">
        <v>11.25</v>
      </c>
      <c r="J140" s="617">
        <v>11.25</v>
      </c>
      <c r="K140" s="627" t="s">
        <v>311</v>
      </c>
    </row>
    <row r="141" spans="1:11" ht="14.4" customHeight="1" thickBot="1" x14ac:dyDescent="0.35">
      <c r="A141" s="635" t="s">
        <v>444</v>
      </c>
      <c r="B141" s="616">
        <v>3790.9898941147299</v>
      </c>
      <c r="C141" s="616">
        <v>4283.5538299999998</v>
      </c>
      <c r="D141" s="617">
        <v>492.56393588526902</v>
      </c>
      <c r="E141" s="618">
        <v>1.1299301632659999</v>
      </c>
      <c r="F141" s="616">
        <v>3596.4199409549501</v>
      </c>
      <c r="G141" s="617">
        <v>3296.7182792087001</v>
      </c>
      <c r="H141" s="619">
        <v>244.66998000000001</v>
      </c>
      <c r="I141" s="616">
        <v>3608.6990900000001</v>
      </c>
      <c r="J141" s="617">
        <v>311.980810791301</v>
      </c>
      <c r="K141" s="620">
        <v>1.0034142700919999</v>
      </c>
    </row>
    <row r="142" spans="1:11" ht="14.4" customHeight="1" thickBot="1" x14ac:dyDescent="0.35">
      <c r="A142" s="636" t="s">
        <v>445</v>
      </c>
      <c r="B142" s="616">
        <v>3597.9898941147299</v>
      </c>
      <c r="C142" s="616">
        <v>3740.26</v>
      </c>
      <c r="D142" s="617">
        <v>142.27010588526801</v>
      </c>
      <c r="E142" s="618">
        <v>1.0395415523860001</v>
      </c>
      <c r="F142" s="616">
        <v>3477.0080292958201</v>
      </c>
      <c r="G142" s="617">
        <v>3187.2573601878298</v>
      </c>
      <c r="H142" s="619">
        <v>220.81899999999999</v>
      </c>
      <c r="I142" s="616">
        <v>3299.0140000000001</v>
      </c>
      <c r="J142" s="617">
        <v>111.756639812168</v>
      </c>
      <c r="K142" s="620">
        <v>0.94880827774999998</v>
      </c>
    </row>
    <row r="143" spans="1:11" ht="14.4" customHeight="1" thickBot="1" x14ac:dyDescent="0.35">
      <c r="A143" s="637" t="s">
        <v>446</v>
      </c>
      <c r="B143" s="621">
        <v>3597.9898941147299</v>
      </c>
      <c r="C143" s="621">
        <v>3515.9319999999998</v>
      </c>
      <c r="D143" s="622">
        <v>-82.057894114730999</v>
      </c>
      <c r="E143" s="628">
        <v>0.97719340617100003</v>
      </c>
      <c r="F143" s="621">
        <v>3477.0080292958201</v>
      </c>
      <c r="G143" s="622">
        <v>3187.2573601878298</v>
      </c>
      <c r="H143" s="624">
        <v>220.81899999999999</v>
      </c>
      <c r="I143" s="621">
        <v>3299.0140000000001</v>
      </c>
      <c r="J143" s="622">
        <v>111.756639812168</v>
      </c>
      <c r="K143" s="629">
        <v>0.94880827774999998</v>
      </c>
    </row>
    <row r="144" spans="1:11" ht="14.4" customHeight="1" thickBot="1" x14ac:dyDescent="0.35">
      <c r="A144" s="638" t="s">
        <v>447</v>
      </c>
      <c r="B144" s="616">
        <v>219.999993070529</v>
      </c>
      <c r="C144" s="616">
        <v>220.41399999999999</v>
      </c>
      <c r="D144" s="617">
        <v>0.41400692947099998</v>
      </c>
      <c r="E144" s="618">
        <v>1.001881849738</v>
      </c>
      <c r="F144" s="616">
        <v>222.00051265564301</v>
      </c>
      <c r="G144" s="617">
        <v>203.50046993434</v>
      </c>
      <c r="H144" s="619">
        <v>22.864000000000001</v>
      </c>
      <c r="I144" s="616">
        <v>212.44800000000001</v>
      </c>
      <c r="J144" s="617">
        <v>8.9475300656600005</v>
      </c>
      <c r="K144" s="620">
        <v>0.95697076307899998</v>
      </c>
    </row>
    <row r="145" spans="1:11" ht="14.4" customHeight="1" thickBot="1" x14ac:dyDescent="0.35">
      <c r="A145" s="638" t="s">
        <v>448</v>
      </c>
      <c r="B145" s="616">
        <v>607.99998084946196</v>
      </c>
      <c r="C145" s="616">
        <v>638.61199999999997</v>
      </c>
      <c r="D145" s="617">
        <v>30.612019150538</v>
      </c>
      <c r="E145" s="618">
        <v>1.0503487172929999</v>
      </c>
      <c r="F145" s="616">
        <v>823.00190052069502</v>
      </c>
      <c r="G145" s="617">
        <v>754.41840881063695</v>
      </c>
      <c r="H145" s="619">
        <v>73.457999999999004</v>
      </c>
      <c r="I145" s="616">
        <v>773.03499999999997</v>
      </c>
      <c r="J145" s="617">
        <v>18.616591189362001</v>
      </c>
      <c r="K145" s="620">
        <v>0.939287016847</v>
      </c>
    </row>
    <row r="146" spans="1:11" ht="14.4" customHeight="1" thickBot="1" x14ac:dyDescent="0.35">
      <c r="A146" s="638" t="s">
        <v>449</v>
      </c>
      <c r="B146" s="616">
        <v>14.999999527536</v>
      </c>
      <c r="C146" s="616">
        <v>15.108000000000001</v>
      </c>
      <c r="D146" s="617">
        <v>0.108000472463</v>
      </c>
      <c r="E146" s="618">
        <v>1.007200031724</v>
      </c>
      <c r="F146" s="616">
        <v>15.000034638894</v>
      </c>
      <c r="G146" s="617">
        <v>13.75003175232</v>
      </c>
      <c r="H146" s="619">
        <v>1.2410000000000001</v>
      </c>
      <c r="I146" s="616">
        <v>13.651</v>
      </c>
      <c r="J146" s="617">
        <v>-9.9031752319999999E-2</v>
      </c>
      <c r="K146" s="620">
        <v>0.91006456509099998</v>
      </c>
    </row>
    <row r="147" spans="1:11" ht="14.4" customHeight="1" thickBot="1" x14ac:dyDescent="0.35">
      <c r="A147" s="638" t="s">
        <v>450</v>
      </c>
      <c r="B147" s="616">
        <v>1175.98992391146</v>
      </c>
      <c r="C147" s="616">
        <v>1175.5989999999999</v>
      </c>
      <c r="D147" s="617">
        <v>-0.39092391145900002</v>
      </c>
      <c r="E147" s="618">
        <v>0.99966757885900004</v>
      </c>
      <c r="F147" s="616">
        <v>1176.00271568935</v>
      </c>
      <c r="G147" s="617">
        <v>1078.00248938191</v>
      </c>
      <c r="H147" s="619">
        <v>99.779999999999006</v>
      </c>
      <c r="I147" s="616">
        <v>1082.4259999999999</v>
      </c>
      <c r="J147" s="617">
        <v>4.4235106180920001</v>
      </c>
      <c r="K147" s="620">
        <v>0.92042814660100003</v>
      </c>
    </row>
    <row r="148" spans="1:11" ht="14.4" customHeight="1" thickBot="1" x14ac:dyDescent="0.35">
      <c r="A148" s="638" t="s">
        <v>451</v>
      </c>
      <c r="B148" s="616">
        <v>1549.9999976691799</v>
      </c>
      <c r="C148" s="616">
        <v>1437.096</v>
      </c>
      <c r="D148" s="617">
        <v>-112.90399766917599</v>
      </c>
      <c r="E148" s="618">
        <v>0.92715871107100001</v>
      </c>
      <c r="F148" s="616">
        <v>1223.0028242245601</v>
      </c>
      <c r="G148" s="617">
        <v>1121.08592220584</v>
      </c>
      <c r="H148" s="619">
        <v>21.963999999999999</v>
      </c>
      <c r="I148" s="616">
        <v>1200.8150000000001</v>
      </c>
      <c r="J148" s="617">
        <v>79.729077794155998</v>
      </c>
      <c r="K148" s="620">
        <v>0.98185791251999999</v>
      </c>
    </row>
    <row r="149" spans="1:11" ht="14.4" customHeight="1" thickBot="1" x14ac:dyDescent="0.35">
      <c r="A149" s="638" t="s">
        <v>452</v>
      </c>
      <c r="B149" s="616">
        <v>28.999999086569002</v>
      </c>
      <c r="C149" s="616">
        <v>29.103000000000002</v>
      </c>
      <c r="D149" s="617">
        <v>0.10300091342999999</v>
      </c>
      <c r="E149" s="618">
        <v>1.003551755747</v>
      </c>
      <c r="F149" s="616">
        <v>18.000041566673001</v>
      </c>
      <c r="G149" s="617">
        <v>16.500038102784</v>
      </c>
      <c r="H149" s="619">
        <v>1.512</v>
      </c>
      <c r="I149" s="616">
        <v>16.638999999999999</v>
      </c>
      <c r="J149" s="617">
        <v>0.13896189721499999</v>
      </c>
      <c r="K149" s="620">
        <v>0.92438675423899996</v>
      </c>
    </row>
    <row r="150" spans="1:11" ht="14.4" customHeight="1" thickBot="1" x14ac:dyDescent="0.35">
      <c r="A150" s="637" t="s">
        <v>453</v>
      </c>
      <c r="B150" s="621">
        <v>0</v>
      </c>
      <c r="C150" s="621">
        <v>224.328</v>
      </c>
      <c r="D150" s="622">
        <v>224.328</v>
      </c>
      <c r="E150" s="623" t="s">
        <v>311</v>
      </c>
      <c r="F150" s="621">
        <v>0</v>
      </c>
      <c r="G150" s="622">
        <v>0</v>
      </c>
      <c r="H150" s="624">
        <v>0</v>
      </c>
      <c r="I150" s="621">
        <v>0</v>
      </c>
      <c r="J150" s="622">
        <v>0</v>
      </c>
      <c r="K150" s="625" t="s">
        <v>311</v>
      </c>
    </row>
    <row r="151" spans="1:11" ht="14.4" customHeight="1" thickBot="1" x14ac:dyDescent="0.35">
      <c r="A151" s="638" t="s">
        <v>454</v>
      </c>
      <c r="B151" s="616">
        <v>0</v>
      </c>
      <c r="C151" s="616">
        <v>224.328</v>
      </c>
      <c r="D151" s="617">
        <v>224.328</v>
      </c>
      <c r="E151" s="626" t="s">
        <v>347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311</v>
      </c>
    </row>
    <row r="152" spans="1:11" ht="14.4" customHeight="1" thickBot="1" x14ac:dyDescent="0.35">
      <c r="A152" s="636" t="s">
        <v>455</v>
      </c>
      <c r="B152" s="616">
        <v>193</v>
      </c>
      <c r="C152" s="616">
        <v>543.29382999999996</v>
      </c>
      <c r="D152" s="617">
        <v>350.29383000000001</v>
      </c>
      <c r="E152" s="618">
        <v>2.814993937823</v>
      </c>
      <c r="F152" s="616">
        <v>119.411911659129</v>
      </c>
      <c r="G152" s="617">
        <v>109.460919020868</v>
      </c>
      <c r="H152" s="619">
        <v>23.85098</v>
      </c>
      <c r="I152" s="616">
        <v>309.68509</v>
      </c>
      <c r="J152" s="617">
        <v>200.224170979132</v>
      </c>
      <c r="K152" s="620">
        <v>2.5934187443879999</v>
      </c>
    </row>
    <row r="153" spans="1:11" ht="14.4" customHeight="1" thickBot="1" x14ac:dyDescent="0.35">
      <c r="A153" s="637" t="s">
        <v>456</v>
      </c>
      <c r="B153" s="621">
        <v>193</v>
      </c>
      <c r="C153" s="621">
        <v>299.00103000000001</v>
      </c>
      <c r="D153" s="622">
        <v>106.00103</v>
      </c>
      <c r="E153" s="628">
        <v>1.5492281347150001</v>
      </c>
      <c r="F153" s="621">
        <v>22.999995736348001</v>
      </c>
      <c r="G153" s="622">
        <v>21.083329424986001</v>
      </c>
      <c r="H153" s="624">
        <v>23.85098</v>
      </c>
      <c r="I153" s="621">
        <v>202.36329000000001</v>
      </c>
      <c r="J153" s="622">
        <v>181.279960575014</v>
      </c>
      <c r="K153" s="629">
        <v>8.7984055440569993</v>
      </c>
    </row>
    <row r="154" spans="1:11" ht="14.4" customHeight="1" thickBot="1" x14ac:dyDescent="0.35">
      <c r="A154" s="638" t="s">
        <v>457</v>
      </c>
      <c r="B154" s="616">
        <v>193</v>
      </c>
      <c r="C154" s="616">
        <v>257.08476999999999</v>
      </c>
      <c r="D154" s="617">
        <v>64.084770000000006</v>
      </c>
      <c r="E154" s="618">
        <v>1.3320454404140001</v>
      </c>
      <c r="F154" s="616">
        <v>22.999995736348001</v>
      </c>
      <c r="G154" s="617">
        <v>21.083329424986001</v>
      </c>
      <c r="H154" s="619">
        <v>6.8993999999989999</v>
      </c>
      <c r="I154" s="616">
        <v>71.469970000000004</v>
      </c>
      <c r="J154" s="617">
        <v>50.386640575012997</v>
      </c>
      <c r="K154" s="620">
        <v>3.1073905760359999</v>
      </c>
    </row>
    <row r="155" spans="1:11" ht="14.4" customHeight="1" thickBot="1" x14ac:dyDescent="0.35">
      <c r="A155" s="638" t="s">
        <v>458</v>
      </c>
      <c r="B155" s="616">
        <v>0</v>
      </c>
      <c r="C155" s="616">
        <v>41.916260000000001</v>
      </c>
      <c r="D155" s="617">
        <v>41.916260000000001</v>
      </c>
      <c r="E155" s="626" t="s">
        <v>347</v>
      </c>
      <c r="F155" s="616">
        <v>0</v>
      </c>
      <c r="G155" s="617">
        <v>0</v>
      </c>
      <c r="H155" s="619">
        <v>16.95158</v>
      </c>
      <c r="I155" s="616">
        <v>66.333839999999995</v>
      </c>
      <c r="J155" s="617">
        <v>66.333839999999995</v>
      </c>
      <c r="K155" s="627" t="s">
        <v>311</v>
      </c>
    </row>
    <row r="156" spans="1:11" ht="14.4" customHeight="1" thickBot="1" x14ac:dyDescent="0.35">
      <c r="A156" s="638" t="s">
        <v>459</v>
      </c>
      <c r="B156" s="616">
        <v>0</v>
      </c>
      <c r="C156" s="616">
        <v>0</v>
      </c>
      <c r="D156" s="617">
        <v>0</v>
      </c>
      <c r="E156" s="618">
        <v>1</v>
      </c>
      <c r="F156" s="616">
        <v>0</v>
      </c>
      <c r="G156" s="617">
        <v>0</v>
      </c>
      <c r="H156" s="619">
        <v>0</v>
      </c>
      <c r="I156" s="616">
        <v>64.559479999999994</v>
      </c>
      <c r="J156" s="617">
        <v>64.559479999999994</v>
      </c>
      <c r="K156" s="627" t="s">
        <v>347</v>
      </c>
    </row>
    <row r="157" spans="1:11" ht="14.4" customHeight="1" thickBot="1" x14ac:dyDescent="0.35">
      <c r="A157" s="637" t="s">
        <v>460</v>
      </c>
      <c r="B157" s="621">
        <v>0</v>
      </c>
      <c r="C157" s="621">
        <v>0</v>
      </c>
      <c r="D157" s="622">
        <v>0</v>
      </c>
      <c r="E157" s="623" t="s">
        <v>311</v>
      </c>
      <c r="F157" s="621">
        <v>0</v>
      </c>
      <c r="G157" s="622">
        <v>0</v>
      </c>
      <c r="H157" s="624">
        <v>0</v>
      </c>
      <c r="I157" s="621">
        <v>45.284999999999997</v>
      </c>
      <c r="J157" s="622">
        <v>45.284999999999997</v>
      </c>
      <c r="K157" s="625" t="s">
        <v>347</v>
      </c>
    </row>
    <row r="158" spans="1:11" ht="14.4" customHeight="1" thickBot="1" x14ac:dyDescent="0.35">
      <c r="A158" s="638" t="s">
        <v>461</v>
      </c>
      <c r="B158" s="616">
        <v>0</v>
      </c>
      <c r="C158" s="616">
        <v>0</v>
      </c>
      <c r="D158" s="617">
        <v>0</v>
      </c>
      <c r="E158" s="618">
        <v>1</v>
      </c>
      <c r="F158" s="616">
        <v>0</v>
      </c>
      <c r="G158" s="617">
        <v>0</v>
      </c>
      <c r="H158" s="619">
        <v>0</v>
      </c>
      <c r="I158" s="616">
        <v>11.138</v>
      </c>
      <c r="J158" s="617">
        <v>11.138</v>
      </c>
      <c r="K158" s="627" t="s">
        <v>347</v>
      </c>
    </row>
    <row r="159" spans="1:11" ht="14.4" customHeight="1" thickBot="1" x14ac:dyDescent="0.35">
      <c r="A159" s="638" t="s">
        <v>462</v>
      </c>
      <c r="B159" s="616">
        <v>0</v>
      </c>
      <c r="C159" s="616">
        <v>0</v>
      </c>
      <c r="D159" s="617">
        <v>0</v>
      </c>
      <c r="E159" s="618">
        <v>1</v>
      </c>
      <c r="F159" s="616">
        <v>0</v>
      </c>
      <c r="G159" s="617">
        <v>0</v>
      </c>
      <c r="H159" s="619">
        <v>0</v>
      </c>
      <c r="I159" s="616">
        <v>28.798999999999999</v>
      </c>
      <c r="J159" s="617">
        <v>28.798999999999999</v>
      </c>
      <c r="K159" s="627" t="s">
        <v>347</v>
      </c>
    </row>
    <row r="160" spans="1:11" ht="14.4" customHeight="1" thickBot="1" x14ac:dyDescent="0.35">
      <c r="A160" s="638" t="s">
        <v>463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0</v>
      </c>
      <c r="I160" s="616">
        <v>5.3479999999999999</v>
      </c>
      <c r="J160" s="617">
        <v>5.3479999999999999</v>
      </c>
      <c r="K160" s="627" t="s">
        <v>347</v>
      </c>
    </row>
    <row r="161" spans="1:11" ht="14.4" customHeight="1" thickBot="1" x14ac:dyDescent="0.35">
      <c r="A161" s="637" t="s">
        <v>464</v>
      </c>
      <c r="B161" s="621">
        <v>0</v>
      </c>
      <c r="C161" s="621">
        <v>52.653599999999997</v>
      </c>
      <c r="D161" s="622">
        <v>52.653599999999997</v>
      </c>
      <c r="E161" s="623" t="s">
        <v>311</v>
      </c>
      <c r="F161" s="621">
        <v>96.411915922779997</v>
      </c>
      <c r="G161" s="622">
        <v>88.377589595881005</v>
      </c>
      <c r="H161" s="624">
        <v>0</v>
      </c>
      <c r="I161" s="621">
        <v>4.4527999999999999</v>
      </c>
      <c r="J161" s="622">
        <v>-83.924789595880995</v>
      </c>
      <c r="K161" s="629">
        <v>4.6185162459999998E-2</v>
      </c>
    </row>
    <row r="162" spans="1:11" ht="14.4" customHeight="1" thickBot="1" x14ac:dyDescent="0.35">
      <c r="A162" s="638" t="s">
        <v>465</v>
      </c>
      <c r="B162" s="616">
        <v>0</v>
      </c>
      <c r="C162" s="616">
        <v>36.729999999999997</v>
      </c>
      <c r="D162" s="617">
        <v>36.729999999999997</v>
      </c>
      <c r="E162" s="626" t="s">
        <v>347</v>
      </c>
      <c r="F162" s="616">
        <v>46.017497099940996</v>
      </c>
      <c r="G162" s="617">
        <v>42.182705674946</v>
      </c>
      <c r="H162" s="619">
        <v>0</v>
      </c>
      <c r="I162" s="616">
        <v>0</v>
      </c>
      <c r="J162" s="617">
        <v>-42.182705674946</v>
      </c>
      <c r="K162" s="620">
        <v>0</v>
      </c>
    </row>
    <row r="163" spans="1:11" ht="14.4" customHeight="1" thickBot="1" x14ac:dyDescent="0.35">
      <c r="A163" s="638" t="s">
        <v>466</v>
      </c>
      <c r="B163" s="616">
        <v>0</v>
      </c>
      <c r="C163" s="616">
        <v>15.9236</v>
      </c>
      <c r="D163" s="617">
        <v>15.9236</v>
      </c>
      <c r="E163" s="626" t="s">
        <v>311</v>
      </c>
      <c r="F163" s="616">
        <v>50.394418822837999</v>
      </c>
      <c r="G163" s="617">
        <v>46.194883920934998</v>
      </c>
      <c r="H163" s="619">
        <v>0</v>
      </c>
      <c r="I163" s="616">
        <v>4.4527999999999999</v>
      </c>
      <c r="J163" s="617">
        <v>-41.742083920935002</v>
      </c>
      <c r="K163" s="620">
        <v>8.8358991014999999E-2</v>
      </c>
    </row>
    <row r="164" spans="1:11" ht="14.4" customHeight="1" thickBot="1" x14ac:dyDescent="0.35">
      <c r="A164" s="637" t="s">
        <v>467</v>
      </c>
      <c r="B164" s="621">
        <v>0</v>
      </c>
      <c r="C164" s="621">
        <v>15.483000000000001</v>
      </c>
      <c r="D164" s="622">
        <v>15.483000000000001</v>
      </c>
      <c r="E164" s="623" t="s">
        <v>347</v>
      </c>
      <c r="F164" s="621">
        <v>0</v>
      </c>
      <c r="G164" s="622">
        <v>0</v>
      </c>
      <c r="H164" s="624">
        <v>0</v>
      </c>
      <c r="I164" s="621">
        <v>57.584000000000003</v>
      </c>
      <c r="J164" s="622">
        <v>57.584000000000003</v>
      </c>
      <c r="K164" s="625" t="s">
        <v>311</v>
      </c>
    </row>
    <row r="165" spans="1:11" ht="14.4" customHeight="1" thickBot="1" x14ac:dyDescent="0.35">
      <c r="A165" s="638" t="s">
        <v>468</v>
      </c>
      <c r="B165" s="616">
        <v>0</v>
      </c>
      <c r="C165" s="616">
        <v>15.483000000000001</v>
      </c>
      <c r="D165" s="617">
        <v>15.483000000000001</v>
      </c>
      <c r="E165" s="626" t="s">
        <v>347</v>
      </c>
      <c r="F165" s="616">
        <v>0</v>
      </c>
      <c r="G165" s="617">
        <v>0</v>
      </c>
      <c r="H165" s="619">
        <v>0</v>
      </c>
      <c r="I165" s="616">
        <v>57.584000000000003</v>
      </c>
      <c r="J165" s="617">
        <v>57.584000000000003</v>
      </c>
      <c r="K165" s="627" t="s">
        <v>311</v>
      </c>
    </row>
    <row r="166" spans="1:11" ht="14.4" customHeight="1" thickBot="1" x14ac:dyDescent="0.35">
      <c r="A166" s="637" t="s">
        <v>469</v>
      </c>
      <c r="B166" s="621">
        <v>0</v>
      </c>
      <c r="C166" s="621">
        <v>164.32239999999999</v>
      </c>
      <c r="D166" s="622">
        <v>164.32239999999999</v>
      </c>
      <c r="E166" s="623" t="s">
        <v>347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311</v>
      </c>
    </row>
    <row r="167" spans="1:11" ht="14.4" customHeight="1" thickBot="1" x14ac:dyDescent="0.35">
      <c r="A167" s="638" t="s">
        <v>470</v>
      </c>
      <c r="B167" s="616">
        <v>0</v>
      </c>
      <c r="C167" s="616">
        <v>164.32239999999999</v>
      </c>
      <c r="D167" s="617">
        <v>164.32239999999999</v>
      </c>
      <c r="E167" s="626" t="s">
        <v>347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311</v>
      </c>
    </row>
    <row r="168" spans="1:11" ht="14.4" customHeight="1" thickBot="1" x14ac:dyDescent="0.35">
      <c r="A168" s="637" t="s">
        <v>471</v>
      </c>
      <c r="B168" s="621">
        <v>0</v>
      </c>
      <c r="C168" s="621">
        <v>11.8338</v>
      </c>
      <c r="D168" s="622">
        <v>11.8338</v>
      </c>
      <c r="E168" s="623" t="s">
        <v>347</v>
      </c>
      <c r="F168" s="621">
        <v>0</v>
      </c>
      <c r="G168" s="622">
        <v>0</v>
      </c>
      <c r="H168" s="624">
        <v>0</v>
      </c>
      <c r="I168" s="621">
        <v>0</v>
      </c>
      <c r="J168" s="622">
        <v>0</v>
      </c>
      <c r="K168" s="625" t="s">
        <v>311</v>
      </c>
    </row>
    <row r="169" spans="1:11" ht="14.4" customHeight="1" thickBot="1" x14ac:dyDescent="0.35">
      <c r="A169" s="638" t="s">
        <v>472</v>
      </c>
      <c r="B169" s="616">
        <v>0</v>
      </c>
      <c r="C169" s="616">
        <v>11.8338</v>
      </c>
      <c r="D169" s="617">
        <v>11.8338</v>
      </c>
      <c r="E169" s="626" t="s">
        <v>347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311</v>
      </c>
    </row>
    <row r="170" spans="1:11" ht="14.4" customHeight="1" thickBot="1" x14ac:dyDescent="0.35">
      <c r="A170" s="635" t="s">
        <v>473</v>
      </c>
      <c r="B170" s="616">
        <v>0</v>
      </c>
      <c r="C170" s="616">
        <v>0</v>
      </c>
      <c r="D170" s="617">
        <v>0</v>
      </c>
      <c r="E170" s="618">
        <v>1</v>
      </c>
      <c r="F170" s="616">
        <v>0</v>
      </c>
      <c r="G170" s="617">
        <v>0</v>
      </c>
      <c r="H170" s="619">
        <v>0</v>
      </c>
      <c r="I170" s="616">
        <v>2.3323999999999998</v>
      </c>
      <c r="J170" s="617">
        <v>2.3323999999999998</v>
      </c>
      <c r="K170" s="627" t="s">
        <v>347</v>
      </c>
    </row>
    <row r="171" spans="1:11" ht="14.4" customHeight="1" thickBot="1" x14ac:dyDescent="0.35">
      <c r="A171" s="636" t="s">
        <v>474</v>
      </c>
      <c r="B171" s="616">
        <v>0</v>
      </c>
      <c r="C171" s="616">
        <v>0</v>
      </c>
      <c r="D171" s="617">
        <v>0</v>
      </c>
      <c r="E171" s="618">
        <v>1</v>
      </c>
      <c r="F171" s="616">
        <v>0</v>
      </c>
      <c r="G171" s="617">
        <v>0</v>
      </c>
      <c r="H171" s="619">
        <v>0</v>
      </c>
      <c r="I171" s="616">
        <v>2.3323999999999998</v>
      </c>
      <c r="J171" s="617">
        <v>2.3323999999999998</v>
      </c>
      <c r="K171" s="627" t="s">
        <v>347</v>
      </c>
    </row>
    <row r="172" spans="1:11" ht="14.4" customHeight="1" thickBot="1" x14ac:dyDescent="0.35">
      <c r="A172" s="637" t="s">
        <v>475</v>
      </c>
      <c r="B172" s="621">
        <v>0</v>
      </c>
      <c r="C172" s="621">
        <v>0</v>
      </c>
      <c r="D172" s="622">
        <v>0</v>
      </c>
      <c r="E172" s="628">
        <v>1</v>
      </c>
      <c r="F172" s="621">
        <v>0</v>
      </c>
      <c r="G172" s="622">
        <v>0</v>
      </c>
      <c r="H172" s="624">
        <v>0</v>
      </c>
      <c r="I172" s="621">
        <v>2.3323999999999998</v>
      </c>
      <c r="J172" s="622">
        <v>2.3323999999999998</v>
      </c>
      <c r="K172" s="625" t="s">
        <v>347</v>
      </c>
    </row>
    <row r="173" spans="1:11" ht="14.4" customHeight="1" thickBot="1" x14ac:dyDescent="0.35">
      <c r="A173" s="638" t="s">
        <v>476</v>
      </c>
      <c r="B173" s="616">
        <v>0</v>
      </c>
      <c r="C173" s="616">
        <v>0</v>
      </c>
      <c r="D173" s="617">
        <v>0</v>
      </c>
      <c r="E173" s="618">
        <v>1</v>
      </c>
      <c r="F173" s="616">
        <v>0</v>
      </c>
      <c r="G173" s="617">
        <v>0</v>
      </c>
      <c r="H173" s="619">
        <v>0</v>
      </c>
      <c r="I173" s="616">
        <v>2.3323999999999998</v>
      </c>
      <c r="J173" s="617">
        <v>2.3323999999999998</v>
      </c>
      <c r="K173" s="627" t="s">
        <v>347</v>
      </c>
    </row>
    <row r="174" spans="1:11" ht="14.4" customHeight="1" thickBot="1" x14ac:dyDescent="0.35">
      <c r="A174" s="634" t="s">
        <v>477</v>
      </c>
      <c r="B174" s="616">
        <v>47071.456545024601</v>
      </c>
      <c r="C174" s="616">
        <v>55520.006860000001</v>
      </c>
      <c r="D174" s="617">
        <v>8448.5503149754295</v>
      </c>
      <c r="E174" s="618">
        <v>1.17948351156</v>
      </c>
      <c r="F174" s="616">
        <v>55498.239724623898</v>
      </c>
      <c r="G174" s="617">
        <v>50873.386414238499</v>
      </c>
      <c r="H174" s="619">
        <v>5284.8407399999996</v>
      </c>
      <c r="I174" s="616">
        <v>62708.977370000001</v>
      </c>
      <c r="J174" s="617">
        <v>11835.5909557615</v>
      </c>
      <c r="K174" s="620">
        <v>1.1299273216800001</v>
      </c>
    </row>
    <row r="175" spans="1:11" ht="14.4" customHeight="1" thickBot="1" x14ac:dyDescent="0.35">
      <c r="A175" s="635" t="s">
        <v>478</v>
      </c>
      <c r="B175" s="616">
        <v>47033.456545024601</v>
      </c>
      <c r="C175" s="616">
        <v>55360.385600000001</v>
      </c>
      <c r="D175" s="617">
        <v>8326.9290549754296</v>
      </c>
      <c r="E175" s="618">
        <v>1.177042676993</v>
      </c>
      <c r="F175" s="616">
        <v>55458.082138155602</v>
      </c>
      <c r="G175" s="617">
        <v>50836.575293309303</v>
      </c>
      <c r="H175" s="619">
        <v>5281.9472299999998</v>
      </c>
      <c r="I175" s="616">
        <v>62544.89284</v>
      </c>
      <c r="J175" s="617">
        <v>11708.3175466907</v>
      </c>
      <c r="K175" s="620">
        <v>1.127786797318</v>
      </c>
    </row>
    <row r="176" spans="1:11" ht="14.4" customHeight="1" thickBot="1" x14ac:dyDescent="0.35">
      <c r="A176" s="636" t="s">
        <v>479</v>
      </c>
      <c r="B176" s="616">
        <v>47033.456545024601</v>
      </c>
      <c r="C176" s="616">
        <v>55360.385600000001</v>
      </c>
      <c r="D176" s="617">
        <v>8326.9290549754296</v>
      </c>
      <c r="E176" s="618">
        <v>1.177042676993</v>
      </c>
      <c r="F176" s="616">
        <v>55458.082138155602</v>
      </c>
      <c r="G176" s="617">
        <v>50836.575293309303</v>
      </c>
      <c r="H176" s="619">
        <v>5281.9472299999998</v>
      </c>
      <c r="I176" s="616">
        <v>62544.89284</v>
      </c>
      <c r="J176" s="617">
        <v>11708.3175466907</v>
      </c>
      <c r="K176" s="620">
        <v>1.127786797318</v>
      </c>
    </row>
    <row r="177" spans="1:11" ht="14.4" customHeight="1" thickBot="1" x14ac:dyDescent="0.35">
      <c r="A177" s="637" t="s">
        <v>480</v>
      </c>
      <c r="B177" s="621">
        <v>443.800229713693</v>
      </c>
      <c r="C177" s="621">
        <v>969.30870000000004</v>
      </c>
      <c r="D177" s="622">
        <v>525.50847028630699</v>
      </c>
      <c r="E177" s="628">
        <v>2.1841104062180001</v>
      </c>
      <c r="F177" s="621">
        <v>878.55481873914698</v>
      </c>
      <c r="G177" s="622">
        <v>805.34191717755095</v>
      </c>
      <c r="H177" s="624">
        <v>180.81689</v>
      </c>
      <c r="I177" s="621">
        <v>683.09626000000003</v>
      </c>
      <c r="J177" s="622">
        <v>-122.245657177551</v>
      </c>
      <c r="K177" s="629">
        <v>0.77752263766499996</v>
      </c>
    </row>
    <row r="178" spans="1:11" ht="14.4" customHeight="1" thickBot="1" x14ac:dyDescent="0.35">
      <c r="A178" s="638" t="s">
        <v>481</v>
      </c>
      <c r="B178" s="616">
        <v>6.9424419737000004E-2</v>
      </c>
      <c r="C178" s="616">
        <v>0</v>
      </c>
      <c r="D178" s="617">
        <v>-6.9424419737000004E-2</v>
      </c>
      <c r="E178" s="618">
        <v>0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0">
        <v>0</v>
      </c>
    </row>
    <row r="179" spans="1:11" ht="14.4" customHeight="1" thickBot="1" x14ac:dyDescent="0.35">
      <c r="A179" s="638" t="s">
        <v>482</v>
      </c>
      <c r="B179" s="616">
        <v>0.46076381940700001</v>
      </c>
      <c r="C179" s="616">
        <v>7.8E-2</v>
      </c>
      <c r="D179" s="617">
        <v>-0.38276381940699999</v>
      </c>
      <c r="E179" s="618">
        <v>0.169284124999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0">
        <v>0</v>
      </c>
    </row>
    <row r="180" spans="1:11" ht="14.4" customHeight="1" thickBot="1" x14ac:dyDescent="0.35">
      <c r="A180" s="638" t="s">
        <v>483</v>
      </c>
      <c r="B180" s="616">
        <v>185</v>
      </c>
      <c r="C180" s="616">
        <v>174.60874000000001</v>
      </c>
      <c r="D180" s="617">
        <v>-10.391260000000001</v>
      </c>
      <c r="E180" s="618">
        <v>0.94383102702699995</v>
      </c>
      <c r="F180" s="616">
        <v>188.08790535227701</v>
      </c>
      <c r="G180" s="617">
        <v>172.413913239587</v>
      </c>
      <c r="H180" s="619">
        <v>19.478259999999999</v>
      </c>
      <c r="I180" s="616">
        <v>153.73929999999999</v>
      </c>
      <c r="J180" s="617">
        <v>-18.674613239587</v>
      </c>
      <c r="K180" s="620">
        <v>0.81738004212399995</v>
      </c>
    </row>
    <row r="181" spans="1:11" ht="14.4" customHeight="1" thickBot="1" x14ac:dyDescent="0.35">
      <c r="A181" s="638" t="s">
        <v>484</v>
      </c>
      <c r="B181" s="616">
        <v>0</v>
      </c>
      <c r="C181" s="616">
        <v>0</v>
      </c>
      <c r="D181" s="617">
        <v>0</v>
      </c>
      <c r="E181" s="618">
        <v>1</v>
      </c>
      <c r="F181" s="616">
        <v>0</v>
      </c>
      <c r="G181" s="617">
        <v>0</v>
      </c>
      <c r="H181" s="619">
        <v>0</v>
      </c>
      <c r="I181" s="616">
        <v>0.28699999999999998</v>
      </c>
      <c r="J181" s="617">
        <v>0.28699999999999998</v>
      </c>
      <c r="K181" s="627" t="s">
        <v>347</v>
      </c>
    </row>
    <row r="182" spans="1:11" ht="14.4" customHeight="1" thickBot="1" x14ac:dyDescent="0.35">
      <c r="A182" s="638" t="s">
        <v>485</v>
      </c>
      <c r="B182" s="616">
        <v>52.475261019641003</v>
      </c>
      <c r="C182" s="616">
        <v>532.03535999999997</v>
      </c>
      <c r="D182" s="617">
        <v>479.56009898035899</v>
      </c>
      <c r="E182" s="618">
        <v>10.138784441698</v>
      </c>
      <c r="F182" s="616">
        <v>436.35859295997898</v>
      </c>
      <c r="G182" s="617">
        <v>399.99537687998099</v>
      </c>
      <c r="H182" s="619">
        <v>136.01208</v>
      </c>
      <c r="I182" s="616">
        <v>422.13225999999997</v>
      </c>
      <c r="J182" s="617">
        <v>22.136883120019</v>
      </c>
      <c r="K182" s="620">
        <v>0.96739761015400005</v>
      </c>
    </row>
    <row r="183" spans="1:11" ht="14.4" customHeight="1" thickBot="1" x14ac:dyDescent="0.35">
      <c r="A183" s="638" t="s">
        <v>486</v>
      </c>
      <c r="B183" s="616">
        <v>205.794780454907</v>
      </c>
      <c r="C183" s="616">
        <v>262.58659999999998</v>
      </c>
      <c r="D183" s="617">
        <v>56.791819545091997</v>
      </c>
      <c r="E183" s="618">
        <v>1.275963362236</v>
      </c>
      <c r="F183" s="616">
        <v>254.108320426891</v>
      </c>
      <c r="G183" s="617">
        <v>232.93262705798301</v>
      </c>
      <c r="H183" s="619">
        <v>25.326550000000001</v>
      </c>
      <c r="I183" s="616">
        <v>106.93770000000001</v>
      </c>
      <c r="J183" s="617">
        <v>-125.99492705798301</v>
      </c>
      <c r="K183" s="620">
        <v>0.420835098277</v>
      </c>
    </row>
    <row r="184" spans="1:11" ht="14.4" customHeight="1" thickBot="1" x14ac:dyDescent="0.35">
      <c r="A184" s="637" t="s">
        <v>487</v>
      </c>
      <c r="B184" s="621">
        <v>34.656315298724998</v>
      </c>
      <c r="C184" s="621">
        <v>59.311540000000001</v>
      </c>
      <c r="D184" s="622">
        <v>24.655224701274001</v>
      </c>
      <c r="E184" s="628">
        <v>1.7114208330789999</v>
      </c>
      <c r="F184" s="621">
        <v>61.635633710485997</v>
      </c>
      <c r="G184" s="622">
        <v>56.499330901278</v>
      </c>
      <c r="H184" s="624">
        <v>42.997990000000001</v>
      </c>
      <c r="I184" s="621">
        <v>187.76275000000001</v>
      </c>
      <c r="J184" s="622">
        <v>131.26341909872099</v>
      </c>
      <c r="K184" s="629">
        <v>3.046334379913</v>
      </c>
    </row>
    <row r="185" spans="1:11" ht="14.4" customHeight="1" thickBot="1" x14ac:dyDescent="0.35">
      <c r="A185" s="638" t="s">
        <v>488</v>
      </c>
      <c r="B185" s="616">
        <v>34.000000000008001</v>
      </c>
      <c r="C185" s="616">
        <v>44.369909999999997</v>
      </c>
      <c r="D185" s="617">
        <v>10.369909999991</v>
      </c>
      <c r="E185" s="618">
        <v>1.3049973529400001</v>
      </c>
      <c r="F185" s="616">
        <v>42.000004211282999</v>
      </c>
      <c r="G185" s="617">
        <v>38.500003860343</v>
      </c>
      <c r="H185" s="619">
        <v>42.997990000000001</v>
      </c>
      <c r="I185" s="616">
        <v>153.46211</v>
      </c>
      <c r="J185" s="617">
        <v>114.962106139657</v>
      </c>
      <c r="K185" s="620">
        <v>3.6538593955369998</v>
      </c>
    </row>
    <row r="186" spans="1:11" ht="14.4" customHeight="1" thickBot="1" x14ac:dyDescent="0.35">
      <c r="A186" s="638" t="s">
        <v>489</v>
      </c>
      <c r="B186" s="616">
        <v>0.65631529871600003</v>
      </c>
      <c r="C186" s="616">
        <v>14.94163</v>
      </c>
      <c r="D186" s="617">
        <v>14.285314701282999</v>
      </c>
      <c r="E186" s="618">
        <v>22.765932821029999</v>
      </c>
      <c r="F186" s="616">
        <v>19.635629499202</v>
      </c>
      <c r="G186" s="617">
        <v>17.999327040935</v>
      </c>
      <c r="H186" s="619">
        <v>0</v>
      </c>
      <c r="I186" s="616">
        <v>34.300640000000001</v>
      </c>
      <c r="J186" s="617">
        <v>16.301312959063999</v>
      </c>
      <c r="K186" s="620">
        <v>1.7468571609270001</v>
      </c>
    </row>
    <row r="187" spans="1:11" ht="14.4" customHeight="1" thickBot="1" x14ac:dyDescent="0.35">
      <c r="A187" s="637" t="s">
        <v>490</v>
      </c>
      <c r="B187" s="621">
        <v>809.000000000211</v>
      </c>
      <c r="C187" s="621">
        <v>423.59879999999998</v>
      </c>
      <c r="D187" s="622">
        <v>-385.40120000021102</v>
      </c>
      <c r="E187" s="628">
        <v>0.52360791100100001</v>
      </c>
      <c r="F187" s="621">
        <v>815.88630107849303</v>
      </c>
      <c r="G187" s="622">
        <v>747.89577598861797</v>
      </c>
      <c r="H187" s="624">
        <v>0.88041999999999998</v>
      </c>
      <c r="I187" s="621">
        <v>568.32731999999999</v>
      </c>
      <c r="J187" s="622">
        <v>-179.56845598861801</v>
      </c>
      <c r="K187" s="629">
        <v>0.69657661765900003</v>
      </c>
    </row>
    <row r="188" spans="1:11" ht="14.4" customHeight="1" thickBot="1" x14ac:dyDescent="0.35">
      <c r="A188" s="638" t="s">
        <v>491</v>
      </c>
      <c r="B188" s="616">
        <v>2</v>
      </c>
      <c r="C188" s="616">
        <v>1.4248000000000001</v>
      </c>
      <c r="D188" s="617">
        <v>-0.57520000000000004</v>
      </c>
      <c r="E188" s="618">
        <v>0.71239999999900006</v>
      </c>
      <c r="F188" s="616">
        <v>0.88621935953599995</v>
      </c>
      <c r="G188" s="617">
        <v>0.81236774624200003</v>
      </c>
      <c r="H188" s="619">
        <v>0</v>
      </c>
      <c r="I188" s="616">
        <v>0</v>
      </c>
      <c r="J188" s="617">
        <v>-0.81236774624200003</v>
      </c>
      <c r="K188" s="620">
        <v>0</v>
      </c>
    </row>
    <row r="189" spans="1:11" ht="14.4" customHeight="1" thickBot="1" x14ac:dyDescent="0.35">
      <c r="A189" s="638" t="s">
        <v>492</v>
      </c>
      <c r="B189" s="616">
        <v>800.00000000020896</v>
      </c>
      <c r="C189" s="616">
        <v>417.72300000000001</v>
      </c>
      <c r="D189" s="617">
        <v>-382.277000000209</v>
      </c>
      <c r="E189" s="618">
        <v>0.52215374999899999</v>
      </c>
      <c r="F189" s="616">
        <v>800.00008021492602</v>
      </c>
      <c r="G189" s="617">
        <v>733.33340686368194</v>
      </c>
      <c r="H189" s="619">
        <v>0</v>
      </c>
      <c r="I189" s="616">
        <v>526.29999999999995</v>
      </c>
      <c r="J189" s="617">
        <v>-207.03340686368199</v>
      </c>
      <c r="K189" s="620">
        <v>0.65787493403499997</v>
      </c>
    </row>
    <row r="190" spans="1:11" ht="14.4" customHeight="1" thickBot="1" x14ac:dyDescent="0.35">
      <c r="A190" s="638" t="s">
        <v>493</v>
      </c>
      <c r="B190" s="616">
        <v>7.0000000000010001</v>
      </c>
      <c r="C190" s="616">
        <v>4.4509999999999996</v>
      </c>
      <c r="D190" s="617">
        <v>-2.549000000001</v>
      </c>
      <c r="E190" s="618">
        <v>0.63585714285600003</v>
      </c>
      <c r="F190" s="616">
        <v>15.000001504028999</v>
      </c>
      <c r="G190" s="617">
        <v>13.750001378694</v>
      </c>
      <c r="H190" s="619">
        <v>0.88041999999999998</v>
      </c>
      <c r="I190" s="616">
        <v>42.027320000000003</v>
      </c>
      <c r="J190" s="617">
        <v>28.277318621306001</v>
      </c>
      <c r="K190" s="620">
        <v>2.8018210523980001</v>
      </c>
    </row>
    <row r="191" spans="1:11" ht="14.4" customHeight="1" thickBot="1" x14ac:dyDescent="0.35">
      <c r="A191" s="637" t="s">
        <v>494</v>
      </c>
      <c r="B191" s="621">
        <v>0</v>
      </c>
      <c r="C191" s="621">
        <v>-7.4888300000000001</v>
      </c>
      <c r="D191" s="622">
        <v>-7.4888300000000001</v>
      </c>
      <c r="E191" s="623" t="s">
        <v>347</v>
      </c>
      <c r="F191" s="621">
        <v>0</v>
      </c>
      <c r="G191" s="622">
        <v>0</v>
      </c>
      <c r="H191" s="624">
        <v>-10.90086</v>
      </c>
      <c r="I191" s="621">
        <v>-42.37182</v>
      </c>
      <c r="J191" s="622">
        <v>-42.37182</v>
      </c>
      <c r="K191" s="625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-7.4888300000000001</v>
      </c>
      <c r="D192" s="617">
        <v>-7.4888300000000001</v>
      </c>
      <c r="E192" s="626" t="s">
        <v>347</v>
      </c>
      <c r="F192" s="616">
        <v>0</v>
      </c>
      <c r="G192" s="617">
        <v>0</v>
      </c>
      <c r="H192" s="619">
        <v>-10.90086</v>
      </c>
      <c r="I192" s="616">
        <v>-42.37182</v>
      </c>
      <c r="J192" s="617">
        <v>-42.37182</v>
      </c>
      <c r="K192" s="627" t="s">
        <v>311</v>
      </c>
    </row>
    <row r="193" spans="1:11" ht="14.4" customHeight="1" thickBot="1" x14ac:dyDescent="0.35">
      <c r="A193" s="637" t="s">
        <v>496</v>
      </c>
      <c r="B193" s="621">
        <v>0</v>
      </c>
      <c r="C193" s="621">
        <v>0</v>
      </c>
      <c r="D193" s="622">
        <v>0</v>
      </c>
      <c r="E193" s="623" t="s">
        <v>311</v>
      </c>
      <c r="F193" s="621">
        <v>0</v>
      </c>
      <c r="G193" s="622">
        <v>0</v>
      </c>
      <c r="H193" s="624">
        <v>0</v>
      </c>
      <c r="I193" s="621">
        <v>0.53100000000000003</v>
      </c>
      <c r="J193" s="622">
        <v>0.53100000000000003</v>
      </c>
      <c r="K193" s="625" t="s">
        <v>347</v>
      </c>
    </row>
    <row r="194" spans="1:11" ht="14.4" customHeight="1" thickBot="1" x14ac:dyDescent="0.35">
      <c r="A194" s="638" t="s">
        <v>497</v>
      </c>
      <c r="B194" s="616">
        <v>0</v>
      </c>
      <c r="C194" s="616">
        <v>0</v>
      </c>
      <c r="D194" s="617">
        <v>0</v>
      </c>
      <c r="E194" s="626" t="s">
        <v>311</v>
      </c>
      <c r="F194" s="616">
        <v>0</v>
      </c>
      <c r="G194" s="617">
        <v>0</v>
      </c>
      <c r="H194" s="619">
        <v>0</v>
      </c>
      <c r="I194" s="616">
        <v>0.53100000000000003</v>
      </c>
      <c r="J194" s="617">
        <v>0.53100000000000003</v>
      </c>
      <c r="K194" s="627" t="s">
        <v>347</v>
      </c>
    </row>
    <row r="195" spans="1:11" ht="14.4" customHeight="1" thickBot="1" x14ac:dyDescent="0.35">
      <c r="A195" s="637" t="s">
        <v>498</v>
      </c>
      <c r="B195" s="621">
        <v>45746.000000011903</v>
      </c>
      <c r="C195" s="621">
        <v>52594.602899999998</v>
      </c>
      <c r="D195" s="622">
        <v>6848.60289998806</v>
      </c>
      <c r="E195" s="628">
        <v>1.149709327591</v>
      </c>
      <c r="F195" s="621">
        <v>53702.005384627402</v>
      </c>
      <c r="G195" s="622">
        <v>49226.838269241802</v>
      </c>
      <c r="H195" s="624">
        <v>5033.7176900000004</v>
      </c>
      <c r="I195" s="621">
        <v>59825.127090000002</v>
      </c>
      <c r="J195" s="622">
        <v>10598.2888207582</v>
      </c>
      <c r="K195" s="629">
        <v>1.1140203547609999</v>
      </c>
    </row>
    <row r="196" spans="1:11" ht="14.4" customHeight="1" thickBot="1" x14ac:dyDescent="0.35">
      <c r="A196" s="638" t="s">
        <v>499</v>
      </c>
      <c r="B196" s="616">
        <v>24065.000000006301</v>
      </c>
      <c r="C196" s="616">
        <v>25125.965260000001</v>
      </c>
      <c r="D196" s="617">
        <v>1060.9652599937101</v>
      </c>
      <c r="E196" s="618">
        <v>1.0440874822349999</v>
      </c>
      <c r="F196" s="616">
        <v>27491.002756485599</v>
      </c>
      <c r="G196" s="617">
        <v>25200.085860111802</v>
      </c>
      <c r="H196" s="619">
        <v>2425.98947</v>
      </c>
      <c r="I196" s="616">
        <v>31563.979480000002</v>
      </c>
      <c r="J196" s="617">
        <v>6363.8936198881602</v>
      </c>
      <c r="K196" s="620">
        <v>1.1481567172930001</v>
      </c>
    </row>
    <row r="197" spans="1:11" ht="14.4" customHeight="1" thickBot="1" x14ac:dyDescent="0.35">
      <c r="A197" s="638" t="s">
        <v>500</v>
      </c>
      <c r="B197" s="616">
        <v>21681.000000005701</v>
      </c>
      <c r="C197" s="616">
        <v>27468.637640000001</v>
      </c>
      <c r="D197" s="617">
        <v>5787.6376399943401</v>
      </c>
      <c r="E197" s="618">
        <v>1.2669451427509999</v>
      </c>
      <c r="F197" s="616">
        <v>26211.0026281418</v>
      </c>
      <c r="G197" s="617">
        <v>24026.75240913</v>
      </c>
      <c r="H197" s="619">
        <v>2607.72822</v>
      </c>
      <c r="I197" s="616">
        <v>28261.14761</v>
      </c>
      <c r="J197" s="617">
        <v>4234.3952008700398</v>
      </c>
      <c r="K197" s="620">
        <v>1.078216961439</v>
      </c>
    </row>
    <row r="198" spans="1:11" ht="14.4" customHeight="1" thickBot="1" x14ac:dyDescent="0.35">
      <c r="A198" s="637" t="s">
        <v>501</v>
      </c>
      <c r="B198" s="621">
        <v>0</v>
      </c>
      <c r="C198" s="621">
        <v>1321.05249</v>
      </c>
      <c r="D198" s="622">
        <v>1321.05249</v>
      </c>
      <c r="E198" s="623" t="s">
        <v>311</v>
      </c>
      <c r="F198" s="621">
        <v>0</v>
      </c>
      <c r="G198" s="622">
        <v>0</v>
      </c>
      <c r="H198" s="624">
        <v>34.435099999999998</v>
      </c>
      <c r="I198" s="621">
        <v>1322.4202399999999</v>
      </c>
      <c r="J198" s="622">
        <v>1322.4202399999999</v>
      </c>
      <c r="K198" s="625" t="s">
        <v>311</v>
      </c>
    </row>
    <row r="199" spans="1:11" ht="14.4" customHeight="1" thickBot="1" x14ac:dyDescent="0.35">
      <c r="A199" s="638" t="s">
        <v>502</v>
      </c>
      <c r="B199" s="616">
        <v>0</v>
      </c>
      <c r="C199" s="616">
        <v>299.10597000000001</v>
      </c>
      <c r="D199" s="617">
        <v>299.10597000000001</v>
      </c>
      <c r="E199" s="626" t="s">
        <v>311</v>
      </c>
      <c r="F199" s="616">
        <v>0</v>
      </c>
      <c r="G199" s="617">
        <v>0</v>
      </c>
      <c r="H199" s="619">
        <v>0</v>
      </c>
      <c r="I199" s="616">
        <v>232.61873</v>
      </c>
      <c r="J199" s="617">
        <v>232.61873</v>
      </c>
      <c r="K199" s="627" t="s">
        <v>311</v>
      </c>
    </row>
    <row r="200" spans="1:11" ht="14.4" customHeight="1" thickBot="1" x14ac:dyDescent="0.35">
      <c r="A200" s="638" t="s">
        <v>503</v>
      </c>
      <c r="B200" s="616">
        <v>0</v>
      </c>
      <c r="C200" s="616">
        <v>1021.94652</v>
      </c>
      <c r="D200" s="617">
        <v>1021.94652</v>
      </c>
      <c r="E200" s="626" t="s">
        <v>311</v>
      </c>
      <c r="F200" s="616">
        <v>0</v>
      </c>
      <c r="G200" s="617">
        <v>0</v>
      </c>
      <c r="H200" s="619">
        <v>34.435099999999998</v>
      </c>
      <c r="I200" s="616">
        <v>1089.80151</v>
      </c>
      <c r="J200" s="617">
        <v>1089.80151</v>
      </c>
      <c r="K200" s="627" t="s">
        <v>311</v>
      </c>
    </row>
    <row r="201" spans="1:11" ht="14.4" customHeight="1" thickBot="1" x14ac:dyDescent="0.35">
      <c r="A201" s="635" t="s">
        <v>504</v>
      </c>
      <c r="B201" s="616">
        <v>38</v>
      </c>
      <c r="C201" s="616">
        <v>159.62126000000001</v>
      </c>
      <c r="D201" s="617">
        <v>121.62126000000001</v>
      </c>
      <c r="E201" s="618">
        <v>4.2005594736839997</v>
      </c>
      <c r="F201" s="616">
        <v>40.157586468312999</v>
      </c>
      <c r="G201" s="617">
        <v>36.811120929287</v>
      </c>
      <c r="H201" s="619">
        <v>2.89351</v>
      </c>
      <c r="I201" s="616">
        <v>164.08453</v>
      </c>
      <c r="J201" s="617">
        <v>127.27340907071201</v>
      </c>
      <c r="K201" s="620">
        <v>4.0860157302889997</v>
      </c>
    </row>
    <row r="202" spans="1:11" ht="14.4" customHeight="1" thickBot="1" x14ac:dyDescent="0.35">
      <c r="A202" s="636" t="s">
        <v>505</v>
      </c>
      <c r="B202" s="616">
        <v>0</v>
      </c>
      <c r="C202" s="616">
        <v>16.100000000000001</v>
      </c>
      <c r="D202" s="617">
        <v>16.100000000000001</v>
      </c>
      <c r="E202" s="626" t="s">
        <v>347</v>
      </c>
      <c r="F202" s="616">
        <v>0</v>
      </c>
      <c r="G202" s="617">
        <v>0</v>
      </c>
      <c r="H202" s="619">
        <v>0</v>
      </c>
      <c r="I202" s="616">
        <v>0</v>
      </c>
      <c r="J202" s="617">
        <v>0</v>
      </c>
      <c r="K202" s="620">
        <v>0</v>
      </c>
    </row>
    <row r="203" spans="1:11" ht="14.4" customHeight="1" thickBot="1" x14ac:dyDescent="0.35">
      <c r="A203" s="637" t="s">
        <v>506</v>
      </c>
      <c r="B203" s="621">
        <v>0</v>
      </c>
      <c r="C203" s="621">
        <v>16.100000000000001</v>
      </c>
      <c r="D203" s="622">
        <v>16.100000000000001</v>
      </c>
      <c r="E203" s="623" t="s">
        <v>347</v>
      </c>
      <c r="F203" s="621">
        <v>0</v>
      </c>
      <c r="G203" s="622">
        <v>0</v>
      </c>
      <c r="H203" s="624">
        <v>0</v>
      </c>
      <c r="I203" s="621">
        <v>0</v>
      </c>
      <c r="J203" s="622">
        <v>0</v>
      </c>
      <c r="K203" s="629">
        <v>0</v>
      </c>
    </row>
    <row r="204" spans="1:11" ht="14.4" customHeight="1" thickBot="1" x14ac:dyDescent="0.35">
      <c r="A204" s="638" t="s">
        <v>507</v>
      </c>
      <c r="B204" s="616">
        <v>0</v>
      </c>
      <c r="C204" s="616">
        <v>16.100000000000001</v>
      </c>
      <c r="D204" s="617">
        <v>16.100000000000001</v>
      </c>
      <c r="E204" s="626" t="s">
        <v>347</v>
      </c>
      <c r="F204" s="616">
        <v>0</v>
      </c>
      <c r="G204" s="617">
        <v>0</v>
      </c>
      <c r="H204" s="619">
        <v>0</v>
      </c>
      <c r="I204" s="616">
        <v>0</v>
      </c>
      <c r="J204" s="617">
        <v>0</v>
      </c>
      <c r="K204" s="620">
        <v>0</v>
      </c>
    </row>
    <row r="205" spans="1:11" ht="14.4" customHeight="1" thickBot="1" x14ac:dyDescent="0.35">
      <c r="A205" s="641" t="s">
        <v>508</v>
      </c>
      <c r="B205" s="621">
        <v>38</v>
      </c>
      <c r="C205" s="621">
        <v>143.52126000000001</v>
      </c>
      <c r="D205" s="622">
        <v>105.52126</v>
      </c>
      <c r="E205" s="628">
        <v>3.7768752631570002</v>
      </c>
      <c r="F205" s="621">
        <v>40.157586468312999</v>
      </c>
      <c r="G205" s="622">
        <v>36.811120929287</v>
      </c>
      <c r="H205" s="624">
        <v>2.89351</v>
      </c>
      <c r="I205" s="621">
        <v>164.08453</v>
      </c>
      <c r="J205" s="622">
        <v>127.27340907071201</v>
      </c>
      <c r="K205" s="629">
        <v>4.0860157302889997</v>
      </c>
    </row>
    <row r="206" spans="1:11" ht="14.4" customHeight="1" thickBot="1" x14ac:dyDescent="0.35">
      <c r="A206" s="637" t="s">
        <v>509</v>
      </c>
      <c r="B206" s="621">
        <v>0</v>
      </c>
      <c r="C206" s="621">
        <v>23.37678</v>
      </c>
      <c r="D206" s="622">
        <v>23.37678</v>
      </c>
      <c r="E206" s="623" t="s">
        <v>311</v>
      </c>
      <c r="F206" s="621">
        <v>0</v>
      </c>
      <c r="G206" s="622">
        <v>0</v>
      </c>
      <c r="H206" s="624">
        <v>9.1E-4</v>
      </c>
      <c r="I206" s="621">
        <v>3.0400000000000002E-3</v>
      </c>
      <c r="J206" s="622">
        <v>3.0400000000000002E-3</v>
      </c>
      <c r="K206" s="625" t="s">
        <v>311</v>
      </c>
    </row>
    <row r="207" spans="1:11" ht="14.4" customHeight="1" thickBot="1" x14ac:dyDescent="0.35">
      <c r="A207" s="638" t="s">
        <v>510</v>
      </c>
      <c r="B207" s="616">
        <v>0</v>
      </c>
      <c r="C207" s="616">
        <v>6.7799999999999996E-3</v>
      </c>
      <c r="D207" s="617">
        <v>6.7799999999999996E-3</v>
      </c>
      <c r="E207" s="626" t="s">
        <v>311</v>
      </c>
      <c r="F207" s="616">
        <v>0</v>
      </c>
      <c r="G207" s="617">
        <v>0</v>
      </c>
      <c r="H207" s="619">
        <v>9.1E-4</v>
      </c>
      <c r="I207" s="616">
        <v>3.0400000000000002E-3</v>
      </c>
      <c r="J207" s="617">
        <v>3.0400000000000002E-3</v>
      </c>
      <c r="K207" s="627" t="s">
        <v>311</v>
      </c>
    </row>
    <row r="208" spans="1:11" ht="14.4" customHeight="1" thickBot="1" x14ac:dyDescent="0.35">
      <c r="A208" s="638" t="s">
        <v>511</v>
      </c>
      <c r="B208" s="616">
        <v>0</v>
      </c>
      <c r="C208" s="616">
        <v>23.37</v>
      </c>
      <c r="D208" s="617">
        <v>23.37</v>
      </c>
      <c r="E208" s="626" t="s">
        <v>347</v>
      </c>
      <c r="F208" s="616">
        <v>0</v>
      </c>
      <c r="G208" s="617">
        <v>0</v>
      </c>
      <c r="H208" s="619">
        <v>0</v>
      </c>
      <c r="I208" s="616">
        <v>0</v>
      </c>
      <c r="J208" s="617">
        <v>0</v>
      </c>
      <c r="K208" s="627" t="s">
        <v>311</v>
      </c>
    </row>
    <row r="209" spans="1:11" ht="14.4" customHeight="1" thickBot="1" x14ac:dyDescent="0.35">
      <c r="A209" s="637" t="s">
        <v>512</v>
      </c>
      <c r="B209" s="621">
        <v>38</v>
      </c>
      <c r="C209" s="621">
        <v>120.14448</v>
      </c>
      <c r="D209" s="622">
        <v>82.144480000000001</v>
      </c>
      <c r="E209" s="628">
        <v>3.161696842105</v>
      </c>
      <c r="F209" s="621">
        <v>40.157586468312999</v>
      </c>
      <c r="G209" s="622">
        <v>36.811120929287</v>
      </c>
      <c r="H209" s="624">
        <v>2.8925999999999998</v>
      </c>
      <c r="I209" s="621">
        <v>99.522009999999995</v>
      </c>
      <c r="J209" s="622">
        <v>62.710889070712</v>
      </c>
      <c r="K209" s="629">
        <v>2.478286639027</v>
      </c>
    </row>
    <row r="210" spans="1:11" ht="14.4" customHeight="1" thickBot="1" x14ac:dyDescent="0.35">
      <c r="A210" s="638" t="s">
        <v>513</v>
      </c>
      <c r="B210" s="616">
        <v>0</v>
      </c>
      <c r="C210" s="616">
        <v>0.21</v>
      </c>
      <c r="D210" s="617">
        <v>0.21</v>
      </c>
      <c r="E210" s="626" t="s">
        <v>347</v>
      </c>
      <c r="F210" s="616">
        <v>0.208616235727</v>
      </c>
      <c r="G210" s="617">
        <v>0.19123154941600001</v>
      </c>
      <c r="H210" s="619">
        <v>0</v>
      </c>
      <c r="I210" s="616">
        <v>0.107</v>
      </c>
      <c r="J210" s="617">
        <v>-8.4231549416000001E-2</v>
      </c>
      <c r="K210" s="620">
        <v>0.51290351216800001</v>
      </c>
    </row>
    <row r="211" spans="1:11" ht="14.4" customHeight="1" thickBot="1" x14ac:dyDescent="0.35">
      <c r="A211" s="638" t="s">
        <v>514</v>
      </c>
      <c r="B211" s="616">
        <v>0</v>
      </c>
      <c r="C211" s="616">
        <v>4.0910000000000002E-2</v>
      </c>
      <c r="D211" s="617">
        <v>4.0910000000000002E-2</v>
      </c>
      <c r="E211" s="626" t="s">
        <v>347</v>
      </c>
      <c r="F211" s="616">
        <v>0</v>
      </c>
      <c r="G211" s="617">
        <v>0</v>
      </c>
      <c r="H211" s="619">
        <v>0</v>
      </c>
      <c r="I211" s="616">
        <v>0</v>
      </c>
      <c r="J211" s="617">
        <v>0</v>
      </c>
      <c r="K211" s="620">
        <v>11</v>
      </c>
    </row>
    <row r="212" spans="1:11" ht="14.4" customHeight="1" thickBot="1" x14ac:dyDescent="0.35">
      <c r="A212" s="638" t="s">
        <v>515</v>
      </c>
      <c r="B212" s="616">
        <v>38</v>
      </c>
      <c r="C212" s="616">
        <v>119.89357</v>
      </c>
      <c r="D212" s="617">
        <v>81.893569999999997</v>
      </c>
      <c r="E212" s="618">
        <v>3.155093947368</v>
      </c>
      <c r="F212" s="616">
        <v>39.948970232585999</v>
      </c>
      <c r="G212" s="617">
        <v>36.619889379870003</v>
      </c>
      <c r="H212" s="619">
        <v>2.8925999999999998</v>
      </c>
      <c r="I212" s="616">
        <v>99.415009999999995</v>
      </c>
      <c r="J212" s="617">
        <v>62.795120620128998</v>
      </c>
      <c r="K212" s="620">
        <v>2.4885500031959999</v>
      </c>
    </row>
    <row r="213" spans="1:11" ht="14.4" customHeight="1" thickBot="1" x14ac:dyDescent="0.35">
      <c r="A213" s="637" t="s">
        <v>516</v>
      </c>
      <c r="B213" s="621">
        <v>0</v>
      </c>
      <c r="C213" s="621">
        <v>0</v>
      </c>
      <c r="D213" s="622">
        <v>0</v>
      </c>
      <c r="E213" s="628">
        <v>1</v>
      </c>
      <c r="F213" s="621">
        <v>0</v>
      </c>
      <c r="G213" s="622">
        <v>0</v>
      </c>
      <c r="H213" s="624">
        <v>0</v>
      </c>
      <c r="I213" s="621">
        <v>64.559479999999994</v>
      </c>
      <c r="J213" s="622">
        <v>64.559479999999994</v>
      </c>
      <c r="K213" s="625" t="s">
        <v>347</v>
      </c>
    </row>
    <row r="214" spans="1:11" ht="14.4" customHeight="1" thickBot="1" x14ac:dyDescent="0.35">
      <c r="A214" s="638" t="s">
        <v>517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64.559479999999994</v>
      </c>
      <c r="J214" s="617">
        <v>64.559479999999994</v>
      </c>
      <c r="K214" s="627" t="s">
        <v>347</v>
      </c>
    </row>
    <row r="215" spans="1:11" ht="14.4" customHeight="1" thickBot="1" x14ac:dyDescent="0.35">
      <c r="A215" s="634" t="s">
        <v>518</v>
      </c>
      <c r="B215" s="616">
        <v>6782.5620159766004</v>
      </c>
      <c r="C215" s="616">
        <v>7352.3859500000099</v>
      </c>
      <c r="D215" s="617">
        <v>569.82393402340699</v>
      </c>
      <c r="E215" s="618">
        <v>1.084013081293</v>
      </c>
      <c r="F215" s="616">
        <v>7213.8421839262701</v>
      </c>
      <c r="G215" s="617">
        <v>6612.6886685990803</v>
      </c>
      <c r="H215" s="619">
        <v>743.83618999999999</v>
      </c>
      <c r="I215" s="616">
        <v>6889.2752200000004</v>
      </c>
      <c r="J215" s="617">
        <v>276.58655140091798</v>
      </c>
      <c r="K215" s="620">
        <v>0.95500775375199998</v>
      </c>
    </row>
    <row r="216" spans="1:11" ht="14.4" customHeight="1" thickBot="1" x14ac:dyDescent="0.35">
      <c r="A216" s="639" t="s">
        <v>519</v>
      </c>
      <c r="B216" s="621">
        <v>6782.5620159766004</v>
      </c>
      <c r="C216" s="621">
        <v>7352.3859500000099</v>
      </c>
      <c r="D216" s="622">
        <v>569.82393402340699</v>
      </c>
      <c r="E216" s="628">
        <v>1.084013081293</v>
      </c>
      <c r="F216" s="621">
        <v>7213.8421839262701</v>
      </c>
      <c r="G216" s="622">
        <v>6612.6886685990803</v>
      </c>
      <c r="H216" s="624">
        <v>743.83618999999999</v>
      </c>
      <c r="I216" s="621">
        <v>6889.2752200000004</v>
      </c>
      <c r="J216" s="622">
        <v>276.58655140091798</v>
      </c>
      <c r="K216" s="629">
        <v>0.95500775375199998</v>
      </c>
    </row>
    <row r="217" spans="1:11" ht="14.4" customHeight="1" thickBot="1" x14ac:dyDescent="0.35">
      <c r="A217" s="641" t="s">
        <v>54</v>
      </c>
      <c r="B217" s="621">
        <v>6782.5620159766004</v>
      </c>
      <c r="C217" s="621">
        <v>7352.3859500000099</v>
      </c>
      <c r="D217" s="622">
        <v>569.82393402340699</v>
      </c>
      <c r="E217" s="628">
        <v>1.084013081293</v>
      </c>
      <c r="F217" s="621">
        <v>7213.8421839262701</v>
      </c>
      <c r="G217" s="622">
        <v>6612.6886685990803</v>
      </c>
      <c r="H217" s="624">
        <v>743.83618999999999</v>
      </c>
      <c r="I217" s="621">
        <v>6889.2752200000004</v>
      </c>
      <c r="J217" s="622">
        <v>276.58655140091798</v>
      </c>
      <c r="K217" s="629">
        <v>0.95500775375199998</v>
      </c>
    </row>
    <row r="218" spans="1:11" ht="14.4" customHeight="1" thickBot="1" x14ac:dyDescent="0.35">
      <c r="A218" s="637" t="s">
        <v>520</v>
      </c>
      <c r="B218" s="621">
        <v>79.408855239762005</v>
      </c>
      <c r="C218" s="621">
        <v>83.903750000000002</v>
      </c>
      <c r="D218" s="622">
        <v>4.494894760237</v>
      </c>
      <c r="E218" s="628">
        <v>1.05660445232</v>
      </c>
      <c r="F218" s="621">
        <v>91.577234859171995</v>
      </c>
      <c r="G218" s="622">
        <v>83.945798620906999</v>
      </c>
      <c r="H218" s="624">
        <v>7.141</v>
      </c>
      <c r="I218" s="621">
        <v>77.804000000000002</v>
      </c>
      <c r="J218" s="622">
        <v>-6.1417986209070001</v>
      </c>
      <c r="K218" s="629">
        <v>0.84959979540300001</v>
      </c>
    </row>
    <row r="219" spans="1:11" ht="14.4" customHeight="1" thickBot="1" x14ac:dyDescent="0.35">
      <c r="A219" s="638" t="s">
        <v>521</v>
      </c>
      <c r="B219" s="616">
        <v>79.408855239762005</v>
      </c>
      <c r="C219" s="616">
        <v>83.903750000000002</v>
      </c>
      <c r="D219" s="617">
        <v>4.494894760237</v>
      </c>
      <c r="E219" s="618">
        <v>1.05660445232</v>
      </c>
      <c r="F219" s="616">
        <v>91.577234859171995</v>
      </c>
      <c r="G219" s="617">
        <v>83.945798620906999</v>
      </c>
      <c r="H219" s="619">
        <v>7.141</v>
      </c>
      <c r="I219" s="616">
        <v>77.804000000000002</v>
      </c>
      <c r="J219" s="617">
        <v>-6.1417986209070001</v>
      </c>
      <c r="K219" s="620">
        <v>0.84959979540300001</v>
      </c>
    </row>
    <row r="220" spans="1:11" ht="14.4" customHeight="1" thickBot="1" x14ac:dyDescent="0.35">
      <c r="A220" s="637" t="s">
        <v>522</v>
      </c>
      <c r="B220" s="621">
        <v>85.738021256788997</v>
      </c>
      <c r="C220" s="621">
        <v>83.227220000000003</v>
      </c>
      <c r="D220" s="622">
        <v>-2.5108012567890001</v>
      </c>
      <c r="E220" s="628">
        <v>0.97071542799800004</v>
      </c>
      <c r="F220" s="621">
        <v>122.95380040361199</v>
      </c>
      <c r="G220" s="622">
        <v>112.707650369977</v>
      </c>
      <c r="H220" s="624">
        <v>5.5993199999999996</v>
      </c>
      <c r="I220" s="621">
        <v>87.260360000000006</v>
      </c>
      <c r="J220" s="622">
        <v>-25.447290369977001</v>
      </c>
      <c r="K220" s="629">
        <v>0.70970038919900003</v>
      </c>
    </row>
    <row r="221" spans="1:11" ht="14.4" customHeight="1" thickBot="1" x14ac:dyDescent="0.35">
      <c r="A221" s="638" t="s">
        <v>523</v>
      </c>
      <c r="B221" s="616">
        <v>72.477007014809004</v>
      </c>
      <c r="C221" s="616">
        <v>64.611999999999995</v>
      </c>
      <c r="D221" s="617">
        <v>-7.8650070148089997</v>
      </c>
      <c r="E221" s="618">
        <v>0.89148272895400005</v>
      </c>
      <c r="F221" s="616">
        <v>70.809168289824996</v>
      </c>
      <c r="G221" s="617">
        <v>64.908404265672999</v>
      </c>
      <c r="H221" s="619">
        <v>3.048</v>
      </c>
      <c r="I221" s="616">
        <v>54.018000000000001</v>
      </c>
      <c r="J221" s="617">
        <v>-10.890404265673</v>
      </c>
      <c r="K221" s="620">
        <v>0.76286731371899996</v>
      </c>
    </row>
    <row r="222" spans="1:11" ht="14.4" customHeight="1" thickBot="1" x14ac:dyDescent="0.35">
      <c r="A222" s="638" t="s">
        <v>524</v>
      </c>
      <c r="B222" s="616">
        <v>0</v>
      </c>
      <c r="C222" s="616">
        <v>4.1710000000000003</v>
      </c>
      <c r="D222" s="617">
        <v>4.1710000000000003</v>
      </c>
      <c r="E222" s="626" t="s">
        <v>311</v>
      </c>
      <c r="F222" s="616">
        <v>34.336783196763001</v>
      </c>
      <c r="G222" s="617">
        <v>31.475384597032001</v>
      </c>
      <c r="H222" s="619">
        <v>1.5723</v>
      </c>
      <c r="I222" s="616">
        <v>18.8687</v>
      </c>
      <c r="J222" s="617">
        <v>-12.606684597032</v>
      </c>
      <c r="K222" s="620">
        <v>0.54951856998000004</v>
      </c>
    </row>
    <row r="223" spans="1:11" ht="14.4" customHeight="1" thickBot="1" x14ac:dyDescent="0.35">
      <c r="A223" s="638" t="s">
        <v>525</v>
      </c>
      <c r="B223" s="616">
        <v>13.26101424198</v>
      </c>
      <c r="C223" s="616">
        <v>14.44422</v>
      </c>
      <c r="D223" s="617">
        <v>1.1832057580190001</v>
      </c>
      <c r="E223" s="618">
        <v>1.0892243788010001</v>
      </c>
      <c r="F223" s="616">
        <v>17.807848917023001</v>
      </c>
      <c r="G223" s="617">
        <v>16.323861507271001</v>
      </c>
      <c r="H223" s="619">
        <v>0.97902</v>
      </c>
      <c r="I223" s="616">
        <v>14.373659999999999</v>
      </c>
      <c r="J223" s="617">
        <v>-1.9502015072709999</v>
      </c>
      <c r="K223" s="620">
        <v>0.80715307429700001</v>
      </c>
    </row>
    <row r="224" spans="1:11" ht="14.4" customHeight="1" thickBot="1" x14ac:dyDescent="0.35">
      <c r="A224" s="637" t="s">
        <v>526</v>
      </c>
      <c r="B224" s="621">
        <v>978.34102793364696</v>
      </c>
      <c r="C224" s="621">
        <v>1005.64742</v>
      </c>
      <c r="D224" s="622">
        <v>27.306392066354</v>
      </c>
      <c r="E224" s="628">
        <v>1.027910913768</v>
      </c>
      <c r="F224" s="621">
        <v>947.89872959178297</v>
      </c>
      <c r="G224" s="622">
        <v>868.90716879246804</v>
      </c>
      <c r="H224" s="624">
        <v>85.331460000000007</v>
      </c>
      <c r="I224" s="621">
        <v>907.70384999999999</v>
      </c>
      <c r="J224" s="622">
        <v>38.796681207531996</v>
      </c>
      <c r="K224" s="629">
        <v>0.95759580814099998</v>
      </c>
    </row>
    <row r="225" spans="1:11" ht="14.4" customHeight="1" thickBot="1" x14ac:dyDescent="0.35">
      <c r="A225" s="638" t="s">
        <v>527</v>
      </c>
      <c r="B225" s="616">
        <v>978.34102793364696</v>
      </c>
      <c r="C225" s="616">
        <v>1005.64742</v>
      </c>
      <c r="D225" s="617">
        <v>27.306392066354</v>
      </c>
      <c r="E225" s="618">
        <v>1.027910913768</v>
      </c>
      <c r="F225" s="616">
        <v>947.89872959178297</v>
      </c>
      <c r="G225" s="617">
        <v>868.90716879246804</v>
      </c>
      <c r="H225" s="619">
        <v>85.331460000000007</v>
      </c>
      <c r="I225" s="616">
        <v>907.70384999999999</v>
      </c>
      <c r="J225" s="617">
        <v>38.796681207531996</v>
      </c>
      <c r="K225" s="620">
        <v>0.95759580814099998</v>
      </c>
    </row>
    <row r="226" spans="1:11" ht="14.4" customHeight="1" thickBot="1" x14ac:dyDescent="0.35">
      <c r="A226" s="637" t="s">
        <v>528</v>
      </c>
      <c r="B226" s="621">
        <v>0</v>
      </c>
      <c r="C226" s="621">
        <v>6.798</v>
      </c>
      <c r="D226" s="622">
        <v>6.798</v>
      </c>
      <c r="E226" s="623" t="s">
        <v>311</v>
      </c>
      <c r="F226" s="621">
        <v>0</v>
      </c>
      <c r="G226" s="622">
        <v>0</v>
      </c>
      <c r="H226" s="624">
        <v>0.33600000000000002</v>
      </c>
      <c r="I226" s="621">
        <v>7.8940000000000001</v>
      </c>
      <c r="J226" s="622">
        <v>7.8940000000000001</v>
      </c>
      <c r="K226" s="625" t="s">
        <v>347</v>
      </c>
    </row>
    <row r="227" spans="1:11" ht="14.4" customHeight="1" thickBot="1" x14ac:dyDescent="0.35">
      <c r="A227" s="638" t="s">
        <v>529</v>
      </c>
      <c r="B227" s="616">
        <v>0</v>
      </c>
      <c r="C227" s="616">
        <v>6.798</v>
      </c>
      <c r="D227" s="617">
        <v>6.798</v>
      </c>
      <c r="E227" s="626" t="s">
        <v>311</v>
      </c>
      <c r="F227" s="616">
        <v>0</v>
      </c>
      <c r="G227" s="617">
        <v>0</v>
      </c>
      <c r="H227" s="619">
        <v>0.33600000000000002</v>
      </c>
      <c r="I227" s="616">
        <v>7.8940000000000001</v>
      </c>
      <c r="J227" s="617">
        <v>7.8940000000000001</v>
      </c>
      <c r="K227" s="627" t="s">
        <v>347</v>
      </c>
    </row>
    <row r="228" spans="1:11" ht="14.4" customHeight="1" thickBot="1" x14ac:dyDescent="0.35">
      <c r="A228" s="637" t="s">
        <v>530</v>
      </c>
      <c r="B228" s="621">
        <v>1251</v>
      </c>
      <c r="C228" s="621">
        <v>1142.97929</v>
      </c>
      <c r="D228" s="622">
        <v>-108.020709999999</v>
      </c>
      <c r="E228" s="628">
        <v>0.91365250999199998</v>
      </c>
      <c r="F228" s="621">
        <v>1509.1703458438201</v>
      </c>
      <c r="G228" s="622">
        <v>1383.40615035683</v>
      </c>
      <c r="H228" s="624">
        <v>152.9348</v>
      </c>
      <c r="I228" s="621">
        <v>1293.2317800000001</v>
      </c>
      <c r="J228" s="622">
        <v>-90.174370356832</v>
      </c>
      <c r="K228" s="629">
        <v>0.85691571104700004</v>
      </c>
    </row>
    <row r="229" spans="1:11" ht="14.4" customHeight="1" thickBot="1" x14ac:dyDescent="0.35">
      <c r="A229" s="638" t="s">
        <v>531</v>
      </c>
      <c r="B229" s="616">
        <v>1251</v>
      </c>
      <c r="C229" s="616">
        <v>1142.97929</v>
      </c>
      <c r="D229" s="617">
        <v>-108.020709999999</v>
      </c>
      <c r="E229" s="618">
        <v>0.91365250999199998</v>
      </c>
      <c r="F229" s="616">
        <v>1509.1703458438201</v>
      </c>
      <c r="G229" s="617">
        <v>1383.40615035683</v>
      </c>
      <c r="H229" s="619">
        <v>152.9348</v>
      </c>
      <c r="I229" s="616">
        <v>1293.2317800000001</v>
      </c>
      <c r="J229" s="617">
        <v>-90.174370356832</v>
      </c>
      <c r="K229" s="620">
        <v>0.85691571104700004</v>
      </c>
    </row>
    <row r="230" spans="1:11" ht="14.4" customHeight="1" thickBot="1" x14ac:dyDescent="0.35">
      <c r="A230" s="637" t="s">
        <v>532</v>
      </c>
      <c r="B230" s="621">
        <v>0</v>
      </c>
      <c r="C230" s="621">
        <v>524.37338000000102</v>
      </c>
      <c r="D230" s="622">
        <v>524.37338000000102</v>
      </c>
      <c r="E230" s="623" t="s">
        <v>311</v>
      </c>
      <c r="F230" s="621">
        <v>0</v>
      </c>
      <c r="G230" s="622">
        <v>0</v>
      </c>
      <c r="H230" s="624">
        <v>45.002310000000001</v>
      </c>
      <c r="I230" s="621">
        <v>496.58461999999997</v>
      </c>
      <c r="J230" s="622">
        <v>496.58461999999997</v>
      </c>
      <c r="K230" s="625" t="s">
        <v>347</v>
      </c>
    </row>
    <row r="231" spans="1:11" ht="14.4" customHeight="1" thickBot="1" x14ac:dyDescent="0.35">
      <c r="A231" s="638" t="s">
        <v>533</v>
      </c>
      <c r="B231" s="616">
        <v>0</v>
      </c>
      <c r="C231" s="616">
        <v>524.37338000000102</v>
      </c>
      <c r="D231" s="617">
        <v>524.37338000000102</v>
      </c>
      <c r="E231" s="626" t="s">
        <v>311</v>
      </c>
      <c r="F231" s="616">
        <v>0</v>
      </c>
      <c r="G231" s="617">
        <v>0</v>
      </c>
      <c r="H231" s="619">
        <v>45.002310000000001</v>
      </c>
      <c r="I231" s="616">
        <v>496.58461999999997</v>
      </c>
      <c r="J231" s="617">
        <v>496.58461999999997</v>
      </c>
      <c r="K231" s="627" t="s">
        <v>347</v>
      </c>
    </row>
    <row r="232" spans="1:11" ht="14.4" customHeight="1" thickBot="1" x14ac:dyDescent="0.35">
      <c r="A232" s="637" t="s">
        <v>534</v>
      </c>
      <c r="B232" s="621">
        <v>4388.0741115463998</v>
      </c>
      <c r="C232" s="621">
        <v>4505.4568900000004</v>
      </c>
      <c r="D232" s="622">
        <v>117.382778453602</v>
      </c>
      <c r="E232" s="628">
        <v>1.0267504092840001</v>
      </c>
      <c r="F232" s="621">
        <v>4542.2420732278897</v>
      </c>
      <c r="G232" s="622">
        <v>4163.7219004588997</v>
      </c>
      <c r="H232" s="624">
        <v>447.49130000000002</v>
      </c>
      <c r="I232" s="621">
        <v>4018.7966099999999</v>
      </c>
      <c r="J232" s="622">
        <v>-144.92529045889401</v>
      </c>
      <c r="K232" s="629">
        <v>0.88476055331500003</v>
      </c>
    </row>
    <row r="233" spans="1:11" ht="14.4" customHeight="1" thickBot="1" x14ac:dyDescent="0.35">
      <c r="A233" s="638" t="s">
        <v>535</v>
      </c>
      <c r="B233" s="616">
        <v>4388.0741115463998</v>
      </c>
      <c r="C233" s="616">
        <v>4505.4568900000004</v>
      </c>
      <c r="D233" s="617">
        <v>117.382778453602</v>
      </c>
      <c r="E233" s="618">
        <v>1.0267504092840001</v>
      </c>
      <c r="F233" s="616">
        <v>4542.2420732278897</v>
      </c>
      <c r="G233" s="617">
        <v>4163.7219004588997</v>
      </c>
      <c r="H233" s="619">
        <v>447.49130000000002</v>
      </c>
      <c r="I233" s="616">
        <v>4018.7966099999999</v>
      </c>
      <c r="J233" s="617">
        <v>-144.92529045889401</v>
      </c>
      <c r="K233" s="620">
        <v>0.88476055331500003</v>
      </c>
    </row>
    <row r="234" spans="1:11" ht="14.4" customHeight="1" thickBot="1" x14ac:dyDescent="0.35">
      <c r="A234" s="642" t="s">
        <v>536</v>
      </c>
      <c r="B234" s="621">
        <v>0</v>
      </c>
      <c r="C234" s="621">
        <v>140.22049999999999</v>
      </c>
      <c r="D234" s="622">
        <v>140.22049999999999</v>
      </c>
      <c r="E234" s="623" t="s">
        <v>311</v>
      </c>
      <c r="F234" s="621">
        <v>0</v>
      </c>
      <c r="G234" s="622">
        <v>0</v>
      </c>
      <c r="H234" s="624">
        <v>1.42178</v>
      </c>
      <c r="I234" s="621">
        <v>105.48707</v>
      </c>
      <c r="J234" s="622">
        <v>105.48707</v>
      </c>
      <c r="K234" s="625" t="s">
        <v>347</v>
      </c>
    </row>
    <row r="235" spans="1:11" ht="14.4" customHeight="1" thickBot="1" x14ac:dyDescent="0.35">
      <c r="A235" s="639" t="s">
        <v>537</v>
      </c>
      <c r="B235" s="621">
        <v>0</v>
      </c>
      <c r="C235" s="621">
        <v>140.22049999999999</v>
      </c>
      <c r="D235" s="622">
        <v>140.22049999999999</v>
      </c>
      <c r="E235" s="623" t="s">
        <v>311</v>
      </c>
      <c r="F235" s="621">
        <v>0</v>
      </c>
      <c r="G235" s="622">
        <v>0</v>
      </c>
      <c r="H235" s="624">
        <v>1.42178</v>
      </c>
      <c r="I235" s="621">
        <v>105.48707</v>
      </c>
      <c r="J235" s="622">
        <v>105.48707</v>
      </c>
      <c r="K235" s="625" t="s">
        <v>347</v>
      </c>
    </row>
    <row r="236" spans="1:11" ht="14.4" customHeight="1" thickBot="1" x14ac:dyDescent="0.35">
      <c r="A236" s="641" t="s">
        <v>538</v>
      </c>
      <c r="B236" s="621">
        <v>0</v>
      </c>
      <c r="C236" s="621">
        <v>140.22049999999999</v>
      </c>
      <c r="D236" s="622">
        <v>140.22049999999999</v>
      </c>
      <c r="E236" s="623" t="s">
        <v>311</v>
      </c>
      <c r="F236" s="621">
        <v>0</v>
      </c>
      <c r="G236" s="622">
        <v>0</v>
      </c>
      <c r="H236" s="624">
        <v>1.42178</v>
      </c>
      <c r="I236" s="621">
        <v>105.48707</v>
      </c>
      <c r="J236" s="622">
        <v>105.48707</v>
      </c>
      <c r="K236" s="625" t="s">
        <v>347</v>
      </c>
    </row>
    <row r="237" spans="1:11" ht="14.4" customHeight="1" thickBot="1" x14ac:dyDescent="0.35">
      <c r="A237" s="637" t="s">
        <v>539</v>
      </c>
      <c r="B237" s="621">
        <v>0</v>
      </c>
      <c r="C237" s="621">
        <v>140.22049999999999</v>
      </c>
      <c r="D237" s="622">
        <v>140.22049999999999</v>
      </c>
      <c r="E237" s="623" t="s">
        <v>311</v>
      </c>
      <c r="F237" s="621">
        <v>0</v>
      </c>
      <c r="G237" s="622">
        <v>0</v>
      </c>
      <c r="H237" s="624">
        <v>1.42178</v>
      </c>
      <c r="I237" s="621">
        <v>105.48707</v>
      </c>
      <c r="J237" s="622">
        <v>105.48707</v>
      </c>
      <c r="K237" s="625" t="s">
        <v>347</v>
      </c>
    </row>
    <row r="238" spans="1:11" ht="14.4" customHeight="1" thickBot="1" x14ac:dyDescent="0.35">
      <c r="A238" s="638" t="s">
        <v>540</v>
      </c>
      <c r="B238" s="616">
        <v>0</v>
      </c>
      <c r="C238" s="616">
        <v>25.441500000000001</v>
      </c>
      <c r="D238" s="617">
        <v>25.441500000000001</v>
      </c>
      <c r="E238" s="626" t="s">
        <v>311</v>
      </c>
      <c r="F238" s="616">
        <v>0</v>
      </c>
      <c r="G238" s="617">
        <v>0</v>
      </c>
      <c r="H238" s="619">
        <v>1.42178</v>
      </c>
      <c r="I238" s="616">
        <v>30.509969999999999</v>
      </c>
      <c r="J238" s="617">
        <v>30.509969999999999</v>
      </c>
      <c r="K238" s="627" t="s">
        <v>347</v>
      </c>
    </row>
    <row r="239" spans="1:11" ht="14.4" customHeight="1" thickBot="1" x14ac:dyDescent="0.35">
      <c r="A239" s="638" t="s">
        <v>541</v>
      </c>
      <c r="B239" s="616">
        <v>0</v>
      </c>
      <c r="C239" s="616">
        <v>114.779</v>
      </c>
      <c r="D239" s="617">
        <v>114.779</v>
      </c>
      <c r="E239" s="626" t="s">
        <v>311</v>
      </c>
      <c r="F239" s="616">
        <v>0</v>
      </c>
      <c r="G239" s="617">
        <v>0</v>
      </c>
      <c r="H239" s="619">
        <v>0</v>
      </c>
      <c r="I239" s="616">
        <v>74.977099999999993</v>
      </c>
      <c r="J239" s="617">
        <v>74.977099999999993</v>
      </c>
      <c r="K239" s="627" t="s">
        <v>347</v>
      </c>
    </row>
    <row r="240" spans="1:11" ht="14.4" customHeight="1" thickBot="1" x14ac:dyDescent="0.35">
      <c r="A240" s="643"/>
      <c r="B240" s="616">
        <v>-25340.6903499953</v>
      </c>
      <c r="C240" s="616">
        <v>-24242.958559999999</v>
      </c>
      <c r="D240" s="617">
        <v>1097.73178999532</v>
      </c>
      <c r="E240" s="618">
        <v>0.95668106216299997</v>
      </c>
      <c r="F240" s="616">
        <v>-29344.980112086701</v>
      </c>
      <c r="G240" s="617">
        <v>-26899.565102746201</v>
      </c>
      <c r="H240" s="619">
        <v>-2903.44721999999</v>
      </c>
      <c r="I240" s="616">
        <v>-12368.579449999999</v>
      </c>
      <c r="J240" s="617">
        <v>14530.9856527462</v>
      </c>
      <c r="K240" s="620">
        <v>0.42148876580400002</v>
      </c>
    </row>
    <row r="241" spans="1:11" ht="14.4" customHeight="1" thickBot="1" x14ac:dyDescent="0.35">
      <c r="A241" s="644" t="s">
        <v>66</v>
      </c>
      <c r="B241" s="630">
        <v>-25340.6903499953</v>
      </c>
      <c r="C241" s="630">
        <v>-24242.958559999999</v>
      </c>
      <c r="D241" s="631">
        <v>1097.73178999532</v>
      </c>
      <c r="E241" s="632" t="s">
        <v>311</v>
      </c>
      <c r="F241" s="630">
        <v>-29344.980112086701</v>
      </c>
      <c r="G241" s="631">
        <v>-26899.565102746201</v>
      </c>
      <c r="H241" s="630">
        <v>-2903.44721999999</v>
      </c>
      <c r="I241" s="630">
        <v>-12368.579449999999</v>
      </c>
      <c r="J241" s="631">
        <v>14530.9856527462</v>
      </c>
      <c r="K241" s="633">
        <v>0.42148876580400002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542</v>
      </c>
      <c r="B5" s="646" t="s">
        <v>543</v>
      </c>
      <c r="C5" s="647" t="s">
        <v>544</v>
      </c>
      <c r="D5" s="647" t="s">
        <v>544</v>
      </c>
      <c r="E5" s="647"/>
      <c r="F5" s="647" t="s">
        <v>544</v>
      </c>
      <c r="G5" s="647" t="s">
        <v>544</v>
      </c>
      <c r="H5" s="647" t="s">
        <v>544</v>
      </c>
      <c r="I5" s="648" t="s">
        <v>544</v>
      </c>
      <c r="J5" s="649" t="s">
        <v>74</v>
      </c>
    </row>
    <row r="6" spans="1:10" ht="14.4" customHeight="1" x14ac:dyDescent="0.3">
      <c r="A6" s="645" t="s">
        <v>542</v>
      </c>
      <c r="B6" s="646" t="s">
        <v>319</v>
      </c>
      <c r="C6" s="647">
        <v>2450.4372700000008</v>
      </c>
      <c r="D6" s="647">
        <v>2370.5506999999998</v>
      </c>
      <c r="E6" s="647"/>
      <c r="F6" s="647">
        <v>2450.866669999999</v>
      </c>
      <c r="G6" s="647">
        <v>2637.8363795000596</v>
      </c>
      <c r="H6" s="647">
        <v>-186.96970950006062</v>
      </c>
      <c r="I6" s="648">
        <v>0.92912005045002211</v>
      </c>
      <c r="J6" s="649" t="s">
        <v>1</v>
      </c>
    </row>
    <row r="7" spans="1:10" ht="14.4" customHeight="1" x14ac:dyDescent="0.3">
      <c r="A7" s="645" t="s">
        <v>542</v>
      </c>
      <c r="B7" s="646" t="s">
        <v>320</v>
      </c>
      <c r="C7" s="647" t="s">
        <v>544</v>
      </c>
      <c r="D7" s="647">
        <v>63.121140000000004</v>
      </c>
      <c r="E7" s="647"/>
      <c r="F7" s="647">
        <v>61.024729999998996</v>
      </c>
      <c r="G7" s="647">
        <v>63.250005710177</v>
      </c>
      <c r="H7" s="647">
        <v>-2.2252757101780034</v>
      </c>
      <c r="I7" s="648">
        <v>0.96481777850938666</v>
      </c>
      <c r="J7" s="649" t="s">
        <v>1</v>
      </c>
    </row>
    <row r="8" spans="1:10" ht="14.4" customHeight="1" x14ac:dyDescent="0.3">
      <c r="A8" s="645" t="s">
        <v>542</v>
      </c>
      <c r="B8" s="646" t="s">
        <v>321</v>
      </c>
      <c r="C8" s="647">
        <v>73.470910000000003</v>
      </c>
      <c r="D8" s="647">
        <v>7.905289999999999</v>
      </c>
      <c r="E8" s="647"/>
      <c r="F8" s="647">
        <v>6.6046999999990001</v>
      </c>
      <c r="G8" s="647">
        <v>7.333333995382084</v>
      </c>
      <c r="H8" s="647">
        <v>-0.72863399538308382</v>
      </c>
      <c r="I8" s="648">
        <v>0.90064082778148169</v>
      </c>
      <c r="J8" s="649" t="s">
        <v>1</v>
      </c>
    </row>
    <row r="9" spans="1:10" ht="14.4" customHeight="1" x14ac:dyDescent="0.3">
      <c r="A9" s="645" t="s">
        <v>542</v>
      </c>
      <c r="B9" s="646" t="s">
        <v>322</v>
      </c>
      <c r="C9" s="647">
        <v>79.668390000000002</v>
      </c>
      <c r="D9" s="647">
        <v>79.024799999999985</v>
      </c>
      <c r="E9" s="647"/>
      <c r="F9" s="647">
        <v>887.43315999999902</v>
      </c>
      <c r="G9" s="647">
        <v>88.000007944594174</v>
      </c>
      <c r="H9" s="647">
        <v>799.43315205540489</v>
      </c>
      <c r="I9" s="648">
        <v>10.084466816852304</v>
      </c>
      <c r="J9" s="649" t="s">
        <v>1</v>
      </c>
    </row>
    <row r="10" spans="1:10" ht="14.4" customHeight="1" x14ac:dyDescent="0.3">
      <c r="A10" s="645" t="s">
        <v>542</v>
      </c>
      <c r="B10" s="646" t="s">
        <v>323</v>
      </c>
      <c r="C10" s="647">
        <v>125.5984</v>
      </c>
      <c r="D10" s="647">
        <v>125.36088000000001</v>
      </c>
      <c r="E10" s="647"/>
      <c r="F10" s="647">
        <v>113.62938000000003</v>
      </c>
      <c r="G10" s="647">
        <v>123.75001117208583</v>
      </c>
      <c r="H10" s="647">
        <v>-10.120631172085808</v>
      </c>
      <c r="I10" s="648">
        <v>0.91821712922504606</v>
      </c>
      <c r="J10" s="649" t="s">
        <v>1</v>
      </c>
    </row>
    <row r="11" spans="1:10" ht="14.4" customHeight="1" x14ac:dyDescent="0.3">
      <c r="A11" s="645" t="s">
        <v>542</v>
      </c>
      <c r="B11" s="646" t="s">
        <v>324</v>
      </c>
      <c r="C11" s="647" t="s">
        <v>544</v>
      </c>
      <c r="D11" s="647" t="s">
        <v>544</v>
      </c>
      <c r="E11" s="647"/>
      <c r="F11" s="647">
        <v>8.5748999999989994</v>
      </c>
      <c r="G11" s="647">
        <v>155.83334740188602</v>
      </c>
      <c r="H11" s="647">
        <v>-147.25844740188703</v>
      </c>
      <c r="I11" s="648">
        <v>5.5026091288951029E-2</v>
      </c>
      <c r="J11" s="649" t="s">
        <v>1</v>
      </c>
    </row>
    <row r="12" spans="1:10" ht="14.4" customHeight="1" x14ac:dyDescent="0.3">
      <c r="A12" s="645" t="s">
        <v>542</v>
      </c>
      <c r="B12" s="646" t="s">
        <v>325</v>
      </c>
      <c r="C12" s="647">
        <v>4.4459900000000001</v>
      </c>
      <c r="D12" s="647">
        <v>71.869979999999998</v>
      </c>
      <c r="E12" s="647"/>
      <c r="F12" s="647">
        <v>455.03825000000006</v>
      </c>
      <c r="G12" s="647">
        <v>3.6666669976905832</v>
      </c>
      <c r="H12" s="647">
        <v>451.37158300230948</v>
      </c>
      <c r="I12" s="648">
        <v>124.10132970531596</v>
      </c>
      <c r="J12" s="649" t="s">
        <v>1</v>
      </c>
    </row>
    <row r="13" spans="1:10" ht="14.4" customHeight="1" x14ac:dyDescent="0.3">
      <c r="A13" s="645" t="s">
        <v>542</v>
      </c>
      <c r="B13" s="646" t="s">
        <v>326</v>
      </c>
      <c r="C13" s="647">
        <v>153.21596999999997</v>
      </c>
      <c r="D13" s="647">
        <v>169.20926</v>
      </c>
      <c r="E13" s="647"/>
      <c r="F13" s="647">
        <v>181.54079000000002</v>
      </c>
      <c r="G13" s="647">
        <v>174.16668239034348</v>
      </c>
      <c r="H13" s="647">
        <v>7.3741076096565337</v>
      </c>
      <c r="I13" s="648">
        <v>1.0423393700129719</v>
      </c>
      <c r="J13" s="649" t="s">
        <v>1</v>
      </c>
    </row>
    <row r="14" spans="1:10" ht="14.4" customHeight="1" x14ac:dyDescent="0.3">
      <c r="A14" s="645" t="s">
        <v>542</v>
      </c>
      <c r="B14" s="646" t="s">
        <v>327</v>
      </c>
      <c r="C14" s="647">
        <v>3.2024300000000006</v>
      </c>
      <c r="D14" s="647">
        <v>6.9085999999999999</v>
      </c>
      <c r="E14" s="647"/>
      <c r="F14" s="647">
        <v>0.75765000000000005</v>
      </c>
      <c r="G14" s="647">
        <v>2.7499097651043334</v>
      </c>
      <c r="H14" s="647">
        <v>-1.9922597651043334</v>
      </c>
      <c r="I14" s="648">
        <v>0.27551813139994225</v>
      </c>
      <c r="J14" s="649" t="s">
        <v>1</v>
      </c>
    </row>
    <row r="15" spans="1:10" ht="14.4" customHeight="1" x14ac:dyDescent="0.3">
      <c r="A15" s="645" t="s">
        <v>542</v>
      </c>
      <c r="B15" s="646" t="s">
        <v>328</v>
      </c>
      <c r="C15" s="647">
        <v>88.557310000000001</v>
      </c>
      <c r="D15" s="647">
        <v>86.981359999999995</v>
      </c>
      <c r="E15" s="647"/>
      <c r="F15" s="647">
        <v>84.254789999999005</v>
      </c>
      <c r="G15" s="647">
        <v>83.416674197480248</v>
      </c>
      <c r="H15" s="647">
        <v>0.83811580251875739</v>
      </c>
      <c r="I15" s="648">
        <v>1.0100473413808684</v>
      </c>
      <c r="J15" s="649" t="s">
        <v>1</v>
      </c>
    </row>
    <row r="16" spans="1:10" ht="14.4" customHeight="1" x14ac:dyDescent="0.3">
      <c r="A16" s="645" t="s">
        <v>542</v>
      </c>
      <c r="B16" s="646" t="s">
        <v>545</v>
      </c>
      <c r="C16" s="647">
        <v>2978.5966700000004</v>
      </c>
      <c r="D16" s="647">
        <v>2980.9320100000004</v>
      </c>
      <c r="E16" s="647"/>
      <c r="F16" s="647">
        <v>4249.7250199999944</v>
      </c>
      <c r="G16" s="647">
        <v>3340.0030190748034</v>
      </c>
      <c r="H16" s="647">
        <v>909.72200092519097</v>
      </c>
      <c r="I16" s="648">
        <v>1.2723716103637499</v>
      </c>
      <c r="J16" s="649" t="s">
        <v>546</v>
      </c>
    </row>
    <row r="18" spans="1:10" ht="14.4" customHeight="1" x14ac:dyDescent="0.3">
      <c r="A18" s="645" t="s">
        <v>542</v>
      </c>
      <c r="B18" s="646" t="s">
        <v>543</v>
      </c>
      <c r="C18" s="647" t="s">
        <v>544</v>
      </c>
      <c r="D18" s="647" t="s">
        <v>544</v>
      </c>
      <c r="E18" s="647"/>
      <c r="F18" s="647" t="s">
        <v>544</v>
      </c>
      <c r="G18" s="647" t="s">
        <v>544</v>
      </c>
      <c r="H18" s="647" t="s">
        <v>544</v>
      </c>
      <c r="I18" s="648" t="s">
        <v>544</v>
      </c>
      <c r="J18" s="649" t="s">
        <v>74</v>
      </c>
    </row>
    <row r="19" spans="1:10" ht="14.4" customHeight="1" x14ac:dyDescent="0.3">
      <c r="A19" s="645" t="s">
        <v>547</v>
      </c>
      <c r="B19" s="646" t="s">
        <v>548</v>
      </c>
      <c r="C19" s="647" t="s">
        <v>544</v>
      </c>
      <c r="D19" s="647" t="s">
        <v>544</v>
      </c>
      <c r="E19" s="647"/>
      <c r="F19" s="647" t="s">
        <v>544</v>
      </c>
      <c r="G19" s="647" t="s">
        <v>544</v>
      </c>
      <c r="H19" s="647" t="s">
        <v>544</v>
      </c>
      <c r="I19" s="648" t="s">
        <v>544</v>
      </c>
      <c r="J19" s="649" t="s">
        <v>0</v>
      </c>
    </row>
    <row r="20" spans="1:10" ht="14.4" customHeight="1" x14ac:dyDescent="0.3">
      <c r="A20" s="645" t="s">
        <v>547</v>
      </c>
      <c r="B20" s="646" t="s">
        <v>319</v>
      </c>
      <c r="C20" s="647">
        <v>733.36463999999989</v>
      </c>
      <c r="D20" s="647">
        <v>737.24253999999996</v>
      </c>
      <c r="E20" s="647"/>
      <c r="F20" s="647">
        <v>786.11020999999903</v>
      </c>
      <c r="G20" s="647">
        <v>738.09235849628396</v>
      </c>
      <c r="H20" s="647">
        <v>48.017851503715065</v>
      </c>
      <c r="I20" s="648">
        <v>1.065056697784464</v>
      </c>
      <c r="J20" s="649" t="s">
        <v>1</v>
      </c>
    </row>
    <row r="21" spans="1:10" ht="14.4" customHeight="1" x14ac:dyDescent="0.3">
      <c r="A21" s="645" t="s">
        <v>547</v>
      </c>
      <c r="B21" s="646" t="s">
        <v>320</v>
      </c>
      <c r="C21" s="647" t="s">
        <v>544</v>
      </c>
      <c r="D21" s="647">
        <v>63.121140000000004</v>
      </c>
      <c r="E21" s="647"/>
      <c r="F21" s="647">
        <v>61.024729999998996</v>
      </c>
      <c r="G21" s="647">
        <v>63.250005710177</v>
      </c>
      <c r="H21" s="647">
        <v>-2.2252757101780034</v>
      </c>
      <c r="I21" s="648">
        <v>0.96481777850938666</v>
      </c>
      <c r="J21" s="649" t="s">
        <v>1</v>
      </c>
    </row>
    <row r="22" spans="1:10" ht="14.4" customHeight="1" x14ac:dyDescent="0.3">
      <c r="A22" s="645" t="s">
        <v>547</v>
      </c>
      <c r="B22" s="646" t="s">
        <v>321</v>
      </c>
      <c r="C22" s="647">
        <v>73.470910000000003</v>
      </c>
      <c r="D22" s="647">
        <v>7.905289999999999</v>
      </c>
      <c r="E22" s="647"/>
      <c r="F22" s="647">
        <v>6.6046999999990001</v>
      </c>
      <c r="G22" s="647">
        <v>7.333333995382084</v>
      </c>
      <c r="H22" s="647">
        <v>-0.72863399538308382</v>
      </c>
      <c r="I22" s="648">
        <v>0.90064082778148169</v>
      </c>
      <c r="J22" s="649" t="s">
        <v>1</v>
      </c>
    </row>
    <row r="23" spans="1:10" ht="14.4" customHeight="1" x14ac:dyDescent="0.3">
      <c r="A23" s="645" t="s">
        <v>547</v>
      </c>
      <c r="B23" s="646" t="s">
        <v>322</v>
      </c>
      <c r="C23" s="647">
        <v>79.668390000000002</v>
      </c>
      <c r="D23" s="647">
        <v>79.024799999999985</v>
      </c>
      <c r="E23" s="647"/>
      <c r="F23" s="647">
        <v>887.43315999999902</v>
      </c>
      <c r="G23" s="647">
        <v>88.000007944594174</v>
      </c>
      <c r="H23" s="647">
        <v>799.43315205540489</v>
      </c>
      <c r="I23" s="648">
        <v>10.084466816852304</v>
      </c>
      <c r="J23" s="649" t="s">
        <v>1</v>
      </c>
    </row>
    <row r="24" spans="1:10" ht="14.4" customHeight="1" x14ac:dyDescent="0.3">
      <c r="A24" s="645" t="s">
        <v>547</v>
      </c>
      <c r="B24" s="646" t="s">
        <v>325</v>
      </c>
      <c r="C24" s="647">
        <v>4.4459900000000001</v>
      </c>
      <c r="D24" s="647">
        <v>71.869979999999998</v>
      </c>
      <c r="E24" s="647"/>
      <c r="F24" s="647">
        <v>455.03825000000006</v>
      </c>
      <c r="G24" s="647">
        <v>3.6666669976905832</v>
      </c>
      <c r="H24" s="647">
        <v>451.37158300230948</v>
      </c>
      <c r="I24" s="648">
        <v>124.10132970531596</v>
      </c>
      <c r="J24" s="649" t="s">
        <v>1</v>
      </c>
    </row>
    <row r="25" spans="1:10" ht="14.4" customHeight="1" x14ac:dyDescent="0.3">
      <c r="A25" s="645" t="s">
        <v>547</v>
      </c>
      <c r="B25" s="646" t="s">
        <v>326</v>
      </c>
      <c r="C25" s="647">
        <v>151.35873999999998</v>
      </c>
      <c r="D25" s="647">
        <v>167.93525</v>
      </c>
      <c r="E25" s="647"/>
      <c r="F25" s="647">
        <v>180.92284000000001</v>
      </c>
      <c r="G25" s="647">
        <v>172.96095159856515</v>
      </c>
      <c r="H25" s="647">
        <v>7.9618884014348623</v>
      </c>
      <c r="I25" s="648">
        <v>1.0460328665392293</v>
      </c>
      <c r="J25" s="649" t="s">
        <v>1</v>
      </c>
    </row>
    <row r="26" spans="1:10" ht="14.4" customHeight="1" x14ac:dyDescent="0.3">
      <c r="A26" s="645" t="s">
        <v>547</v>
      </c>
      <c r="B26" s="646" t="s">
        <v>327</v>
      </c>
      <c r="C26" s="647">
        <v>3.2024300000000006</v>
      </c>
      <c r="D26" s="647">
        <v>6.9085999999999999</v>
      </c>
      <c r="E26" s="647"/>
      <c r="F26" s="647">
        <v>0.75765000000000005</v>
      </c>
      <c r="G26" s="647">
        <v>2.7499097651043334</v>
      </c>
      <c r="H26" s="647">
        <v>-1.9922597651043334</v>
      </c>
      <c r="I26" s="648">
        <v>0.27551813139994225</v>
      </c>
      <c r="J26" s="649" t="s">
        <v>1</v>
      </c>
    </row>
    <row r="27" spans="1:10" ht="14.4" customHeight="1" x14ac:dyDescent="0.3">
      <c r="A27" s="645" t="s">
        <v>547</v>
      </c>
      <c r="B27" s="646" t="s">
        <v>328</v>
      </c>
      <c r="C27" s="647">
        <v>88.557310000000001</v>
      </c>
      <c r="D27" s="647">
        <v>86.981359999999995</v>
      </c>
      <c r="E27" s="647"/>
      <c r="F27" s="647">
        <v>84.254789999999005</v>
      </c>
      <c r="G27" s="647">
        <v>83.416674197480248</v>
      </c>
      <c r="H27" s="647">
        <v>0.83811580251875739</v>
      </c>
      <c r="I27" s="648">
        <v>1.0100473413808684</v>
      </c>
      <c r="J27" s="649" t="s">
        <v>1</v>
      </c>
    </row>
    <row r="28" spans="1:10" ht="14.4" customHeight="1" x14ac:dyDescent="0.3">
      <c r="A28" s="645" t="s">
        <v>547</v>
      </c>
      <c r="B28" s="646" t="s">
        <v>549</v>
      </c>
      <c r="C28" s="647">
        <v>1134.0684099999999</v>
      </c>
      <c r="D28" s="647">
        <v>1220.9889599999999</v>
      </c>
      <c r="E28" s="647"/>
      <c r="F28" s="647">
        <v>2462.1463299999955</v>
      </c>
      <c r="G28" s="647">
        <v>1159.4699087052775</v>
      </c>
      <c r="H28" s="647">
        <v>1302.676421294718</v>
      </c>
      <c r="I28" s="648">
        <v>2.1235103313283501</v>
      </c>
      <c r="J28" s="649" t="s">
        <v>550</v>
      </c>
    </row>
    <row r="29" spans="1:10" ht="14.4" customHeight="1" x14ac:dyDescent="0.3">
      <c r="A29" s="645" t="s">
        <v>544</v>
      </c>
      <c r="B29" s="646" t="s">
        <v>544</v>
      </c>
      <c r="C29" s="647" t="s">
        <v>544</v>
      </c>
      <c r="D29" s="647" t="s">
        <v>544</v>
      </c>
      <c r="E29" s="647"/>
      <c r="F29" s="647" t="s">
        <v>544</v>
      </c>
      <c r="G29" s="647" t="s">
        <v>544</v>
      </c>
      <c r="H29" s="647" t="s">
        <v>544</v>
      </c>
      <c r="I29" s="648" t="s">
        <v>544</v>
      </c>
      <c r="J29" s="649" t="s">
        <v>551</v>
      </c>
    </row>
    <row r="30" spans="1:10" ht="14.4" customHeight="1" x14ac:dyDescent="0.3">
      <c r="A30" s="645" t="s">
        <v>552</v>
      </c>
      <c r="B30" s="646" t="s">
        <v>553</v>
      </c>
      <c r="C30" s="647" t="s">
        <v>544</v>
      </c>
      <c r="D30" s="647" t="s">
        <v>544</v>
      </c>
      <c r="E30" s="647"/>
      <c r="F30" s="647" t="s">
        <v>544</v>
      </c>
      <c r="G30" s="647" t="s">
        <v>544</v>
      </c>
      <c r="H30" s="647" t="s">
        <v>544</v>
      </c>
      <c r="I30" s="648" t="s">
        <v>544</v>
      </c>
      <c r="J30" s="649" t="s">
        <v>0</v>
      </c>
    </row>
    <row r="31" spans="1:10" ht="14.4" customHeight="1" x14ac:dyDescent="0.3">
      <c r="A31" s="645" t="s">
        <v>552</v>
      </c>
      <c r="B31" s="646" t="s">
        <v>319</v>
      </c>
      <c r="C31" s="647">
        <v>1717.072630000001</v>
      </c>
      <c r="D31" s="647">
        <v>1633.30816</v>
      </c>
      <c r="E31" s="647"/>
      <c r="F31" s="647">
        <v>1664.7564600000001</v>
      </c>
      <c r="G31" s="647">
        <v>1899.7440210037757</v>
      </c>
      <c r="H31" s="647">
        <v>-234.98756100377568</v>
      </c>
      <c r="I31" s="648">
        <v>0.87630567149798722</v>
      </c>
      <c r="J31" s="649" t="s">
        <v>1</v>
      </c>
    </row>
    <row r="32" spans="1:10" ht="14.4" customHeight="1" x14ac:dyDescent="0.3">
      <c r="A32" s="645" t="s">
        <v>552</v>
      </c>
      <c r="B32" s="646" t="s">
        <v>323</v>
      </c>
      <c r="C32" s="647">
        <v>125.5984</v>
      </c>
      <c r="D32" s="647">
        <v>125.36088000000001</v>
      </c>
      <c r="E32" s="647"/>
      <c r="F32" s="647">
        <v>113.62938000000003</v>
      </c>
      <c r="G32" s="647">
        <v>123.75001117208583</v>
      </c>
      <c r="H32" s="647">
        <v>-10.120631172085808</v>
      </c>
      <c r="I32" s="648">
        <v>0.91821712922504606</v>
      </c>
      <c r="J32" s="649" t="s">
        <v>1</v>
      </c>
    </row>
    <row r="33" spans="1:10" ht="14.4" customHeight="1" x14ac:dyDescent="0.3">
      <c r="A33" s="645" t="s">
        <v>552</v>
      </c>
      <c r="B33" s="646" t="s">
        <v>326</v>
      </c>
      <c r="C33" s="647">
        <v>1.8572299999999999</v>
      </c>
      <c r="D33" s="647">
        <v>1.2740100000000001</v>
      </c>
      <c r="E33" s="647"/>
      <c r="F33" s="647">
        <v>0.61795</v>
      </c>
      <c r="G33" s="647">
        <v>1.2057307917783333</v>
      </c>
      <c r="H33" s="647">
        <v>-0.58778079177833331</v>
      </c>
      <c r="I33" s="648">
        <v>0.51251075630952836</v>
      </c>
      <c r="J33" s="649" t="s">
        <v>1</v>
      </c>
    </row>
    <row r="34" spans="1:10" ht="14.4" customHeight="1" x14ac:dyDescent="0.3">
      <c r="A34" s="645" t="s">
        <v>552</v>
      </c>
      <c r="B34" s="646" t="s">
        <v>328</v>
      </c>
      <c r="C34" s="647">
        <v>0</v>
      </c>
      <c r="D34" s="647" t="s">
        <v>544</v>
      </c>
      <c r="E34" s="647"/>
      <c r="F34" s="647" t="s">
        <v>544</v>
      </c>
      <c r="G34" s="647" t="s">
        <v>544</v>
      </c>
      <c r="H34" s="647" t="s">
        <v>544</v>
      </c>
      <c r="I34" s="648" t="s">
        <v>544</v>
      </c>
      <c r="J34" s="649" t="s">
        <v>1</v>
      </c>
    </row>
    <row r="35" spans="1:10" ht="14.4" customHeight="1" x14ac:dyDescent="0.3">
      <c r="A35" s="645" t="s">
        <v>552</v>
      </c>
      <c r="B35" s="646" t="s">
        <v>554</v>
      </c>
      <c r="C35" s="647">
        <v>1844.5282600000012</v>
      </c>
      <c r="D35" s="647">
        <v>1759.9430500000001</v>
      </c>
      <c r="E35" s="647"/>
      <c r="F35" s="647">
        <v>1779.0037900000002</v>
      </c>
      <c r="G35" s="647">
        <v>2024.6997629676398</v>
      </c>
      <c r="H35" s="647">
        <v>-245.69597296763959</v>
      </c>
      <c r="I35" s="648">
        <v>0.87865066344082621</v>
      </c>
      <c r="J35" s="649" t="s">
        <v>550</v>
      </c>
    </row>
    <row r="36" spans="1:10" ht="14.4" customHeight="1" x14ac:dyDescent="0.3">
      <c r="A36" s="645" t="s">
        <v>544</v>
      </c>
      <c r="B36" s="646" t="s">
        <v>544</v>
      </c>
      <c r="C36" s="647" t="s">
        <v>544</v>
      </c>
      <c r="D36" s="647" t="s">
        <v>544</v>
      </c>
      <c r="E36" s="647"/>
      <c r="F36" s="647" t="s">
        <v>544</v>
      </c>
      <c r="G36" s="647" t="s">
        <v>544</v>
      </c>
      <c r="H36" s="647" t="s">
        <v>544</v>
      </c>
      <c r="I36" s="648" t="s">
        <v>544</v>
      </c>
      <c r="J36" s="649" t="s">
        <v>551</v>
      </c>
    </row>
    <row r="37" spans="1:10" ht="14.4" customHeight="1" x14ac:dyDescent="0.3">
      <c r="A37" s="645" t="s">
        <v>555</v>
      </c>
      <c r="B37" s="646" t="s">
        <v>556</v>
      </c>
      <c r="C37" s="647" t="s">
        <v>544</v>
      </c>
      <c r="D37" s="647" t="s">
        <v>544</v>
      </c>
      <c r="E37" s="647"/>
      <c r="F37" s="647" t="s">
        <v>544</v>
      </c>
      <c r="G37" s="647" t="s">
        <v>544</v>
      </c>
      <c r="H37" s="647" t="s">
        <v>544</v>
      </c>
      <c r="I37" s="648" t="s">
        <v>544</v>
      </c>
      <c r="J37" s="649" t="s">
        <v>0</v>
      </c>
    </row>
    <row r="38" spans="1:10" ht="14.4" customHeight="1" x14ac:dyDescent="0.3">
      <c r="A38" s="645" t="s">
        <v>555</v>
      </c>
      <c r="B38" s="646" t="s">
        <v>319</v>
      </c>
      <c r="C38" s="647">
        <v>0</v>
      </c>
      <c r="D38" s="647" t="s">
        <v>544</v>
      </c>
      <c r="E38" s="647"/>
      <c r="F38" s="647" t="s">
        <v>544</v>
      </c>
      <c r="G38" s="647" t="s">
        <v>544</v>
      </c>
      <c r="H38" s="647" t="s">
        <v>544</v>
      </c>
      <c r="I38" s="648" t="s">
        <v>544</v>
      </c>
      <c r="J38" s="649" t="s">
        <v>1</v>
      </c>
    </row>
    <row r="39" spans="1:10" ht="14.4" customHeight="1" x14ac:dyDescent="0.3">
      <c r="A39" s="645" t="s">
        <v>555</v>
      </c>
      <c r="B39" s="646" t="s">
        <v>324</v>
      </c>
      <c r="C39" s="647" t="s">
        <v>544</v>
      </c>
      <c r="D39" s="647" t="s">
        <v>544</v>
      </c>
      <c r="E39" s="647"/>
      <c r="F39" s="647">
        <v>8.5748999999989994</v>
      </c>
      <c r="G39" s="647">
        <v>155.83334740188602</v>
      </c>
      <c r="H39" s="647">
        <v>-147.25844740188703</v>
      </c>
      <c r="I39" s="648">
        <v>5.5026091288951029E-2</v>
      </c>
      <c r="J39" s="649" t="s">
        <v>1</v>
      </c>
    </row>
    <row r="40" spans="1:10" ht="14.4" customHeight="1" x14ac:dyDescent="0.3">
      <c r="A40" s="645" t="s">
        <v>555</v>
      </c>
      <c r="B40" s="646" t="s">
        <v>557</v>
      </c>
      <c r="C40" s="647">
        <v>0</v>
      </c>
      <c r="D40" s="647" t="s">
        <v>544</v>
      </c>
      <c r="E40" s="647"/>
      <c r="F40" s="647">
        <v>8.5748999999989994</v>
      </c>
      <c r="G40" s="647">
        <v>155.83334740188602</v>
      </c>
      <c r="H40" s="647">
        <v>-147.25844740188703</v>
      </c>
      <c r="I40" s="648">
        <v>5.5026091288951029E-2</v>
      </c>
      <c r="J40" s="649" t="s">
        <v>550</v>
      </c>
    </row>
    <row r="41" spans="1:10" ht="14.4" customHeight="1" x14ac:dyDescent="0.3">
      <c r="A41" s="645" t="s">
        <v>544</v>
      </c>
      <c r="B41" s="646" t="s">
        <v>544</v>
      </c>
      <c r="C41" s="647" t="s">
        <v>544</v>
      </c>
      <c r="D41" s="647" t="s">
        <v>544</v>
      </c>
      <c r="E41" s="647"/>
      <c r="F41" s="647" t="s">
        <v>544</v>
      </c>
      <c r="G41" s="647" t="s">
        <v>544</v>
      </c>
      <c r="H41" s="647" t="s">
        <v>544</v>
      </c>
      <c r="I41" s="648" t="s">
        <v>544</v>
      </c>
      <c r="J41" s="649" t="s">
        <v>551</v>
      </c>
    </row>
    <row r="42" spans="1:10" ht="14.4" customHeight="1" x14ac:dyDescent="0.3">
      <c r="A42" s="645" t="s">
        <v>558</v>
      </c>
      <c r="B42" s="646" t="s">
        <v>559</v>
      </c>
      <c r="C42" s="647" t="s">
        <v>544</v>
      </c>
      <c r="D42" s="647" t="s">
        <v>544</v>
      </c>
      <c r="E42" s="647"/>
      <c r="F42" s="647" t="s">
        <v>544</v>
      </c>
      <c r="G42" s="647" t="s">
        <v>544</v>
      </c>
      <c r="H42" s="647" t="s">
        <v>544</v>
      </c>
      <c r="I42" s="648" t="s">
        <v>544</v>
      </c>
      <c r="J42" s="649" t="s">
        <v>0</v>
      </c>
    </row>
    <row r="43" spans="1:10" ht="14.4" customHeight="1" x14ac:dyDescent="0.3">
      <c r="A43" s="645" t="s">
        <v>558</v>
      </c>
      <c r="B43" s="646" t="s">
        <v>319</v>
      </c>
      <c r="C43" s="647">
        <v>0</v>
      </c>
      <c r="D43" s="647">
        <v>0</v>
      </c>
      <c r="E43" s="647"/>
      <c r="F43" s="647" t="s">
        <v>544</v>
      </c>
      <c r="G43" s="647" t="s">
        <v>544</v>
      </c>
      <c r="H43" s="647" t="s">
        <v>544</v>
      </c>
      <c r="I43" s="648" t="s">
        <v>544</v>
      </c>
      <c r="J43" s="649" t="s">
        <v>1</v>
      </c>
    </row>
    <row r="44" spans="1:10" ht="14.4" customHeight="1" x14ac:dyDescent="0.3">
      <c r="A44" s="645" t="s">
        <v>558</v>
      </c>
      <c r="B44" s="646" t="s">
        <v>560</v>
      </c>
      <c r="C44" s="647">
        <v>0</v>
      </c>
      <c r="D44" s="647">
        <v>0</v>
      </c>
      <c r="E44" s="647"/>
      <c r="F44" s="647" t="s">
        <v>544</v>
      </c>
      <c r="G44" s="647" t="s">
        <v>544</v>
      </c>
      <c r="H44" s="647" t="s">
        <v>544</v>
      </c>
      <c r="I44" s="648" t="s">
        <v>544</v>
      </c>
      <c r="J44" s="649" t="s">
        <v>550</v>
      </c>
    </row>
    <row r="45" spans="1:10" ht="14.4" customHeight="1" x14ac:dyDescent="0.3">
      <c r="A45" s="645" t="s">
        <v>544</v>
      </c>
      <c r="B45" s="646" t="s">
        <v>544</v>
      </c>
      <c r="C45" s="647" t="s">
        <v>544</v>
      </c>
      <c r="D45" s="647" t="s">
        <v>544</v>
      </c>
      <c r="E45" s="647"/>
      <c r="F45" s="647" t="s">
        <v>544</v>
      </c>
      <c r="G45" s="647" t="s">
        <v>544</v>
      </c>
      <c r="H45" s="647" t="s">
        <v>544</v>
      </c>
      <c r="I45" s="648" t="s">
        <v>544</v>
      </c>
      <c r="J45" s="649" t="s">
        <v>551</v>
      </c>
    </row>
    <row r="46" spans="1:10" ht="14.4" customHeight="1" x14ac:dyDescent="0.3">
      <c r="A46" s="645" t="s">
        <v>542</v>
      </c>
      <c r="B46" s="646" t="s">
        <v>545</v>
      </c>
      <c r="C46" s="647">
        <v>2978.5966700000008</v>
      </c>
      <c r="D46" s="647">
        <v>2980.9320100000004</v>
      </c>
      <c r="E46" s="647"/>
      <c r="F46" s="647">
        <v>4249.7250199999944</v>
      </c>
      <c r="G46" s="647">
        <v>3340.0030190748039</v>
      </c>
      <c r="H46" s="647">
        <v>909.72200092519051</v>
      </c>
      <c r="I46" s="648">
        <v>1.2723716103637499</v>
      </c>
      <c r="J46" s="649" t="s">
        <v>546</v>
      </c>
    </row>
  </sheetData>
  <mergeCells count="3">
    <mergeCell ref="F3:I3"/>
    <mergeCell ref="C4:D4"/>
    <mergeCell ref="A1:I1"/>
  </mergeCells>
  <conditionalFormatting sqref="F17 F47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46">
    <cfRule type="expression" dxfId="67" priority="5">
      <formula>$H18&gt;0</formula>
    </cfRule>
  </conditionalFormatting>
  <conditionalFormatting sqref="A18:A46">
    <cfRule type="expression" dxfId="66" priority="2">
      <formula>AND($J18&lt;&gt;"mezeraKL",$J18&lt;&gt;"")</formula>
    </cfRule>
  </conditionalFormatting>
  <conditionalFormatting sqref="I18:I46">
    <cfRule type="expression" dxfId="65" priority="6">
      <formula>$I18&gt;1</formula>
    </cfRule>
  </conditionalFormatting>
  <conditionalFormatting sqref="B18:B46">
    <cfRule type="expression" dxfId="64" priority="1">
      <formula>OR($J18="NS",$J18="SumaNS",$J18="Účet")</formula>
    </cfRule>
  </conditionalFormatting>
  <conditionalFormatting sqref="A18:D46 F18:I46">
    <cfRule type="expression" dxfId="63" priority="8">
      <formula>AND($J18&lt;&gt;"",$J18&lt;&gt;"mezeraKL")</formula>
    </cfRule>
  </conditionalFormatting>
  <conditionalFormatting sqref="B18:D46 F18:I46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6 F18:I46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400.55366443969734</v>
      </c>
      <c r="M3" s="207">
        <f>SUBTOTAL(9,M5:M1048576)</f>
        <v>11371.998000000001</v>
      </c>
      <c r="N3" s="208">
        <f>SUBTOTAL(9,N5:N1048576)</f>
        <v>4555095.47090091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542</v>
      </c>
      <c r="B5" s="656" t="s">
        <v>543</v>
      </c>
      <c r="C5" s="657" t="s">
        <v>547</v>
      </c>
      <c r="D5" s="658" t="s">
        <v>2116</v>
      </c>
      <c r="E5" s="657" t="s">
        <v>561</v>
      </c>
      <c r="F5" s="658" t="s">
        <v>2119</v>
      </c>
      <c r="G5" s="657"/>
      <c r="H5" s="657" t="s">
        <v>562</v>
      </c>
      <c r="I5" s="657" t="s">
        <v>563</v>
      </c>
      <c r="J5" s="657" t="s">
        <v>564</v>
      </c>
      <c r="K5" s="657" t="s">
        <v>565</v>
      </c>
      <c r="L5" s="659">
        <v>293.60999999999984</v>
      </c>
      <c r="M5" s="659">
        <v>1</v>
      </c>
      <c r="N5" s="660">
        <v>293.60999999999984</v>
      </c>
    </row>
    <row r="6" spans="1:14" ht="14.4" customHeight="1" x14ac:dyDescent="0.3">
      <c r="A6" s="661" t="s">
        <v>542</v>
      </c>
      <c r="B6" s="662" t="s">
        <v>543</v>
      </c>
      <c r="C6" s="663" t="s">
        <v>547</v>
      </c>
      <c r="D6" s="664" t="s">
        <v>2116</v>
      </c>
      <c r="E6" s="663" t="s">
        <v>561</v>
      </c>
      <c r="F6" s="664" t="s">
        <v>2119</v>
      </c>
      <c r="G6" s="663"/>
      <c r="H6" s="663" t="s">
        <v>566</v>
      </c>
      <c r="I6" s="663" t="s">
        <v>567</v>
      </c>
      <c r="J6" s="663" t="s">
        <v>568</v>
      </c>
      <c r="K6" s="663" t="s">
        <v>569</v>
      </c>
      <c r="L6" s="665">
        <v>161.78</v>
      </c>
      <c r="M6" s="665">
        <v>2</v>
      </c>
      <c r="N6" s="666">
        <v>323.56</v>
      </c>
    </row>
    <row r="7" spans="1:14" ht="14.4" customHeight="1" x14ac:dyDescent="0.3">
      <c r="A7" s="661" t="s">
        <v>542</v>
      </c>
      <c r="B7" s="662" t="s">
        <v>543</v>
      </c>
      <c r="C7" s="663" t="s">
        <v>547</v>
      </c>
      <c r="D7" s="664" t="s">
        <v>2116</v>
      </c>
      <c r="E7" s="663" t="s">
        <v>561</v>
      </c>
      <c r="F7" s="664" t="s">
        <v>2119</v>
      </c>
      <c r="G7" s="663"/>
      <c r="H7" s="663" t="s">
        <v>570</v>
      </c>
      <c r="I7" s="663" t="s">
        <v>571</v>
      </c>
      <c r="J7" s="663" t="s">
        <v>572</v>
      </c>
      <c r="K7" s="663" t="s">
        <v>573</v>
      </c>
      <c r="L7" s="665">
        <v>112.57816207722914</v>
      </c>
      <c r="M7" s="665">
        <v>6</v>
      </c>
      <c r="N7" s="666">
        <v>675.46897246337483</v>
      </c>
    </row>
    <row r="8" spans="1:14" ht="14.4" customHeight="1" x14ac:dyDescent="0.3">
      <c r="A8" s="661" t="s">
        <v>542</v>
      </c>
      <c r="B8" s="662" t="s">
        <v>543</v>
      </c>
      <c r="C8" s="663" t="s">
        <v>547</v>
      </c>
      <c r="D8" s="664" t="s">
        <v>2116</v>
      </c>
      <c r="E8" s="663" t="s">
        <v>561</v>
      </c>
      <c r="F8" s="664" t="s">
        <v>2119</v>
      </c>
      <c r="G8" s="663"/>
      <c r="H8" s="663" t="s">
        <v>574</v>
      </c>
      <c r="I8" s="663" t="s">
        <v>575</v>
      </c>
      <c r="J8" s="663" t="s">
        <v>576</v>
      </c>
      <c r="K8" s="663" t="s">
        <v>577</v>
      </c>
      <c r="L8" s="665">
        <v>239.93996412235668</v>
      </c>
      <c r="M8" s="665">
        <v>1</v>
      </c>
      <c r="N8" s="666">
        <v>239.93996412235668</v>
      </c>
    </row>
    <row r="9" spans="1:14" ht="14.4" customHeight="1" x14ac:dyDescent="0.3">
      <c r="A9" s="661" t="s">
        <v>542</v>
      </c>
      <c r="B9" s="662" t="s">
        <v>543</v>
      </c>
      <c r="C9" s="663" t="s">
        <v>547</v>
      </c>
      <c r="D9" s="664" t="s">
        <v>2116</v>
      </c>
      <c r="E9" s="663" t="s">
        <v>561</v>
      </c>
      <c r="F9" s="664" t="s">
        <v>2119</v>
      </c>
      <c r="G9" s="663"/>
      <c r="H9" s="663" t="s">
        <v>578</v>
      </c>
      <c r="I9" s="663" t="s">
        <v>579</v>
      </c>
      <c r="J9" s="663" t="s">
        <v>580</v>
      </c>
      <c r="K9" s="663" t="s">
        <v>581</v>
      </c>
      <c r="L9" s="665">
        <v>67.390000000000029</v>
      </c>
      <c r="M9" s="665">
        <v>1</v>
      </c>
      <c r="N9" s="666">
        <v>67.390000000000029</v>
      </c>
    </row>
    <row r="10" spans="1:14" ht="14.4" customHeight="1" x14ac:dyDescent="0.3">
      <c r="A10" s="661" t="s">
        <v>542</v>
      </c>
      <c r="B10" s="662" t="s">
        <v>543</v>
      </c>
      <c r="C10" s="663" t="s">
        <v>547</v>
      </c>
      <c r="D10" s="664" t="s">
        <v>2116</v>
      </c>
      <c r="E10" s="663" t="s">
        <v>561</v>
      </c>
      <c r="F10" s="664" t="s">
        <v>2119</v>
      </c>
      <c r="G10" s="663"/>
      <c r="H10" s="663" t="s">
        <v>582</v>
      </c>
      <c r="I10" s="663" t="s">
        <v>583</v>
      </c>
      <c r="J10" s="663" t="s">
        <v>584</v>
      </c>
      <c r="K10" s="663" t="s">
        <v>585</v>
      </c>
      <c r="L10" s="665">
        <v>94.899999999999991</v>
      </c>
      <c r="M10" s="665">
        <v>2</v>
      </c>
      <c r="N10" s="666">
        <v>189.79999999999998</v>
      </c>
    </row>
    <row r="11" spans="1:14" ht="14.4" customHeight="1" x14ac:dyDescent="0.3">
      <c r="A11" s="661" t="s">
        <v>542</v>
      </c>
      <c r="B11" s="662" t="s">
        <v>543</v>
      </c>
      <c r="C11" s="663" t="s">
        <v>547</v>
      </c>
      <c r="D11" s="664" t="s">
        <v>2116</v>
      </c>
      <c r="E11" s="663" t="s">
        <v>561</v>
      </c>
      <c r="F11" s="664" t="s">
        <v>2119</v>
      </c>
      <c r="G11" s="663"/>
      <c r="H11" s="663" t="s">
        <v>586</v>
      </c>
      <c r="I11" s="663" t="s">
        <v>586</v>
      </c>
      <c r="J11" s="663" t="s">
        <v>587</v>
      </c>
      <c r="K11" s="663" t="s">
        <v>588</v>
      </c>
      <c r="L11" s="665">
        <v>98.440000000000026</v>
      </c>
      <c r="M11" s="665">
        <v>1</v>
      </c>
      <c r="N11" s="666">
        <v>98.440000000000026</v>
      </c>
    </row>
    <row r="12" spans="1:14" ht="14.4" customHeight="1" x14ac:dyDescent="0.3">
      <c r="A12" s="661" t="s">
        <v>542</v>
      </c>
      <c r="B12" s="662" t="s">
        <v>543</v>
      </c>
      <c r="C12" s="663" t="s">
        <v>547</v>
      </c>
      <c r="D12" s="664" t="s">
        <v>2116</v>
      </c>
      <c r="E12" s="663" t="s">
        <v>561</v>
      </c>
      <c r="F12" s="664" t="s">
        <v>2119</v>
      </c>
      <c r="G12" s="663" t="s">
        <v>589</v>
      </c>
      <c r="H12" s="663" t="s">
        <v>590</v>
      </c>
      <c r="I12" s="663" t="s">
        <v>590</v>
      </c>
      <c r="J12" s="663" t="s">
        <v>591</v>
      </c>
      <c r="K12" s="663" t="s">
        <v>592</v>
      </c>
      <c r="L12" s="665">
        <v>171.6</v>
      </c>
      <c r="M12" s="665">
        <v>185</v>
      </c>
      <c r="N12" s="666">
        <v>31746</v>
      </c>
    </row>
    <row r="13" spans="1:14" ht="14.4" customHeight="1" x14ac:dyDescent="0.3">
      <c r="A13" s="661" t="s">
        <v>542</v>
      </c>
      <c r="B13" s="662" t="s">
        <v>543</v>
      </c>
      <c r="C13" s="663" t="s">
        <v>547</v>
      </c>
      <c r="D13" s="664" t="s">
        <v>2116</v>
      </c>
      <c r="E13" s="663" t="s">
        <v>561</v>
      </c>
      <c r="F13" s="664" t="s">
        <v>2119</v>
      </c>
      <c r="G13" s="663" t="s">
        <v>589</v>
      </c>
      <c r="H13" s="663" t="s">
        <v>593</v>
      </c>
      <c r="I13" s="663" t="s">
        <v>593</v>
      </c>
      <c r="J13" s="663" t="s">
        <v>594</v>
      </c>
      <c r="K13" s="663" t="s">
        <v>595</v>
      </c>
      <c r="L13" s="665">
        <v>173.68999999999997</v>
      </c>
      <c r="M13" s="665">
        <v>79</v>
      </c>
      <c r="N13" s="666">
        <v>13721.509999999997</v>
      </c>
    </row>
    <row r="14" spans="1:14" ht="14.4" customHeight="1" x14ac:dyDescent="0.3">
      <c r="A14" s="661" t="s">
        <v>542</v>
      </c>
      <c r="B14" s="662" t="s">
        <v>543</v>
      </c>
      <c r="C14" s="663" t="s">
        <v>547</v>
      </c>
      <c r="D14" s="664" t="s">
        <v>2116</v>
      </c>
      <c r="E14" s="663" t="s">
        <v>561</v>
      </c>
      <c r="F14" s="664" t="s">
        <v>2119</v>
      </c>
      <c r="G14" s="663" t="s">
        <v>589</v>
      </c>
      <c r="H14" s="663" t="s">
        <v>596</v>
      </c>
      <c r="I14" s="663" t="s">
        <v>596</v>
      </c>
      <c r="J14" s="663" t="s">
        <v>597</v>
      </c>
      <c r="K14" s="663" t="s">
        <v>595</v>
      </c>
      <c r="L14" s="665">
        <v>143</v>
      </c>
      <c r="M14" s="665">
        <v>5</v>
      </c>
      <c r="N14" s="666">
        <v>715</v>
      </c>
    </row>
    <row r="15" spans="1:14" ht="14.4" customHeight="1" x14ac:dyDescent="0.3">
      <c r="A15" s="661" t="s">
        <v>542</v>
      </c>
      <c r="B15" s="662" t="s">
        <v>543</v>
      </c>
      <c r="C15" s="663" t="s">
        <v>547</v>
      </c>
      <c r="D15" s="664" t="s">
        <v>2116</v>
      </c>
      <c r="E15" s="663" t="s">
        <v>561</v>
      </c>
      <c r="F15" s="664" t="s">
        <v>2119</v>
      </c>
      <c r="G15" s="663" t="s">
        <v>589</v>
      </c>
      <c r="H15" s="663" t="s">
        <v>598</v>
      </c>
      <c r="I15" s="663" t="s">
        <v>598</v>
      </c>
      <c r="J15" s="663" t="s">
        <v>599</v>
      </c>
      <c r="K15" s="663" t="s">
        <v>600</v>
      </c>
      <c r="L15" s="665">
        <v>861.99999999999966</v>
      </c>
      <c r="M15" s="665">
        <v>1</v>
      </c>
      <c r="N15" s="666">
        <v>861.99999999999966</v>
      </c>
    </row>
    <row r="16" spans="1:14" ht="14.4" customHeight="1" x14ac:dyDescent="0.3">
      <c r="A16" s="661" t="s">
        <v>542</v>
      </c>
      <c r="B16" s="662" t="s">
        <v>543</v>
      </c>
      <c r="C16" s="663" t="s">
        <v>547</v>
      </c>
      <c r="D16" s="664" t="s">
        <v>2116</v>
      </c>
      <c r="E16" s="663" t="s">
        <v>561</v>
      </c>
      <c r="F16" s="664" t="s">
        <v>2119</v>
      </c>
      <c r="G16" s="663" t="s">
        <v>589</v>
      </c>
      <c r="H16" s="663" t="s">
        <v>601</v>
      </c>
      <c r="I16" s="663" t="s">
        <v>601</v>
      </c>
      <c r="J16" s="663" t="s">
        <v>591</v>
      </c>
      <c r="K16" s="663" t="s">
        <v>602</v>
      </c>
      <c r="L16" s="665">
        <v>92.950000127260054</v>
      </c>
      <c r="M16" s="665">
        <v>106</v>
      </c>
      <c r="N16" s="666">
        <v>9852.7000134895661</v>
      </c>
    </row>
    <row r="17" spans="1:14" ht="14.4" customHeight="1" x14ac:dyDescent="0.3">
      <c r="A17" s="661" t="s">
        <v>542</v>
      </c>
      <c r="B17" s="662" t="s">
        <v>543</v>
      </c>
      <c r="C17" s="663" t="s">
        <v>547</v>
      </c>
      <c r="D17" s="664" t="s">
        <v>2116</v>
      </c>
      <c r="E17" s="663" t="s">
        <v>561</v>
      </c>
      <c r="F17" s="664" t="s">
        <v>2119</v>
      </c>
      <c r="G17" s="663" t="s">
        <v>589</v>
      </c>
      <c r="H17" s="663" t="s">
        <v>603</v>
      </c>
      <c r="I17" s="663" t="s">
        <v>603</v>
      </c>
      <c r="J17" s="663" t="s">
        <v>591</v>
      </c>
      <c r="K17" s="663" t="s">
        <v>604</v>
      </c>
      <c r="L17" s="665">
        <v>93.5</v>
      </c>
      <c r="M17" s="665">
        <v>51</v>
      </c>
      <c r="N17" s="666">
        <v>4768.5</v>
      </c>
    </row>
    <row r="18" spans="1:14" ht="14.4" customHeight="1" x14ac:dyDescent="0.3">
      <c r="A18" s="661" t="s">
        <v>542</v>
      </c>
      <c r="B18" s="662" t="s">
        <v>543</v>
      </c>
      <c r="C18" s="663" t="s">
        <v>547</v>
      </c>
      <c r="D18" s="664" t="s">
        <v>2116</v>
      </c>
      <c r="E18" s="663" t="s">
        <v>561</v>
      </c>
      <c r="F18" s="664" t="s">
        <v>2119</v>
      </c>
      <c r="G18" s="663" t="s">
        <v>589</v>
      </c>
      <c r="H18" s="663" t="s">
        <v>605</v>
      </c>
      <c r="I18" s="663" t="s">
        <v>606</v>
      </c>
      <c r="J18" s="663" t="s">
        <v>607</v>
      </c>
      <c r="K18" s="663" t="s">
        <v>608</v>
      </c>
      <c r="L18" s="665">
        <v>43.439999999999984</v>
      </c>
      <c r="M18" s="665">
        <v>1</v>
      </c>
      <c r="N18" s="666">
        <v>43.439999999999984</v>
      </c>
    </row>
    <row r="19" spans="1:14" ht="14.4" customHeight="1" x14ac:dyDescent="0.3">
      <c r="A19" s="661" t="s">
        <v>542</v>
      </c>
      <c r="B19" s="662" t="s">
        <v>543</v>
      </c>
      <c r="C19" s="663" t="s">
        <v>547</v>
      </c>
      <c r="D19" s="664" t="s">
        <v>2116</v>
      </c>
      <c r="E19" s="663" t="s">
        <v>561</v>
      </c>
      <c r="F19" s="664" t="s">
        <v>2119</v>
      </c>
      <c r="G19" s="663" t="s">
        <v>589</v>
      </c>
      <c r="H19" s="663" t="s">
        <v>609</v>
      </c>
      <c r="I19" s="663" t="s">
        <v>610</v>
      </c>
      <c r="J19" s="663" t="s">
        <v>611</v>
      </c>
      <c r="K19" s="663" t="s">
        <v>612</v>
      </c>
      <c r="L19" s="665">
        <v>41.130007104019562</v>
      </c>
      <c r="M19" s="665">
        <v>4</v>
      </c>
      <c r="N19" s="666">
        <v>164.52002841607825</v>
      </c>
    </row>
    <row r="20" spans="1:14" ht="14.4" customHeight="1" x14ac:dyDescent="0.3">
      <c r="A20" s="661" t="s">
        <v>542</v>
      </c>
      <c r="B20" s="662" t="s">
        <v>543</v>
      </c>
      <c r="C20" s="663" t="s">
        <v>547</v>
      </c>
      <c r="D20" s="664" t="s">
        <v>2116</v>
      </c>
      <c r="E20" s="663" t="s">
        <v>561</v>
      </c>
      <c r="F20" s="664" t="s">
        <v>2119</v>
      </c>
      <c r="G20" s="663" t="s">
        <v>589</v>
      </c>
      <c r="H20" s="663" t="s">
        <v>613</v>
      </c>
      <c r="I20" s="663" t="s">
        <v>614</v>
      </c>
      <c r="J20" s="663" t="s">
        <v>615</v>
      </c>
      <c r="K20" s="663" t="s">
        <v>616</v>
      </c>
      <c r="L20" s="665">
        <v>87.030073742138811</v>
      </c>
      <c r="M20" s="665">
        <v>15</v>
      </c>
      <c r="N20" s="666">
        <v>1305.4511061320823</v>
      </c>
    </row>
    <row r="21" spans="1:14" ht="14.4" customHeight="1" x14ac:dyDescent="0.3">
      <c r="A21" s="661" t="s">
        <v>542</v>
      </c>
      <c r="B21" s="662" t="s">
        <v>543</v>
      </c>
      <c r="C21" s="663" t="s">
        <v>547</v>
      </c>
      <c r="D21" s="664" t="s">
        <v>2116</v>
      </c>
      <c r="E21" s="663" t="s">
        <v>561</v>
      </c>
      <c r="F21" s="664" t="s">
        <v>2119</v>
      </c>
      <c r="G21" s="663" t="s">
        <v>589</v>
      </c>
      <c r="H21" s="663" t="s">
        <v>617</v>
      </c>
      <c r="I21" s="663" t="s">
        <v>618</v>
      </c>
      <c r="J21" s="663" t="s">
        <v>619</v>
      </c>
      <c r="K21" s="663" t="s">
        <v>620</v>
      </c>
      <c r="L21" s="665">
        <v>96.820056054413925</v>
      </c>
      <c r="M21" s="665">
        <v>40</v>
      </c>
      <c r="N21" s="666">
        <v>3872.8022421765568</v>
      </c>
    </row>
    <row r="22" spans="1:14" ht="14.4" customHeight="1" x14ac:dyDescent="0.3">
      <c r="A22" s="661" t="s">
        <v>542</v>
      </c>
      <c r="B22" s="662" t="s">
        <v>543</v>
      </c>
      <c r="C22" s="663" t="s">
        <v>547</v>
      </c>
      <c r="D22" s="664" t="s">
        <v>2116</v>
      </c>
      <c r="E22" s="663" t="s">
        <v>561</v>
      </c>
      <c r="F22" s="664" t="s">
        <v>2119</v>
      </c>
      <c r="G22" s="663" t="s">
        <v>589</v>
      </c>
      <c r="H22" s="663" t="s">
        <v>621</v>
      </c>
      <c r="I22" s="663" t="s">
        <v>622</v>
      </c>
      <c r="J22" s="663" t="s">
        <v>623</v>
      </c>
      <c r="K22" s="663" t="s">
        <v>624</v>
      </c>
      <c r="L22" s="665">
        <v>167.60988456473359</v>
      </c>
      <c r="M22" s="665">
        <v>6</v>
      </c>
      <c r="N22" s="666">
        <v>1005.6593073884015</v>
      </c>
    </row>
    <row r="23" spans="1:14" ht="14.4" customHeight="1" x14ac:dyDescent="0.3">
      <c r="A23" s="661" t="s">
        <v>542</v>
      </c>
      <c r="B23" s="662" t="s">
        <v>543</v>
      </c>
      <c r="C23" s="663" t="s">
        <v>547</v>
      </c>
      <c r="D23" s="664" t="s">
        <v>2116</v>
      </c>
      <c r="E23" s="663" t="s">
        <v>561</v>
      </c>
      <c r="F23" s="664" t="s">
        <v>2119</v>
      </c>
      <c r="G23" s="663" t="s">
        <v>589</v>
      </c>
      <c r="H23" s="663" t="s">
        <v>625</v>
      </c>
      <c r="I23" s="663" t="s">
        <v>626</v>
      </c>
      <c r="J23" s="663" t="s">
        <v>627</v>
      </c>
      <c r="K23" s="663" t="s">
        <v>628</v>
      </c>
      <c r="L23" s="665">
        <v>64.540012106780679</v>
      </c>
      <c r="M23" s="665">
        <v>24</v>
      </c>
      <c r="N23" s="666">
        <v>1548.9602905627364</v>
      </c>
    </row>
    <row r="24" spans="1:14" ht="14.4" customHeight="1" x14ac:dyDescent="0.3">
      <c r="A24" s="661" t="s">
        <v>542</v>
      </c>
      <c r="B24" s="662" t="s">
        <v>543</v>
      </c>
      <c r="C24" s="663" t="s">
        <v>547</v>
      </c>
      <c r="D24" s="664" t="s">
        <v>2116</v>
      </c>
      <c r="E24" s="663" t="s">
        <v>561</v>
      </c>
      <c r="F24" s="664" t="s">
        <v>2119</v>
      </c>
      <c r="G24" s="663" t="s">
        <v>589</v>
      </c>
      <c r="H24" s="663" t="s">
        <v>629</v>
      </c>
      <c r="I24" s="663" t="s">
        <v>630</v>
      </c>
      <c r="J24" s="663" t="s">
        <v>631</v>
      </c>
      <c r="K24" s="663" t="s">
        <v>632</v>
      </c>
      <c r="L24" s="665">
        <v>43.620000000000005</v>
      </c>
      <c r="M24" s="665">
        <v>6</v>
      </c>
      <c r="N24" s="666">
        <v>261.72000000000003</v>
      </c>
    </row>
    <row r="25" spans="1:14" ht="14.4" customHeight="1" x14ac:dyDescent="0.3">
      <c r="A25" s="661" t="s">
        <v>542</v>
      </c>
      <c r="B25" s="662" t="s">
        <v>543</v>
      </c>
      <c r="C25" s="663" t="s">
        <v>547</v>
      </c>
      <c r="D25" s="664" t="s">
        <v>2116</v>
      </c>
      <c r="E25" s="663" t="s">
        <v>561</v>
      </c>
      <c r="F25" s="664" t="s">
        <v>2119</v>
      </c>
      <c r="G25" s="663" t="s">
        <v>589</v>
      </c>
      <c r="H25" s="663" t="s">
        <v>633</v>
      </c>
      <c r="I25" s="663" t="s">
        <v>634</v>
      </c>
      <c r="J25" s="663" t="s">
        <v>635</v>
      </c>
      <c r="K25" s="663" t="s">
        <v>636</v>
      </c>
      <c r="L25" s="665">
        <v>79.410000000000011</v>
      </c>
      <c r="M25" s="665">
        <v>3</v>
      </c>
      <c r="N25" s="666">
        <v>238.23000000000005</v>
      </c>
    </row>
    <row r="26" spans="1:14" ht="14.4" customHeight="1" x14ac:dyDescent="0.3">
      <c r="A26" s="661" t="s">
        <v>542</v>
      </c>
      <c r="B26" s="662" t="s">
        <v>543</v>
      </c>
      <c r="C26" s="663" t="s">
        <v>547</v>
      </c>
      <c r="D26" s="664" t="s">
        <v>2116</v>
      </c>
      <c r="E26" s="663" t="s">
        <v>561</v>
      </c>
      <c r="F26" s="664" t="s">
        <v>2119</v>
      </c>
      <c r="G26" s="663" t="s">
        <v>589</v>
      </c>
      <c r="H26" s="663" t="s">
        <v>637</v>
      </c>
      <c r="I26" s="663" t="s">
        <v>638</v>
      </c>
      <c r="J26" s="663" t="s">
        <v>639</v>
      </c>
      <c r="K26" s="663" t="s">
        <v>640</v>
      </c>
      <c r="L26" s="665">
        <v>63.950000000000031</v>
      </c>
      <c r="M26" s="665">
        <v>1</v>
      </c>
      <c r="N26" s="666">
        <v>63.950000000000031</v>
      </c>
    </row>
    <row r="27" spans="1:14" ht="14.4" customHeight="1" x14ac:dyDescent="0.3">
      <c r="A27" s="661" t="s">
        <v>542</v>
      </c>
      <c r="B27" s="662" t="s">
        <v>543</v>
      </c>
      <c r="C27" s="663" t="s">
        <v>547</v>
      </c>
      <c r="D27" s="664" t="s">
        <v>2116</v>
      </c>
      <c r="E27" s="663" t="s">
        <v>561</v>
      </c>
      <c r="F27" s="664" t="s">
        <v>2119</v>
      </c>
      <c r="G27" s="663" t="s">
        <v>589</v>
      </c>
      <c r="H27" s="663" t="s">
        <v>641</v>
      </c>
      <c r="I27" s="663" t="s">
        <v>642</v>
      </c>
      <c r="J27" s="663" t="s">
        <v>643</v>
      </c>
      <c r="K27" s="663" t="s">
        <v>644</v>
      </c>
      <c r="L27" s="665">
        <v>79.490000000000009</v>
      </c>
      <c r="M27" s="665">
        <v>2</v>
      </c>
      <c r="N27" s="666">
        <v>158.98000000000002</v>
      </c>
    </row>
    <row r="28" spans="1:14" ht="14.4" customHeight="1" x14ac:dyDescent="0.3">
      <c r="A28" s="661" t="s">
        <v>542</v>
      </c>
      <c r="B28" s="662" t="s">
        <v>543</v>
      </c>
      <c r="C28" s="663" t="s">
        <v>547</v>
      </c>
      <c r="D28" s="664" t="s">
        <v>2116</v>
      </c>
      <c r="E28" s="663" t="s">
        <v>561</v>
      </c>
      <c r="F28" s="664" t="s">
        <v>2119</v>
      </c>
      <c r="G28" s="663" t="s">
        <v>589</v>
      </c>
      <c r="H28" s="663" t="s">
        <v>645</v>
      </c>
      <c r="I28" s="663" t="s">
        <v>646</v>
      </c>
      <c r="J28" s="663" t="s">
        <v>647</v>
      </c>
      <c r="K28" s="663" t="s">
        <v>648</v>
      </c>
      <c r="L28" s="665">
        <v>105.27</v>
      </c>
      <c r="M28" s="665">
        <v>1</v>
      </c>
      <c r="N28" s="666">
        <v>105.27</v>
      </c>
    </row>
    <row r="29" spans="1:14" ht="14.4" customHeight="1" x14ac:dyDescent="0.3">
      <c r="A29" s="661" t="s">
        <v>542</v>
      </c>
      <c r="B29" s="662" t="s">
        <v>543</v>
      </c>
      <c r="C29" s="663" t="s">
        <v>547</v>
      </c>
      <c r="D29" s="664" t="s">
        <v>2116</v>
      </c>
      <c r="E29" s="663" t="s">
        <v>561</v>
      </c>
      <c r="F29" s="664" t="s">
        <v>2119</v>
      </c>
      <c r="G29" s="663" t="s">
        <v>589</v>
      </c>
      <c r="H29" s="663" t="s">
        <v>649</v>
      </c>
      <c r="I29" s="663" t="s">
        <v>650</v>
      </c>
      <c r="J29" s="663" t="s">
        <v>651</v>
      </c>
      <c r="K29" s="663" t="s">
        <v>652</v>
      </c>
      <c r="L29" s="665">
        <v>27.781001841495769</v>
      </c>
      <c r="M29" s="665">
        <v>71</v>
      </c>
      <c r="N29" s="666">
        <v>1972.4511307461996</v>
      </c>
    </row>
    <row r="30" spans="1:14" ht="14.4" customHeight="1" x14ac:dyDescent="0.3">
      <c r="A30" s="661" t="s">
        <v>542</v>
      </c>
      <c r="B30" s="662" t="s">
        <v>543</v>
      </c>
      <c r="C30" s="663" t="s">
        <v>547</v>
      </c>
      <c r="D30" s="664" t="s">
        <v>2116</v>
      </c>
      <c r="E30" s="663" t="s">
        <v>561</v>
      </c>
      <c r="F30" s="664" t="s">
        <v>2119</v>
      </c>
      <c r="G30" s="663" t="s">
        <v>589</v>
      </c>
      <c r="H30" s="663" t="s">
        <v>653</v>
      </c>
      <c r="I30" s="663" t="s">
        <v>654</v>
      </c>
      <c r="J30" s="663" t="s">
        <v>655</v>
      </c>
      <c r="K30" s="663" t="s">
        <v>656</v>
      </c>
      <c r="L30" s="665">
        <v>77.491634725582287</v>
      </c>
      <c r="M30" s="665">
        <v>184</v>
      </c>
      <c r="N30" s="666">
        <v>14258.46078950714</v>
      </c>
    </row>
    <row r="31" spans="1:14" ht="14.4" customHeight="1" x14ac:dyDescent="0.3">
      <c r="A31" s="661" t="s">
        <v>542</v>
      </c>
      <c r="B31" s="662" t="s">
        <v>543</v>
      </c>
      <c r="C31" s="663" t="s">
        <v>547</v>
      </c>
      <c r="D31" s="664" t="s">
        <v>2116</v>
      </c>
      <c r="E31" s="663" t="s">
        <v>561</v>
      </c>
      <c r="F31" s="664" t="s">
        <v>2119</v>
      </c>
      <c r="G31" s="663" t="s">
        <v>589</v>
      </c>
      <c r="H31" s="663" t="s">
        <v>657</v>
      </c>
      <c r="I31" s="663" t="s">
        <v>658</v>
      </c>
      <c r="J31" s="663" t="s">
        <v>659</v>
      </c>
      <c r="K31" s="663" t="s">
        <v>660</v>
      </c>
      <c r="L31" s="665">
        <v>59.390000000000008</v>
      </c>
      <c r="M31" s="665">
        <v>3</v>
      </c>
      <c r="N31" s="666">
        <v>178.17000000000002</v>
      </c>
    </row>
    <row r="32" spans="1:14" ht="14.4" customHeight="1" x14ac:dyDescent="0.3">
      <c r="A32" s="661" t="s">
        <v>542</v>
      </c>
      <c r="B32" s="662" t="s">
        <v>543</v>
      </c>
      <c r="C32" s="663" t="s">
        <v>547</v>
      </c>
      <c r="D32" s="664" t="s">
        <v>2116</v>
      </c>
      <c r="E32" s="663" t="s">
        <v>561</v>
      </c>
      <c r="F32" s="664" t="s">
        <v>2119</v>
      </c>
      <c r="G32" s="663" t="s">
        <v>589</v>
      </c>
      <c r="H32" s="663" t="s">
        <v>661</v>
      </c>
      <c r="I32" s="663" t="s">
        <v>662</v>
      </c>
      <c r="J32" s="663" t="s">
        <v>663</v>
      </c>
      <c r="K32" s="663" t="s">
        <v>664</v>
      </c>
      <c r="L32" s="665">
        <v>115.80967503095897</v>
      </c>
      <c r="M32" s="665">
        <v>36</v>
      </c>
      <c r="N32" s="666">
        <v>4169.1483011145228</v>
      </c>
    </row>
    <row r="33" spans="1:14" ht="14.4" customHeight="1" x14ac:dyDescent="0.3">
      <c r="A33" s="661" t="s">
        <v>542</v>
      </c>
      <c r="B33" s="662" t="s">
        <v>543</v>
      </c>
      <c r="C33" s="663" t="s">
        <v>547</v>
      </c>
      <c r="D33" s="664" t="s">
        <v>2116</v>
      </c>
      <c r="E33" s="663" t="s">
        <v>561</v>
      </c>
      <c r="F33" s="664" t="s">
        <v>2119</v>
      </c>
      <c r="G33" s="663" t="s">
        <v>589</v>
      </c>
      <c r="H33" s="663" t="s">
        <v>665</v>
      </c>
      <c r="I33" s="663" t="s">
        <v>666</v>
      </c>
      <c r="J33" s="663" t="s">
        <v>667</v>
      </c>
      <c r="K33" s="663" t="s">
        <v>668</v>
      </c>
      <c r="L33" s="665">
        <v>38.61</v>
      </c>
      <c r="M33" s="665">
        <v>2</v>
      </c>
      <c r="N33" s="666">
        <v>77.22</v>
      </c>
    </row>
    <row r="34" spans="1:14" ht="14.4" customHeight="1" x14ac:dyDescent="0.3">
      <c r="A34" s="661" t="s">
        <v>542</v>
      </c>
      <c r="B34" s="662" t="s">
        <v>543</v>
      </c>
      <c r="C34" s="663" t="s">
        <v>547</v>
      </c>
      <c r="D34" s="664" t="s">
        <v>2116</v>
      </c>
      <c r="E34" s="663" t="s">
        <v>561</v>
      </c>
      <c r="F34" s="664" t="s">
        <v>2119</v>
      </c>
      <c r="G34" s="663" t="s">
        <v>589</v>
      </c>
      <c r="H34" s="663" t="s">
        <v>669</v>
      </c>
      <c r="I34" s="663" t="s">
        <v>670</v>
      </c>
      <c r="J34" s="663" t="s">
        <v>667</v>
      </c>
      <c r="K34" s="663" t="s">
        <v>671</v>
      </c>
      <c r="L34" s="665">
        <v>55.89</v>
      </c>
      <c r="M34" s="665">
        <v>2</v>
      </c>
      <c r="N34" s="666">
        <v>111.78</v>
      </c>
    </row>
    <row r="35" spans="1:14" ht="14.4" customHeight="1" x14ac:dyDescent="0.3">
      <c r="A35" s="661" t="s">
        <v>542</v>
      </c>
      <c r="B35" s="662" t="s">
        <v>543</v>
      </c>
      <c r="C35" s="663" t="s">
        <v>547</v>
      </c>
      <c r="D35" s="664" t="s">
        <v>2116</v>
      </c>
      <c r="E35" s="663" t="s">
        <v>561</v>
      </c>
      <c r="F35" s="664" t="s">
        <v>2119</v>
      </c>
      <c r="G35" s="663" t="s">
        <v>589</v>
      </c>
      <c r="H35" s="663" t="s">
        <v>672</v>
      </c>
      <c r="I35" s="663" t="s">
        <v>673</v>
      </c>
      <c r="J35" s="663" t="s">
        <v>674</v>
      </c>
      <c r="K35" s="663" t="s">
        <v>675</v>
      </c>
      <c r="L35" s="665">
        <v>63.04999999999999</v>
      </c>
      <c r="M35" s="665">
        <v>2</v>
      </c>
      <c r="N35" s="666">
        <v>126.09999999999998</v>
      </c>
    </row>
    <row r="36" spans="1:14" ht="14.4" customHeight="1" x14ac:dyDescent="0.3">
      <c r="A36" s="661" t="s">
        <v>542</v>
      </c>
      <c r="B36" s="662" t="s">
        <v>543</v>
      </c>
      <c r="C36" s="663" t="s">
        <v>547</v>
      </c>
      <c r="D36" s="664" t="s">
        <v>2116</v>
      </c>
      <c r="E36" s="663" t="s">
        <v>561</v>
      </c>
      <c r="F36" s="664" t="s">
        <v>2119</v>
      </c>
      <c r="G36" s="663" t="s">
        <v>589</v>
      </c>
      <c r="H36" s="663" t="s">
        <v>676</v>
      </c>
      <c r="I36" s="663" t="s">
        <v>677</v>
      </c>
      <c r="J36" s="663" t="s">
        <v>678</v>
      </c>
      <c r="K36" s="663" t="s">
        <v>679</v>
      </c>
      <c r="L36" s="665">
        <v>35.570000000000029</v>
      </c>
      <c r="M36" s="665">
        <v>1</v>
      </c>
      <c r="N36" s="666">
        <v>35.570000000000029</v>
      </c>
    </row>
    <row r="37" spans="1:14" ht="14.4" customHeight="1" x14ac:dyDescent="0.3">
      <c r="A37" s="661" t="s">
        <v>542</v>
      </c>
      <c r="B37" s="662" t="s">
        <v>543</v>
      </c>
      <c r="C37" s="663" t="s">
        <v>547</v>
      </c>
      <c r="D37" s="664" t="s">
        <v>2116</v>
      </c>
      <c r="E37" s="663" t="s">
        <v>561</v>
      </c>
      <c r="F37" s="664" t="s">
        <v>2119</v>
      </c>
      <c r="G37" s="663" t="s">
        <v>589</v>
      </c>
      <c r="H37" s="663" t="s">
        <v>680</v>
      </c>
      <c r="I37" s="663" t="s">
        <v>681</v>
      </c>
      <c r="J37" s="663" t="s">
        <v>682</v>
      </c>
      <c r="K37" s="663" t="s">
        <v>608</v>
      </c>
      <c r="L37" s="665">
        <v>40.193278803051783</v>
      </c>
      <c r="M37" s="665">
        <v>3</v>
      </c>
      <c r="N37" s="666">
        <v>120.57983640915535</v>
      </c>
    </row>
    <row r="38" spans="1:14" ht="14.4" customHeight="1" x14ac:dyDescent="0.3">
      <c r="A38" s="661" t="s">
        <v>542</v>
      </c>
      <c r="B38" s="662" t="s">
        <v>543</v>
      </c>
      <c r="C38" s="663" t="s">
        <v>547</v>
      </c>
      <c r="D38" s="664" t="s">
        <v>2116</v>
      </c>
      <c r="E38" s="663" t="s">
        <v>561</v>
      </c>
      <c r="F38" s="664" t="s">
        <v>2119</v>
      </c>
      <c r="G38" s="663" t="s">
        <v>589</v>
      </c>
      <c r="H38" s="663" t="s">
        <v>683</v>
      </c>
      <c r="I38" s="663" t="s">
        <v>684</v>
      </c>
      <c r="J38" s="663" t="s">
        <v>685</v>
      </c>
      <c r="K38" s="663" t="s">
        <v>686</v>
      </c>
      <c r="L38" s="665">
        <v>66.253191489361711</v>
      </c>
      <c r="M38" s="665">
        <v>47</v>
      </c>
      <c r="N38" s="666">
        <v>3113.9000000000005</v>
      </c>
    </row>
    <row r="39" spans="1:14" ht="14.4" customHeight="1" x14ac:dyDescent="0.3">
      <c r="A39" s="661" t="s">
        <v>542</v>
      </c>
      <c r="B39" s="662" t="s">
        <v>543</v>
      </c>
      <c r="C39" s="663" t="s">
        <v>547</v>
      </c>
      <c r="D39" s="664" t="s">
        <v>2116</v>
      </c>
      <c r="E39" s="663" t="s">
        <v>561</v>
      </c>
      <c r="F39" s="664" t="s">
        <v>2119</v>
      </c>
      <c r="G39" s="663" t="s">
        <v>589</v>
      </c>
      <c r="H39" s="663" t="s">
        <v>687</v>
      </c>
      <c r="I39" s="663" t="s">
        <v>688</v>
      </c>
      <c r="J39" s="663" t="s">
        <v>689</v>
      </c>
      <c r="K39" s="663" t="s">
        <v>690</v>
      </c>
      <c r="L39" s="665">
        <v>58.29973241032652</v>
      </c>
      <c r="M39" s="665">
        <v>141</v>
      </c>
      <c r="N39" s="666">
        <v>8220.262269856039</v>
      </c>
    </row>
    <row r="40" spans="1:14" ht="14.4" customHeight="1" x14ac:dyDescent="0.3">
      <c r="A40" s="661" t="s">
        <v>542</v>
      </c>
      <c r="B40" s="662" t="s">
        <v>543</v>
      </c>
      <c r="C40" s="663" t="s">
        <v>547</v>
      </c>
      <c r="D40" s="664" t="s">
        <v>2116</v>
      </c>
      <c r="E40" s="663" t="s">
        <v>561</v>
      </c>
      <c r="F40" s="664" t="s">
        <v>2119</v>
      </c>
      <c r="G40" s="663" t="s">
        <v>589</v>
      </c>
      <c r="H40" s="663" t="s">
        <v>691</v>
      </c>
      <c r="I40" s="663" t="s">
        <v>692</v>
      </c>
      <c r="J40" s="663" t="s">
        <v>693</v>
      </c>
      <c r="K40" s="663" t="s">
        <v>694</v>
      </c>
      <c r="L40" s="665">
        <v>101.70001493306555</v>
      </c>
      <c r="M40" s="665">
        <v>1</v>
      </c>
      <c r="N40" s="666">
        <v>101.70001493306555</v>
      </c>
    </row>
    <row r="41" spans="1:14" ht="14.4" customHeight="1" x14ac:dyDescent="0.3">
      <c r="A41" s="661" t="s">
        <v>542</v>
      </c>
      <c r="B41" s="662" t="s">
        <v>543</v>
      </c>
      <c r="C41" s="663" t="s">
        <v>547</v>
      </c>
      <c r="D41" s="664" t="s">
        <v>2116</v>
      </c>
      <c r="E41" s="663" t="s">
        <v>561</v>
      </c>
      <c r="F41" s="664" t="s">
        <v>2119</v>
      </c>
      <c r="G41" s="663" t="s">
        <v>589</v>
      </c>
      <c r="H41" s="663" t="s">
        <v>695</v>
      </c>
      <c r="I41" s="663" t="s">
        <v>696</v>
      </c>
      <c r="J41" s="663" t="s">
        <v>697</v>
      </c>
      <c r="K41" s="663" t="s">
        <v>698</v>
      </c>
      <c r="L41" s="665">
        <v>29.900000000000002</v>
      </c>
      <c r="M41" s="665">
        <v>3</v>
      </c>
      <c r="N41" s="666">
        <v>89.7</v>
      </c>
    </row>
    <row r="42" spans="1:14" ht="14.4" customHeight="1" x14ac:dyDescent="0.3">
      <c r="A42" s="661" t="s">
        <v>542</v>
      </c>
      <c r="B42" s="662" t="s">
        <v>543</v>
      </c>
      <c r="C42" s="663" t="s">
        <v>547</v>
      </c>
      <c r="D42" s="664" t="s">
        <v>2116</v>
      </c>
      <c r="E42" s="663" t="s">
        <v>561</v>
      </c>
      <c r="F42" s="664" t="s">
        <v>2119</v>
      </c>
      <c r="G42" s="663" t="s">
        <v>589</v>
      </c>
      <c r="H42" s="663" t="s">
        <v>699</v>
      </c>
      <c r="I42" s="663" t="s">
        <v>700</v>
      </c>
      <c r="J42" s="663" t="s">
        <v>701</v>
      </c>
      <c r="K42" s="663" t="s">
        <v>702</v>
      </c>
      <c r="L42" s="665">
        <v>56.994864864864866</v>
      </c>
      <c r="M42" s="665">
        <v>37</v>
      </c>
      <c r="N42" s="666">
        <v>2108.81</v>
      </c>
    </row>
    <row r="43" spans="1:14" ht="14.4" customHeight="1" x14ac:dyDescent="0.3">
      <c r="A43" s="661" t="s">
        <v>542</v>
      </c>
      <c r="B43" s="662" t="s">
        <v>543</v>
      </c>
      <c r="C43" s="663" t="s">
        <v>547</v>
      </c>
      <c r="D43" s="664" t="s">
        <v>2116</v>
      </c>
      <c r="E43" s="663" t="s">
        <v>561</v>
      </c>
      <c r="F43" s="664" t="s">
        <v>2119</v>
      </c>
      <c r="G43" s="663" t="s">
        <v>589</v>
      </c>
      <c r="H43" s="663" t="s">
        <v>703</v>
      </c>
      <c r="I43" s="663" t="s">
        <v>704</v>
      </c>
      <c r="J43" s="663" t="s">
        <v>705</v>
      </c>
      <c r="K43" s="663" t="s">
        <v>706</v>
      </c>
      <c r="L43" s="665">
        <v>126.85000000000005</v>
      </c>
      <c r="M43" s="665">
        <v>1</v>
      </c>
      <c r="N43" s="666">
        <v>126.85000000000005</v>
      </c>
    </row>
    <row r="44" spans="1:14" ht="14.4" customHeight="1" x14ac:dyDescent="0.3">
      <c r="A44" s="661" t="s">
        <v>542</v>
      </c>
      <c r="B44" s="662" t="s">
        <v>543</v>
      </c>
      <c r="C44" s="663" t="s">
        <v>547</v>
      </c>
      <c r="D44" s="664" t="s">
        <v>2116</v>
      </c>
      <c r="E44" s="663" t="s">
        <v>561</v>
      </c>
      <c r="F44" s="664" t="s">
        <v>2119</v>
      </c>
      <c r="G44" s="663" t="s">
        <v>589</v>
      </c>
      <c r="H44" s="663" t="s">
        <v>707</v>
      </c>
      <c r="I44" s="663" t="s">
        <v>708</v>
      </c>
      <c r="J44" s="663" t="s">
        <v>709</v>
      </c>
      <c r="K44" s="663" t="s">
        <v>710</v>
      </c>
      <c r="L44" s="665">
        <v>41.35</v>
      </c>
      <c r="M44" s="665">
        <v>4</v>
      </c>
      <c r="N44" s="666">
        <v>165.4</v>
      </c>
    </row>
    <row r="45" spans="1:14" ht="14.4" customHeight="1" x14ac:dyDescent="0.3">
      <c r="A45" s="661" t="s">
        <v>542</v>
      </c>
      <c r="B45" s="662" t="s">
        <v>543</v>
      </c>
      <c r="C45" s="663" t="s">
        <v>547</v>
      </c>
      <c r="D45" s="664" t="s">
        <v>2116</v>
      </c>
      <c r="E45" s="663" t="s">
        <v>561</v>
      </c>
      <c r="F45" s="664" t="s">
        <v>2119</v>
      </c>
      <c r="G45" s="663" t="s">
        <v>589</v>
      </c>
      <c r="H45" s="663" t="s">
        <v>711</v>
      </c>
      <c r="I45" s="663" t="s">
        <v>712</v>
      </c>
      <c r="J45" s="663" t="s">
        <v>713</v>
      </c>
      <c r="K45" s="663" t="s">
        <v>714</v>
      </c>
      <c r="L45" s="665">
        <v>66.72</v>
      </c>
      <c r="M45" s="665">
        <v>4</v>
      </c>
      <c r="N45" s="666">
        <v>266.88</v>
      </c>
    </row>
    <row r="46" spans="1:14" ht="14.4" customHeight="1" x14ac:dyDescent="0.3">
      <c r="A46" s="661" t="s">
        <v>542</v>
      </c>
      <c r="B46" s="662" t="s">
        <v>543</v>
      </c>
      <c r="C46" s="663" t="s">
        <v>547</v>
      </c>
      <c r="D46" s="664" t="s">
        <v>2116</v>
      </c>
      <c r="E46" s="663" t="s">
        <v>561</v>
      </c>
      <c r="F46" s="664" t="s">
        <v>2119</v>
      </c>
      <c r="G46" s="663" t="s">
        <v>589</v>
      </c>
      <c r="H46" s="663" t="s">
        <v>715</v>
      </c>
      <c r="I46" s="663" t="s">
        <v>716</v>
      </c>
      <c r="J46" s="663" t="s">
        <v>717</v>
      </c>
      <c r="K46" s="663" t="s">
        <v>718</v>
      </c>
      <c r="L46" s="665">
        <v>283.56000000000017</v>
      </c>
      <c r="M46" s="665">
        <v>2</v>
      </c>
      <c r="N46" s="666">
        <v>567.12000000000035</v>
      </c>
    </row>
    <row r="47" spans="1:14" ht="14.4" customHeight="1" x14ac:dyDescent="0.3">
      <c r="A47" s="661" t="s">
        <v>542</v>
      </c>
      <c r="B47" s="662" t="s">
        <v>543</v>
      </c>
      <c r="C47" s="663" t="s">
        <v>547</v>
      </c>
      <c r="D47" s="664" t="s">
        <v>2116</v>
      </c>
      <c r="E47" s="663" t="s">
        <v>561</v>
      </c>
      <c r="F47" s="664" t="s">
        <v>2119</v>
      </c>
      <c r="G47" s="663" t="s">
        <v>589</v>
      </c>
      <c r="H47" s="663" t="s">
        <v>719</v>
      </c>
      <c r="I47" s="663" t="s">
        <v>720</v>
      </c>
      <c r="J47" s="663" t="s">
        <v>721</v>
      </c>
      <c r="K47" s="663" t="s">
        <v>722</v>
      </c>
      <c r="L47" s="665">
        <v>126.52000000000005</v>
      </c>
      <c r="M47" s="665">
        <v>1</v>
      </c>
      <c r="N47" s="666">
        <v>126.52000000000005</v>
      </c>
    </row>
    <row r="48" spans="1:14" ht="14.4" customHeight="1" x14ac:dyDescent="0.3">
      <c r="A48" s="661" t="s">
        <v>542</v>
      </c>
      <c r="B48" s="662" t="s">
        <v>543</v>
      </c>
      <c r="C48" s="663" t="s">
        <v>547</v>
      </c>
      <c r="D48" s="664" t="s">
        <v>2116</v>
      </c>
      <c r="E48" s="663" t="s">
        <v>561</v>
      </c>
      <c r="F48" s="664" t="s">
        <v>2119</v>
      </c>
      <c r="G48" s="663" t="s">
        <v>589</v>
      </c>
      <c r="H48" s="663" t="s">
        <v>723</v>
      </c>
      <c r="I48" s="663" t="s">
        <v>724</v>
      </c>
      <c r="J48" s="663" t="s">
        <v>725</v>
      </c>
      <c r="K48" s="663" t="s">
        <v>726</v>
      </c>
      <c r="L48" s="665">
        <v>41.14</v>
      </c>
      <c r="M48" s="665">
        <v>4</v>
      </c>
      <c r="N48" s="666">
        <v>164.56</v>
      </c>
    </row>
    <row r="49" spans="1:14" ht="14.4" customHeight="1" x14ac:dyDescent="0.3">
      <c r="A49" s="661" t="s">
        <v>542</v>
      </c>
      <c r="B49" s="662" t="s">
        <v>543</v>
      </c>
      <c r="C49" s="663" t="s">
        <v>547</v>
      </c>
      <c r="D49" s="664" t="s">
        <v>2116</v>
      </c>
      <c r="E49" s="663" t="s">
        <v>561</v>
      </c>
      <c r="F49" s="664" t="s">
        <v>2119</v>
      </c>
      <c r="G49" s="663" t="s">
        <v>589</v>
      </c>
      <c r="H49" s="663" t="s">
        <v>727</v>
      </c>
      <c r="I49" s="663" t="s">
        <v>728</v>
      </c>
      <c r="J49" s="663" t="s">
        <v>729</v>
      </c>
      <c r="K49" s="663" t="s">
        <v>730</v>
      </c>
      <c r="L49" s="665">
        <v>93.817214954618152</v>
      </c>
      <c r="M49" s="665">
        <v>10</v>
      </c>
      <c r="N49" s="666">
        <v>938.17214954618157</v>
      </c>
    </row>
    <row r="50" spans="1:14" ht="14.4" customHeight="1" x14ac:dyDescent="0.3">
      <c r="A50" s="661" t="s">
        <v>542</v>
      </c>
      <c r="B50" s="662" t="s">
        <v>543</v>
      </c>
      <c r="C50" s="663" t="s">
        <v>547</v>
      </c>
      <c r="D50" s="664" t="s">
        <v>2116</v>
      </c>
      <c r="E50" s="663" t="s">
        <v>561</v>
      </c>
      <c r="F50" s="664" t="s">
        <v>2119</v>
      </c>
      <c r="G50" s="663" t="s">
        <v>589</v>
      </c>
      <c r="H50" s="663" t="s">
        <v>731</v>
      </c>
      <c r="I50" s="663" t="s">
        <v>731</v>
      </c>
      <c r="J50" s="663" t="s">
        <v>732</v>
      </c>
      <c r="K50" s="663" t="s">
        <v>733</v>
      </c>
      <c r="L50" s="665">
        <v>36.532481844540158</v>
      </c>
      <c r="M50" s="665">
        <v>315</v>
      </c>
      <c r="N50" s="666">
        <v>11507.73178103015</v>
      </c>
    </row>
    <row r="51" spans="1:14" ht="14.4" customHeight="1" x14ac:dyDescent="0.3">
      <c r="A51" s="661" t="s">
        <v>542</v>
      </c>
      <c r="B51" s="662" t="s">
        <v>543</v>
      </c>
      <c r="C51" s="663" t="s">
        <v>547</v>
      </c>
      <c r="D51" s="664" t="s">
        <v>2116</v>
      </c>
      <c r="E51" s="663" t="s">
        <v>561</v>
      </c>
      <c r="F51" s="664" t="s">
        <v>2119</v>
      </c>
      <c r="G51" s="663" t="s">
        <v>589</v>
      </c>
      <c r="H51" s="663" t="s">
        <v>734</v>
      </c>
      <c r="I51" s="663" t="s">
        <v>735</v>
      </c>
      <c r="J51" s="663" t="s">
        <v>736</v>
      </c>
      <c r="K51" s="663" t="s">
        <v>737</v>
      </c>
      <c r="L51" s="665">
        <v>28.6</v>
      </c>
      <c r="M51" s="665">
        <v>2</v>
      </c>
      <c r="N51" s="666">
        <v>57.2</v>
      </c>
    </row>
    <row r="52" spans="1:14" ht="14.4" customHeight="1" x14ac:dyDescent="0.3">
      <c r="A52" s="661" t="s">
        <v>542</v>
      </c>
      <c r="B52" s="662" t="s">
        <v>543</v>
      </c>
      <c r="C52" s="663" t="s">
        <v>547</v>
      </c>
      <c r="D52" s="664" t="s">
        <v>2116</v>
      </c>
      <c r="E52" s="663" t="s">
        <v>561</v>
      </c>
      <c r="F52" s="664" t="s">
        <v>2119</v>
      </c>
      <c r="G52" s="663" t="s">
        <v>589</v>
      </c>
      <c r="H52" s="663" t="s">
        <v>738</v>
      </c>
      <c r="I52" s="663" t="s">
        <v>739</v>
      </c>
      <c r="J52" s="663" t="s">
        <v>740</v>
      </c>
      <c r="K52" s="663" t="s">
        <v>741</v>
      </c>
      <c r="L52" s="665">
        <v>1154.8099999999997</v>
      </c>
      <c r="M52" s="665">
        <v>1</v>
      </c>
      <c r="N52" s="666">
        <v>1154.8099999999997</v>
      </c>
    </row>
    <row r="53" spans="1:14" ht="14.4" customHeight="1" x14ac:dyDescent="0.3">
      <c r="A53" s="661" t="s">
        <v>542</v>
      </c>
      <c r="B53" s="662" t="s">
        <v>543</v>
      </c>
      <c r="C53" s="663" t="s">
        <v>547</v>
      </c>
      <c r="D53" s="664" t="s">
        <v>2116</v>
      </c>
      <c r="E53" s="663" t="s">
        <v>561</v>
      </c>
      <c r="F53" s="664" t="s">
        <v>2119</v>
      </c>
      <c r="G53" s="663" t="s">
        <v>589</v>
      </c>
      <c r="H53" s="663" t="s">
        <v>742</v>
      </c>
      <c r="I53" s="663" t="s">
        <v>743</v>
      </c>
      <c r="J53" s="663" t="s">
        <v>744</v>
      </c>
      <c r="K53" s="663" t="s">
        <v>745</v>
      </c>
      <c r="L53" s="665">
        <v>253.60966449302762</v>
      </c>
      <c r="M53" s="665">
        <v>1</v>
      </c>
      <c r="N53" s="666">
        <v>253.60966449302762</v>
      </c>
    </row>
    <row r="54" spans="1:14" ht="14.4" customHeight="1" x14ac:dyDescent="0.3">
      <c r="A54" s="661" t="s">
        <v>542</v>
      </c>
      <c r="B54" s="662" t="s">
        <v>543</v>
      </c>
      <c r="C54" s="663" t="s">
        <v>547</v>
      </c>
      <c r="D54" s="664" t="s">
        <v>2116</v>
      </c>
      <c r="E54" s="663" t="s">
        <v>561</v>
      </c>
      <c r="F54" s="664" t="s">
        <v>2119</v>
      </c>
      <c r="G54" s="663" t="s">
        <v>589</v>
      </c>
      <c r="H54" s="663" t="s">
        <v>746</v>
      </c>
      <c r="I54" s="663" t="s">
        <v>747</v>
      </c>
      <c r="J54" s="663" t="s">
        <v>748</v>
      </c>
      <c r="K54" s="663" t="s">
        <v>749</v>
      </c>
      <c r="L54" s="665">
        <v>55.25</v>
      </c>
      <c r="M54" s="665">
        <v>1</v>
      </c>
      <c r="N54" s="666">
        <v>55.25</v>
      </c>
    </row>
    <row r="55" spans="1:14" ht="14.4" customHeight="1" x14ac:dyDescent="0.3">
      <c r="A55" s="661" t="s">
        <v>542</v>
      </c>
      <c r="B55" s="662" t="s">
        <v>543</v>
      </c>
      <c r="C55" s="663" t="s">
        <v>547</v>
      </c>
      <c r="D55" s="664" t="s">
        <v>2116</v>
      </c>
      <c r="E55" s="663" t="s">
        <v>561</v>
      </c>
      <c r="F55" s="664" t="s">
        <v>2119</v>
      </c>
      <c r="G55" s="663" t="s">
        <v>589</v>
      </c>
      <c r="H55" s="663" t="s">
        <v>750</v>
      </c>
      <c r="I55" s="663" t="s">
        <v>751</v>
      </c>
      <c r="J55" s="663" t="s">
        <v>752</v>
      </c>
      <c r="K55" s="663" t="s">
        <v>753</v>
      </c>
      <c r="L55" s="665">
        <v>48.459999999999994</v>
      </c>
      <c r="M55" s="665">
        <v>1</v>
      </c>
      <c r="N55" s="666">
        <v>48.459999999999994</v>
      </c>
    </row>
    <row r="56" spans="1:14" ht="14.4" customHeight="1" x14ac:dyDescent="0.3">
      <c r="A56" s="661" t="s">
        <v>542</v>
      </c>
      <c r="B56" s="662" t="s">
        <v>543</v>
      </c>
      <c r="C56" s="663" t="s">
        <v>547</v>
      </c>
      <c r="D56" s="664" t="s">
        <v>2116</v>
      </c>
      <c r="E56" s="663" t="s">
        <v>561</v>
      </c>
      <c r="F56" s="664" t="s">
        <v>2119</v>
      </c>
      <c r="G56" s="663" t="s">
        <v>589</v>
      </c>
      <c r="H56" s="663" t="s">
        <v>754</v>
      </c>
      <c r="I56" s="663" t="s">
        <v>755</v>
      </c>
      <c r="J56" s="663" t="s">
        <v>756</v>
      </c>
      <c r="K56" s="663" t="s">
        <v>757</v>
      </c>
      <c r="L56" s="665">
        <v>99.45999999999998</v>
      </c>
      <c r="M56" s="665">
        <v>1</v>
      </c>
      <c r="N56" s="666">
        <v>99.45999999999998</v>
      </c>
    </row>
    <row r="57" spans="1:14" ht="14.4" customHeight="1" x14ac:dyDescent="0.3">
      <c r="A57" s="661" t="s">
        <v>542</v>
      </c>
      <c r="B57" s="662" t="s">
        <v>543</v>
      </c>
      <c r="C57" s="663" t="s">
        <v>547</v>
      </c>
      <c r="D57" s="664" t="s">
        <v>2116</v>
      </c>
      <c r="E57" s="663" t="s">
        <v>561</v>
      </c>
      <c r="F57" s="664" t="s">
        <v>2119</v>
      </c>
      <c r="G57" s="663" t="s">
        <v>589</v>
      </c>
      <c r="H57" s="663" t="s">
        <v>758</v>
      </c>
      <c r="I57" s="663" t="s">
        <v>759</v>
      </c>
      <c r="J57" s="663" t="s">
        <v>760</v>
      </c>
      <c r="K57" s="663" t="s">
        <v>761</v>
      </c>
      <c r="L57" s="665">
        <v>252.63333333333341</v>
      </c>
      <c r="M57" s="665">
        <v>9</v>
      </c>
      <c r="N57" s="666">
        <v>2273.7000000000007</v>
      </c>
    </row>
    <row r="58" spans="1:14" ht="14.4" customHeight="1" x14ac:dyDescent="0.3">
      <c r="A58" s="661" t="s">
        <v>542</v>
      </c>
      <c r="B58" s="662" t="s">
        <v>543</v>
      </c>
      <c r="C58" s="663" t="s">
        <v>547</v>
      </c>
      <c r="D58" s="664" t="s">
        <v>2116</v>
      </c>
      <c r="E58" s="663" t="s">
        <v>561</v>
      </c>
      <c r="F58" s="664" t="s">
        <v>2119</v>
      </c>
      <c r="G58" s="663" t="s">
        <v>589</v>
      </c>
      <c r="H58" s="663" t="s">
        <v>762</v>
      </c>
      <c r="I58" s="663" t="s">
        <v>763</v>
      </c>
      <c r="J58" s="663" t="s">
        <v>764</v>
      </c>
      <c r="K58" s="663" t="s">
        <v>765</v>
      </c>
      <c r="L58" s="665">
        <v>55.22</v>
      </c>
      <c r="M58" s="665">
        <v>2</v>
      </c>
      <c r="N58" s="666">
        <v>110.44</v>
      </c>
    </row>
    <row r="59" spans="1:14" ht="14.4" customHeight="1" x14ac:dyDescent="0.3">
      <c r="A59" s="661" t="s">
        <v>542</v>
      </c>
      <c r="B59" s="662" t="s">
        <v>543</v>
      </c>
      <c r="C59" s="663" t="s">
        <v>547</v>
      </c>
      <c r="D59" s="664" t="s">
        <v>2116</v>
      </c>
      <c r="E59" s="663" t="s">
        <v>561</v>
      </c>
      <c r="F59" s="664" t="s">
        <v>2119</v>
      </c>
      <c r="G59" s="663" t="s">
        <v>589</v>
      </c>
      <c r="H59" s="663" t="s">
        <v>766</v>
      </c>
      <c r="I59" s="663" t="s">
        <v>767</v>
      </c>
      <c r="J59" s="663" t="s">
        <v>768</v>
      </c>
      <c r="K59" s="663" t="s">
        <v>769</v>
      </c>
      <c r="L59" s="665">
        <v>71.17000000000003</v>
      </c>
      <c r="M59" s="665">
        <v>1</v>
      </c>
      <c r="N59" s="666">
        <v>71.17000000000003</v>
      </c>
    </row>
    <row r="60" spans="1:14" ht="14.4" customHeight="1" x14ac:dyDescent="0.3">
      <c r="A60" s="661" t="s">
        <v>542</v>
      </c>
      <c r="B60" s="662" t="s">
        <v>543</v>
      </c>
      <c r="C60" s="663" t="s">
        <v>547</v>
      </c>
      <c r="D60" s="664" t="s">
        <v>2116</v>
      </c>
      <c r="E60" s="663" t="s">
        <v>561</v>
      </c>
      <c r="F60" s="664" t="s">
        <v>2119</v>
      </c>
      <c r="G60" s="663" t="s">
        <v>589</v>
      </c>
      <c r="H60" s="663" t="s">
        <v>770</v>
      </c>
      <c r="I60" s="663" t="s">
        <v>771</v>
      </c>
      <c r="J60" s="663" t="s">
        <v>772</v>
      </c>
      <c r="K60" s="663" t="s">
        <v>773</v>
      </c>
      <c r="L60" s="665">
        <v>159.46936266938087</v>
      </c>
      <c r="M60" s="665">
        <v>1</v>
      </c>
      <c r="N60" s="666">
        <v>159.46936266938087</v>
      </c>
    </row>
    <row r="61" spans="1:14" ht="14.4" customHeight="1" x14ac:dyDescent="0.3">
      <c r="A61" s="661" t="s">
        <v>542</v>
      </c>
      <c r="B61" s="662" t="s">
        <v>543</v>
      </c>
      <c r="C61" s="663" t="s">
        <v>547</v>
      </c>
      <c r="D61" s="664" t="s">
        <v>2116</v>
      </c>
      <c r="E61" s="663" t="s">
        <v>561</v>
      </c>
      <c r="F61" s="664" t="s">
        <v>2119</v>
      </c>
      <c r="G61" s="663" t="s">
        <v>589</v>
      </c>
      <c r="H61" s="663" t="s">
        <v>774</v>
      </c>
      <c r="I61" s="663" t="s">
        <v>775</v>
      </c>
      <c r="J61" s="663" t="s">
        <v>776</v>
      </c>
      <c r="K61" s="663" t="s">
        <v>777</v>
      </c>
      <c r="L61" s="665">
        <v>8.5800383083331369</v>
      </c>
      <c r="M61" s="665">
        <v>9</v>
      </c>
      <c r="N61" s="666">
        <v>77.220344774998239</v>
      </c>
    </row>
    <row r="62" spans="1:14" ht="14.4" customHeight="1" x14ac:dyDescent="0.3">
      <c r="A62" s="661" t="s">
        <v>542</v>
      </c>
      <c r="B62" s="662" t="s">
        <v>543</v>
      </c>
      <c r="C62" s="663" t="s">
        <v>547</v>
      </c>
      <c r="D62" s="664" t="s">
        <v>2116</v>
      </c>
      <c r="E62" s="663" t="s">
        <v>561</v>
      </c>
      <c r="F62" s="664" t="s">
        <v>2119</v>
      </c>
      <c r="G62" s="663" t="s">
        <v>589</v>
      </c>
      <c r="H62" s="663" t="s">
        <v>778</v>
      </c>
      <c r="I62" s="663" t="s">
        <v>779</v>
      </c>
      <c r="J62" s="663" t="s">
        <v>701</v>
      </c>
      <c r="K62" s="663" t="s">
        <v>780</v>
      </c>
      <c r="L62" s="665">
        <v>44.590244588035873</v>
      </c>
      <c r="M62" s="665">
        <v>158</v>
      </c>
      <c r="N62" s="666">
        <v>7045.258644909668</v>
      </c>
    </row>
    <row r="63" spans="1:14" ht="14.4" customHeight="1" x14ac:dyDescent="0.3">
      <c r="A63" s="661" t="s">
        <v>542</v>
      </c>
      <c r="B63" s="662" t="s">
        <v>543</v>
      </c>
      <c r="C63" s="663" t="s">
        <v>547</v>
      </c>
      <c r="D63" s="664" t="s">
        <v>2116</v>
      </c>
      <c r="E63" s="663" t="s">
        <v>561</v>
      </c>
      <c r="F63" s="664" t="s">
        <v>2119</v>
      </c>
      <c r="G63" s="663" t="s">
        <v>589</v>
      </c>
      <c r="H63" s="663" t="s">
        <v>781</v>
      </c>
      <c r="I63" s="663" t="s">
        <v>782</v>
      </c>
      <c r="J63" s="663" t="s">
        <v>783</v>
      </c>
      <c r="K63" s="663" t="s">
        <v>784</v>
      </c>
      <c r="L63" s="665">
        <v>88.189839892450706</v>
      </c>
      <c r="M63" s="665">
        <v>3</v>
      </c>
      <c r="N63" s="666">
        <v>264.5695196773521</v>
      </c>
    </row>
    <row r="64" spans="1:14" ht="14.4" customHeight="1" x14ac:dyDescent="0.3">
      <c r="A64" s="661" t="s">
        <v>542</v>
      </c>
      <c r="B64" s="662" t="s">
        <v>543</v>
      </c>
      <c r="C64" s="663" t="s">
        <v>547</v>
      </c>
      <c r="D64" s="664" t="s">
        <v>2116</v>
      </c>
      <c r="E64" s="663" t="s">
        <v>561</v>
      </c>
      <c r="F64" s="664" t="s">
        <v>2119</v>
      </c>
      <c r="G64" s="663" t="s">
        <v>589</v>
      </c>
      <c r="H64" s="663" t="s">
        <v>785</v>
      </c>
      <c r="I64" s="663" t="s">
        <v>786</v>
      </c>
      <c r="J64" s="663" t="s">
        <v>787</v>
      </c>
      <c r="K64" s="663" t="s">
        <v>788</v>
      </c>
      <c r="L64" s="665">
        <v>61.86</v>
      </c>
      <c r="M64" s="665">
        <v>4</v>
      </c>
      <c r="N64" s="666">
        <v>247.44</v>
      </c>
    </row>
    <row r="65" spans="1:14" ht="14.4" customHeight="1" x14ac:dyDescent="0.3">
      <c r="A65" s="661" t="s">
        <v>542</v>
      </c>
      <c r="B65" s="662" t="s">
        <v>543</v>
      </c>
      <c r="C65" s="663" t="s">
        <v>547</v>
      </c>
      <c r="D65" s="664" t="s">
        <v>2116</v>
      </c>
      <c r="E65" s="663" t="s">
        <v>561</v>
      </c>
      <c r="F65" s="664" t="s">
        <v>2119</v>
      </c>
      <c r="G65" s="663" t="s">
        <v>589</v>
      </c>
      <c r="H65" s="663" t="s">
        <v>789</v>
      </c>
      <c r="I65" s="663" t="s">
        <v>790</v>
      </c>
      <c r="J65" s="663" t="s">
        <v>791</v>
      </c>
      <c r="K65" s="663" t="s">
        <v>792</v>
      </c>
      <c r="L65" s="665">
        <v>73.66</v>
      </c>
      <c r="M65" s="665">
        <v>4</v>
      </c>
      <c r="N65" s="666">
        <v>294.64</v>
      </c>
    </row>
    <row r="66" spans="1:14" ht="14.4" customHeight="1" x14ac:dyDescent="0.3">
      <c r="A66" s="661" t="s">
        <v>542</v>
      </c>
      <c r="B66" s="662" t="s">
        <v>543</v>
      </c>
      <c r="C66" s="663" t="s">
        <v>547</v>
      </c>
      <c r="D66" s="664" t="s">
        <v>2116</v>
      </c>
      <c r="E66" s="663" t="s">
        <v>561</v>
      </c>
      <c r="F66" s="664" t="s">
        <v>2119</v>
      </c>
      <c r="G66" s="663" t="s">
        <v>589</v>
      </c>
      <c r="H66" s="663" t="s">
        <v>793</v>
      </c>
      <c r="I66" s="663" t="s">
        <v>794</v>
      </c>
      <c r="J66" s="663" t="s">
        <v>795</v>
      </c>
      <c r="K66" s="663" t="s">
        <v>796</v>
      </c>
      <c r="L66" s="665">
        <v>74.22</v>
      </c>
      <c r="M66" s="665">
        <v>2</v>
      </c>
      <c r="N66" s="666">
        <v>148.44</v>
      </c>
    </row>
    <row r="67" spans="1:14" ht="14.4" customHeight="1" x14ac:dyDescent="0.3">
      <c r="A67" s="661" t="s">
        <v>542</v>
      </c>
      <c r="B67" s="662" t="s">
        <v>543</v>
      </c>
      <c r="C67" s="663" t="s">
        <v>547</v>
      </c>
      <c r="D67" s="664" t="s">
        <v>2116</v>
      </c>
      <c r="E67" s="663" t="s">
        <v>561</v>
      </c>
      <c r="F67" s="664" t="s">
        <v>2119</v>
      </c>
      <c r="G67" s="663" t="s">
        <v>589</v>
      </c>
      <c r="H67" s="663" t="s">
        <v>797</v>
      </c>
      <c r="I67" s="663" t="s">
        <v>798</v>
      </c>
      <c r="J67" s="663" t="s">
        <v>799</v>
      </c>
      <c r="K67" s="663" t="s">
        <v>800</v>
      </c>
      <c r="L67" s="665">
        <v>82.569891766102245</v>
      </c>
      <c r="M67" s="665">
        <v>8</v>
      </c>
      <c r="N67" s="666">
        <v>660.55913412881796</v>
      </c>
    </row>
    <row r="68" spans="1:14" ht="14.4" customHeight="1" x14ac:dyDescent="0.3">
      <c r="A68" s="661" t="s">
        <v>542</v>
      </c>
      <c r="B68" s="662" t="s">
        <v>543</v>
      </c>
      <c r="C68" s="663" t="s">
        <v>547</v>
      </c>
      <c r="D68" s="664" t="s">
        <v>2116</v>
      </c>
      <c r="E68" s="663" t="s">
        <v>561</v>
      </c>
      <c r="F68" s="664" t="s">
        <v>2119</v>
      </c>
      <c r="G68" s="663" t="s">
        <v>589</v>
      </c>
      <c r="H68" s="663" t="s">
        <v>801</v>
      </c>
      <c r="I68" s="663" t="s">
        <v>802</v>
      </c>
      <c r="J68" s="663" t="s">
        <v>803</v>
      </c>
      <c r="K68" s="663" t="s">
        <v>804</v>
      </c>
      <c r="L68" s="665">
        <v>154.78</v>
      </c>
      <c r="M68" s="665">
        <v>2</v>
      </c>
      <c r="N68" s="666">
        <v>309.56</v>
      </c>
    </row>
    <row r="69" spans="1:14" ht="14.4" customHeight="1" x14ac:dyDescent="0.3">
      <c r="A69" s="661" t="s">
        <v>542</v>
      </c>
      <c r="B69" s="662" t="s">
        <v>543</v>
      </c>
      <c r="C69" s="663" t="s">
        <v>547</v>
      </c>
      <c r="D69" s="664" t="s">
        <v>2116</v>
      </c>
      <c r="E69" s="663" t="s">
        <v>561</v>
      </c>
      <c r="F69" s="664" t="s">
        <v>2119</v>
      </c>
      <c r="G69" s="663" t="s">
        <v>589</v>
      </c>
      <c r="H69" s="663" t="s">
        <v>805</v>
      </c>
      <c r="I69" s="663" t="s">
        <v>806</v>
      </c>
      <c r="J69" s="663" t="s">
        <v>807</v>
      </c>
      <c r="K69" s="663" t="s">
        <v>808</v>
      </c>
      <c r="L69" s="665">
        <v>69</v>
      </c>
      <c r="M69" s="665">
        <v>1</v>
      </c>
      <c r="N69" s="666">
        <v>69</v>
      </c>
    </row>
    <row r="70" spans="1:14" ht="14.4" customHeight="1" x14ac:dyDescent="0.3">
      <c r="A70" s="661" t="s">
        <v>542</v>
      </c>
      <c r="B70" s="662" t="s">
        <v>543</v>
      </c>
      <c r="C70" s="663" t="s">
        <v>547</v>
      </c>
      <c r="D70" s="664" t="s">
        <v>2116</v>
      </c>
      <c r="E70" s="663" t="s">
        <v>561</v>
      </c>
      <c r="F70" s="664" t="s">
        <v>2119</v>
      </c>
      <c r="G70" s="663" t="s">
        <v>589</v>
      </c>
      <c r="H70" s="663" t="s">
        <v>809</v>
      </c>
      <c r="I70" s="663" t="s">
        <v>810</v>
      </c>
      <c r="J70" s="663" t="s">
        <v>811</v>
      </c>
      <c r="K70" s="663" t="s">
        <v>812</v>
      </c>
      <c r="L70" s="665">
        <v>150.56226856663289</v>
      </c>
      <c r="M70" s="665">
        <v>8</v>
      </c>
      <c r="N70" s="666">
        <v>1204.4981485330632</v>
      </c>
    </row>
    <row r="71" spans="1:14" ht="14.4" customHeight="1" x14ac:dyDescent="0.3">
      <c r="A71" s="661" t="s">
        <v>542</v>
      </c>
      <c r="B71" s="662" t="s">
        <v>543</v>
      </c>
      <c r="C71" s="663" t="s">
        <v>547</v>
      </c>
      <c r="D71" s="664" t="s">
        <v>2116</v>
      </c>
      <c r="E71" s="663" t="s">
        <v>561</v>
      </c>
      <c r="F71" s="664" t="s">
        <v>2119</v>
      </c>
      <c r="G71" s="663" t="s">
        <v>589</v>
      </c>
      <c r="H71" s="663" t="s">
        <v>813</v>
      </c>
      <c r="I71" s="663" t="s">
        <v>814</v>
      </c>
      <c r="J71" s="663" t="s">
        <v>815</v>
      </c>
      <c r="K71" s="663" t="s">
        <v>812</v>
      </c>
      <c r="L71" s="665">
        <v>87.460000000000008</v>
      </c>
      <c r="M71" s="665">
        <v>2</v>
      </c>
      <c r="N71" s="666">
        <v>174.92000000000002</v>
      </c>
    </row>
    <row r="72" spans="1:14" ht="14.4" customHeight="1" x14ac:dyDescent="0.3">
      <c r="A72" s="661" t="s">
        <v>542</v>
      </c>
      <c r="B72" s="662" t="s">
        <v>543</v>
      </c>
      <c r="C72" s="663" t="s">
        <v>547</v>
      </c>
      <c r="D72" s="664" t="s">
        <v>2116</v>
      </c>
      <c r="E72" s="663" t="s">
        <v>561</v>
      </c>
      <c r="F72" s="664" t="s">
        <v>2119</v>
      </c>
      <c r="G72" s="663" t="s">
        <v>589</v>
      </c>
      <c r="H72" s="663" t="s">
        <v>816</v>
      </c>
      <c r="I72" s="663" t="s">
        <v>817</v>
      </c>
      <c r="J72" s="663" t="s">
        <v>818</v>
      </c>
      <c r="K72" s="663" t="s">
        <v>819</v>
      </c>
      <c r="L72" s="665">
        <v>74.884711719912517</v>
      </c>
      <c r="M72" s="665">
        <v>19</v>
      </c>
      <c r="N72" s="666">
        <v>1422.8095226783378</v>
      </c>
    </row>
    <row r="73" spans="1:14" ht="14.4" customHeight="1" x14ac:dyDescent="0.3">
      <c r="A73" s="661" t="s">
        <v>542</v>
      </c>
      <c r="B73" s="662" t="s">
        <v>543</v>
      </c>
      <c r="C73" s="663" t="s">
        <v>547</v>
      </c>
      <c r="D73" s="664" t="s">
        <v>2116</v>
      </c>
      <c r="E73" s="663" t="s">
        <v>561</v>
      </c>
      <c r="F73" s="664" t="s">
        <v>2119</v>
      </c>
      <c r="G73" s="663" t="s">
        <v>589</v>
      </c>
      <c r="H73" s="663" t="s">
        <v>820</v>
      </c>
      <c r="I73" s="663" t="s">
        <v>820</v>
      </c>
      <c r="J73" s="663" t="s">
        <v>821</v>
      </c>
      <c r="K73" s="663" t="s">
        <v>822</v>
      </c>
      <c r="L73" s="665">
        <v>90.019999999999982</v>
      </c>
      <c r="M73" s="665">
        <v>2</v>
      </c>
      <c r="N73" s="666">
        <v>180.03999999999996</v>
      </c>
    </row>
    <row r="74" spans="1:14" ht="14.4" customHeight="1" x14ac:dyDescent="0.3">
      <c r="A74" s="661" t="s">
        <v>542</v>
      </c>
      <c r="B74" s="662" t="s">
        <v>543</v>
      </c>
      <c r="C74" s="663" t="s">
        <v>547</v>
      </c>
      <c r="D74" s="664" t="s">
        <v>2116</v>
      </c>
      <c r="E74" s="663" t="s">
        <v>561</v>
      </c>
      <c r="F74" s="664" t="s">
        <v>2119</v>
      </c>
      <c r="G74" s="663" t="s">
        <v>589</v>
      </c>
      <c r="H74" s="663" t="s">
        <v>823</v>
      </c>
      <c r="I74" s="663" t="s">
        <v>824</v>
      </c>
      <c r="J74" s="663" t="s">
        <v>825</v>
      </c>
      <c r="K74" s="663" t="s">
        <v>826</v>
      </c>
      <c r="L74" s="665">
        <v>71.140000000000015</v>
      </c>
      <c r="M74" s="665">
        <v>2</v>
      </c>
      <c r="N74" s="666">
        <v>142.28000000000003</v>
      </c>
    </row>
    <row r="75" spans="1:14" ht="14.4" customHeight="1" x14ac:dyDescent="0.3">
      <c r="A75" s="661" t="s">
        <v>542</v>
      </c>
      <c r="B75" s="662" t="s">
        <v>543</v>
      </c>
      <c r="C75" s="663" t="s">
        <v>547</v>
      </c>
      <c r="D75" s="664" t="s">
        <v>2116</v>
      </c>
      <c r="E75" s="663" t="s">
        <v>561</v>
      </c>
      <c r="F75" s="664" t="s">
        <v>2119</v>
      </c>
      <c r="G75" s="663" t="s">
        <v>589</v>
      </c>
      <c r="H75" s="663" t="s">
        <v>827</v>
      </c>
      <c r="I75" s="663" t="s">
        <v>828</v>
      </c>
      <c r="J75" s="663" t="s">
        <v>829</v>
      </c>
      <c r="K75" s="663" t="s">
        <v>830</v>
      </c>
      <c r="L75" s="665">
        <v>125.43</v>
      </c>
      <c r="M75" s="665">
        <v>1</v>
      </c>
      <c r="N75" s="666">
        <v>125.43</v>
      </c>
    </row>
    <row r="76" spans="1:14" ht="14.4" customHeight="1" x14ac:dyDescent="0.3">
      <c r="A76" s="661" t="s">
        <v>542</v>
      </c>
      <c r="B76" s="662" t="s">
        <v>543</v>
      </c>
      <c r="C76" s="663" t="s">
        <v>547</v>
      </c>
      <c r="D76" s="664" t="s">
        <v>2116</v>
      </c>
      <c r="E76" s="663" t="s">
        <v>561</v>
      </c>
      <c r="F76" s="664" t="s">
        <v>2119</v>
      </c>
      <c r="G76" s="663" t="s">
        <v>589</v>
      </c>
      <c r="H76" s="663" t="s">
        <v>831</v>
      </c>
      <c r="I76" s="663" t="s">
        <v>832</v>
      </c>
      <c r="J76" s="663" t="s">
        <v>833</v>
      </c>
      <c r="K76" s="663" t="s">
        <v>834</v>
      </c>
      <c r="L76" s="665">
        <v>176.24</v>
      </c>
      <c r="M76" s="665">
        <v>1</v>
      </c>
      <c r="N76" s="666">
        <v>176.24</v>
      </c>
    </row>
    <row r="77" spans="1:14" ht="14.4" customHeight="1" x14ac:dyDescent="0.3">
      <c r="A77" s="661" t="s">
        <v>542</v>
      </c>
      <c r="B77" s="662" t="s">
        <v>543</v>
      </c>
      <c r="C77" s="663" t="s">
        <v>547</v>
      </c>
      <c r="D77" s="664" t="s">
        <v>2116</v>
      </c>
      <c r="E77" s="663" t="s">
        <v>561</v>
      </c>
      <c r="F77" s="664" t="s">
        <v>2119</v>
      </c>
      <c r="G77" s="663" t="s">
        <v>589</v>
      </c>
      <c r="H77" s="663" t="s">
        <v>835</v>
      </c>
      <c r="I77" s="663" t="s">
        <v>836</v>
      </c>
      <c r="J77" s="663" t="s">
        <v>837</v>
      </c>
      <c r="K77" s="663" t="s">
        <v>838</v>
      </c>
      <c r="L77" s="665">
        <v>23.509999999999987</v>
      </c>
      <c r="M77" s="665">
        <v>1</v>
      </c>
      <c r="N77" s="666">
        <v>23.509999999999987</v>
      </c>
    </row>
    <row r="78" spans="1:14" ht="14.4" customHeight="1" x14ac:dyDescent="0.3">
      <c r="A78" s="661" t="s">
        <v>542</v>
      </c>
      <c r="B78" s="662" t="s">
        <v>543</v>
      </c>
      <c r="C78" s="663" t="s">
        <v>547</v>
      </c>
      <c r="D78" s="664" t="s">
        <v>2116</v>
      </c>
      <c r="E78" s="663" t="s">
        <v>561</v>
      </c>
      <c r="F78" s="664" t="s">
        <v>2119</v>
      </c>
      <c r="G78" s="663" t="s">
        <v>589</v>
      </c>
      <c r="H78" s="663" t="s">
        <v>839</v>
      </c>
      <c r="I78" s="663" t="s">
        <v>840</v>
      </c>
      <c r="J78" s="663" t="s">
        <v>841</v>
      </c>
      <c r="K78" s="663" t="s">
        <v>842</v>
      </c>
      <c r="L78" s="665">
        <v>60.13969539851626</v>
      </c>
      <c r="M78" s="665">
        <v>2</v>
      </c>
      <c r="N78" s="666">
        <v>120.27939079703252</v>
      </c>
    </row>
    <row r="79" spans="1:14" ht="14.4" customHeight="1" x14ac:dyDescent="0.3">
      <c r="A79" s="661" t="s">
        <v>542</v>
      </c>
      <c r="B79" s="662" t="s">
        <v>543</v>
      </c>
      <c r="C79" s="663" t="s">
        <v>547</v>
      </c>
      <c r="D79" s="664" t="s">
        <v>2116</v>
      </c>
      <c r="E79" s="663" t="s">
        <v>561</v>
      </c>
      <c r="F79" s="664" t="s">
        <v>2119</v>
      </c>
      <c r="G79" s="663" t="s">
        <v>589</v>
      </c>
      <c r="H79" s="663" t="s">
        <v>843</v>
      </c>
      <c r="I79" s="663" t="s">
        <v>844</v>
      </c>
      <c r="J79" s="663" t="s">
        <v>845</v>
      </c>
      <c r="K79" s="663" t="s">
        <v>846</v>
      </c>
      <c r="L79" s="665">
        <v>131.16</v>
      </c>
      <c r="M79" s="665">
        <v>1</v>
      </c>
      <c r="N79" s="666">
        <v>131.16</v>
      </c>
    </row>
    <row r="80" spans="1:14" ht="14.4" customHeight="1" x14ac:dyDescent="0.3">
      <c r="A80" s="661" t="s">
        <v>542</v>
      </c>
      <c r="B80" s="662" t="s">
        <v>543</v>
      </c>
      <c r="C80" s="663" t="s">
        <v>547</v>
      </c>
      <c r="D80" s="664" t="s">
        <v>2116</v>
      </c>
      <c r="E80" s="663" t="s">
        <v>561</v>
      </c>
      <c r="F80" s="664" t="s">
        <v>2119</v>
      </c>
      <c r="G80" s="663" t="s">
        <v>589</v>
      </c>
      <c r="H80" s="663" t="s">
        <v>847</v>
      </c>
      <c r="I80" s="663" t="s">
        <v>848</v>
      </c>
      <c r="J80" s="663" t="s">
        <v>849</v>
      </c>
      <c r="K80" s="663" t="s">
        <v>850</v>
      </c>
      <c r="L80" s="665">
        <v>119.82000000000001</v>
      </c>
      <c r="M80" s="665">
        <v>1</v>
      </c>
      <c r="N80" s="666">
        <v>119.82000000000001</v>
      </c>
    </row>
    <row r="81" spans="1:14" ht="14.4" customHeight="1" x14ac:dyDescent="0.3">
      <c r="A81" s="661" t="s">
        <v>542</v>
      </c>
      <c r="B81" s="662" t="s">
        <v>543</v>
      </c>
      <c r="C81" s="663" t="s">
        <v>547</v>
      </c>
      <c r="D81" s="664" t="s">
        <v>2116</v>
      </c>
      <c r="E81" s="663" t="s">
        <v>561</v>
      </c>
      <c r="F81" s="664" t="s">
        <v>2119</v>
      </c>
      <c r="G81" s="663" t="s">
        <v>589</v>
      </c>
      <c r="H81" s="663" t="s">
        <v>851</v>
      </c>
      <c r="I81" s="663" t="s">
        <v>852</v>
      </c>
      <c r="J81" s="663" t="s">
        <v>853</v>
      </c>
      <c r="K81" s="663" t="s">
        <v>854</v>
      </c>
      <c r="L81" s="665">
        <v>125.59833333333334</v>
      </c>
      <c r="M81" s="665">
        <v>6</v>
      </c>
      <c r="N81" s="666">
        <v>753.59</v>
      </c>
    </row>
    <row r="82" spans="1:14" ht="14.4" customHeight="1" x14ac:dyDescent="0.3">
      <c r="A82" s="661" t="s">
        <v>542</v>
      </c>
      <c r="B82" s="662" t="s">
        <v>543</v>
      </c>
      <c r="C82" s="663" t="s">
        <v>547</v>
      </c>
      <c r="D82" s="664" t="s">
        <v>2116</v>
      </c>
      <c r="E82" s="663" t="s">
        <v>561</v>
      </c>
      <c r="F82" s="664" t="s">
        <v>2119</v>
      </c>
      <c r="G82" s="663" t="s">
        <v>589</v>
      </c>
      <c r="H82" s="663" t="s">
        <v>855</v>
      </c>
      <c r="I82" s="663" t="s">
        <v>856</v>
      </c>
      <c r="J82" s="663" t="s">
        <v>857</v>
      </c>
      <c r="K82" s="663" t="s">
        <v>858</v>
      </c>
      <c r="L82" s="665">
        <v>141.72800000000001</v>
      </c>
      <c r="M82" s="665">
        <v>5</v>
      </c>
      <c r="N82" s="666">
        <v>708.64</v>
      </c>
    </row>
    <row r="83" spans="1:14" ht="14.4" customHeight="1" x14ac:dyDescent="0.3">
      <c r="A83" s="661" t="s">
        <v>542</v>
      </c>
      <c r="B83" s="662" t="s">
        <v>543</v>
      </c>
      <c r="C83" s="663" t="s">
        <v>547</v>
      </c>
      <c r="D83" s="664" t="s">
        <v>2116</v>
      </c>
      <c r="E83" s="663" t="s">
        <v>561</v>
      </c>
      <c r="F83" s="664" t="s">
        <v>2119</v>
      </c>
      <c r="G83" s="663" t="s">
        <v>589</v>
      </c>
      <c r="H83" s="663" t="s">
        <v>859</v>
      </c>
      <c r="I83" s="663" t="s">
        <v>860</v>
      </c>
      <c r="J83" s="663" t="s">
        <v>861</v>
      </c>
      <c r="K83" s="663" t="s">
        <v>862</v>
      </c>
      <c r="L83" s="665">
        <v>67.779842049846664</v>
      </c>
      <c r="M83" s="665">
        <v>18</v>
      </c>
      <c r="N83" s="666">
        <v>1220.03715689724</v>
      </c>
    </row>
    <row r="84" spans="1:14" ht="14.4" customHeight="1" x14ac:dyDescent="0.3">
      <c r="A84" s="661" t="s">
        <v>542</v>
      </c>
      <c r="B84" s="662" t="s">
        <v>543</v>
      </c>
      <c r="C84" s="663" t="s">
        <v>547</v>
      </c>
      <c r="D84" s="664" t="s">
        <v>2116</v>
      </c>
      <c r="E84" s="663" t="s">
        <v>561</v>
      </c>
      <c r="F84" s="664" t="s">
        <v>2119</v>
      </c>
      <c r="G84" s="663" t="s">
        <v>589</v>
      </c>
      <c r="H84" s="663" t="s">
        <v>863</v>
      </c>
      <c r="I84" s="663" t="s">
        <v>864</v>
      </c>
      <c r="J84" s="663" t="s">
        <v>709</v>
      </c>
      <c r="K84" s="663" t="s">
        <v>865</v>
      </c>
      <c r="L84" s="665">
        <v>44.821999999999996</v>
      </c>
      <c r="M84" s="665">
        <v>5</v>
      </c>
      <c r="N84" s="666">
        <v>224.10999999999999</v>
      </c>
    </row>
    <row r="85" spans="1:14" ht="14.4" customHeight="1" x14ac:dyDescent="0.3">
      <c r="A85" s="661" t="s">
        <v>542</v>
      </c>
      <c r="B85" s="662" t="s">
        <v>543</v>
      </c>
      <c r="C85" s="663" t="s">
        <v>547</v>
      </c>
      <c r="D85" s="664" t="s">
        <v>2116</v>
      </c>
      <c r="E85" s="663" t="s">
        <v>561</v>
      </c>
      <c r="F85" s="664" t="s">
        <v>2119</v>
      </c>
      <c r="G85" s="663" t="s">
        <v>589</v>
      </c>
      <c r="H85" s="663" t="s">
        <v>866</v>
      </c>
      <c r="I85" s="663" t="s">
        <v>867</v>
      </c>
      <c r="J85" s="663" t="s">
        <v>868</v>
      </c>
      <c r="K85" s="663" t="s">
        <v>869</v>
      </c>
      <c r="L85" s="665">
        <v>85.970000000000013</v>
      </c>
      <c r="M85" s="665">
        <v>1</v>
      </c>
      <c r="N85" s="666">
        <v>85.970000000000013</v>
      </c>
    </row>
    <row r="86" spans="1:14" ht="14.4" customHeight="1" x14ac:dyDescent="0.3">
      <c r="A86" s="661" t="s">
        <v>542</v>
      </c>
      <c r="B86" s="662" t="s">
        <v>543</v>
      </c>
      <c r="C86" s="663" t="s">
        <v>547</v>
      </c>
      <c r="D86" s="664" t="s">
        <v>2116</v>
      </c>
      <c r="E86" s="663" t="s">
        <v>561</v>
      </c>
      <c r="F86" s="664" t="s">
        <v>2119</v>
      </c>
      <c r="G86" s="663" t="s">
        <v>589</v>
      </c>
      <c r="H86" s="663" t="s">
        <v>870</v>
      </c>
      <c r="I86" s="663" t="s">
        <v>871</v>
      </c>
      <c r="J86" s="663" t="s">
        <v>872</v>
      </c>
      <c r="K86" s="663" t="s">
        <v>873</v>
      </c>
      <c r="L86" s="665">
        <v>48.68006748154081</v>
      </c>
      <c r="M86" s="665">
        <v>17</v>
      </c>
      <c r="N86" s="666">
        <v>827.56114718619381</v>
      </c>
    </row>
    <row r="87" spans="1:14" ht="14.4" customHeight="1" x14ac:dyDescent="0.3">
      <c r="A87" s="661" t="s">
        <v>542</v>
      </c>
      <c r="B87" s="662" t="s">
        <v>543</v>
      </c>
      <c r="C87" s="663" t="s">
        <v>547</v>
      </c>
      <c r="D87" s="664" t="s">
        <v>2116</v>
      </c>
      <c r="E87" s="663" t="s">
        <v>561</v>
      </c>
      <c r="F87" s="664" t="s">
        <v>2119</v>
      </c>
      <c r="G87" s="663" t="s">
        <v>589</v>
      </c>
      <c r="H87" s="663" t="s">
        <v>874</v>
      </c>
      <c r="I87" s="663" t="s">
        <v>874</v>
      </c>
      <c r="J87" s="663" t="s">
        <v>713</v>
      </c>
      <c r="K87" s="663" t="s">
        <v>875</v>
      </c>
      <c r="L87" s="665">
        <v>108.38206596725261</v>
      </c>
      <c r="M87" s="665">
        <v>27</v>
      </c>
      <c r="N87" s="666">
        <v>2926.3157811158208</v>
      </c>
    </row>
    <row r="88" spans="1:14" ht="14.4" customHeight="1" x14ac:dyDescent="0.3">
      <c r="A88" s="661" t="s">
        <v>542</v>
      </c>
      <c r="B88" s="662" t="s">
        <v>543</v>
      </c>
      <c r="C88" s="663" t="s">
        <v>547</v>
      </c>
      <c r="D88" s="664" t="s">
        <v>2116</v>
      </c>
      <c r="E88" s="663" t="s">
        <v>561</v>
      </c>
      <c r="F88" s="664" t="s">
        <v>2119</v>
      </c>
      <c r="G88" s="663" t="s">
        <v>589</v>
      </c>
      <c r="H88" s="663" t="s">
        <v>876</v>
      </c>
      <c r="I88" s="663" t="s">
        <v>877</v>
      </c>
      <c r="J88" s="663" t="s">
        <v>878</v>
      </c>
      <c r="K88" s="663" t="s">
        <v>879</v>
      </c>
      <c r="L88" s="665">
        <v>46.44661931473663</v>
      </c>
      <c r="M88" s="665">
        <v>30</v>
      </c>
      <c r="N88" s="666">
        <v>1393.3985794420989</v>
      </c>
    </row>
    <row r="89" spans="1:14" ht="14.4" customHeight="1" x14ac:dyDescent="0.3">
      <c r="A89" s="661" t="s">
        <v>542</v>
      </c>
      <c r="B89" s="662" t="s">
        <v>543</v>
      </c>
      <c r="C89" s="663" t="s">
        <v>547</v>
      </c>
      <c r="D89" s="664" t="s">
        <v>2116</v>
      </c>
      <c r="E89" s="663" t="s">
        <v>561</v>
      </c>
      <c r="F89" s="664" t="s">
        <v>2119</v>
      </c>
      <c r="G89" s="663" t="s">
        <v>589</v>
      </c>
      <c r="H89" s="663" t="s">
        <v>880</v>
      </c>
      <c r="I89" s="663" t="s">
        <v>881</v>
      </c>
      <c r="J89" s="663" t="s">
        <v>878</v>
      </c>
      <c r="K89" s="663" t="s">
        <v>882</v>
      </c>
      <c r="L89" s="665">
        <v>210.00203396178637</v>
      </c>
      <c r="M89" s="665">
        <v>46</v>
      </c>
      <c r="N89" s="666">
        <v>9660.093562242173</v>
      </c>
    </row>
    <row r="90" spans="1:14" ht="14.4" customHeight="1" x14ac:dyDescent="0.3">
      <c r="A90" s="661" t="s">
        <v>542</v>
      </c>
      <c r="B90" s="662" t="s">
        <v>543</v>
      </c>
      <c r="C90" s="663" t="s">
        <v>547</v>
      </c>
      <c r="D90" s="664" t="s">
        <v>2116</v>
      </c>
      <c r="E90" s="663" t="s">
        <v>561</v>
      </c>
      <c r="F90" s="664" t="s">
        <v>2119</v>
      </c>
      <c r="G90" s="663" t="s">
        <v>589</v>
      </c>
      <c r="H90" s="663" t="s">
        <v>883</v>
      </c>
      <c r="I90" s="663" t="s">
        <v>884</v>
      </c>
      <c r="J90" s="663" t="s">
        <v>885</v>
      </c>
      <c r="K90" s="663" t="s">
        <v>886</v>
      </c>
      <c r="L90" s="665">
        <v>375.79999999999995</v>
      </c>
      <c r="M90" s="665">
        <v>6</v>
      </c>
      <c r="N90" s="666">
        <v>2254.7999999999997</v>
      </c>
    </row>
    <row r="91" spans="1:14" ht="14.4" customHeight="1" x14ac:dyDescent="0.3">
      <c r="A91" s="661" t="s">
        <v>542</v>
      </c>
      <c r="B91" s="662" t="s">
        <v>543</v>
      </c>
      <c r="C91" s="663" t="s">
        <v>547</v>
      </c>
      <c r="D91" s="664" t="s">
        <v>2116</v>
      </c>
      <c r="E91" s="663" t="s">
        <v>561</v>
      </c>
      <c r="F91" s="664" t="s">
        <v>2119</v>
      </c>
      <c r="G91" s="663" t="s">
        <v>589</v>
      </c>
      <c r="H91" s="663" t="s">
        <v>887</v>
      </c>
      <c r="I91" s="663" t="s">
        <v>888</v>
      </c>
      <c r="J91" s="663" t="s">
        <v>889</v>
      </c>
      <c r="K91" s="663" t="s">
        <v>890</v>
      </c>
      <c r="L91" s="665">
        <v>39.290000000000006</v>
      </c>
      <c r="M91" s="665">
        <v>2</v>
      </c>
      <c r="N91" s="666">
        <v>78.580000000000013</v>
      </c>
    </row>
    <row r="92" spans="1:14" ht="14.4" customHeight="1" x14ac:dyDescent="0.3">
      <c r="A92" s="661" t="s">
        <v>542</v>
      </c>
      <c r="B92" s="662" t="s">
        <v>543</v>
      </c>
      <c r="C92" s="663" t="s">
        <v>547</v>
      </c>
      <c r="D92" s="664" t="s">
        <v>2116</v>
      </c>
      <c r="E92" s="663" t="s">
        <v>561</v>
      </c>
      <c r="F92" s="664" t="s">
        <v>2119</v>
      </c>
      <c r="G92" s="663" t="s">
        <v>589</v>
      </c>
      <c r="H92" s="663" t="s">
        <v>891</v>
      </c>
      <c r="I92" s="663" t="s">
        <v>892</v>
      </c>
      <c r="J92" s="663" t="s">
        <v>893</v>
      </c>
      <c r="K92" s="663" t="s">
        <v>894</v>
      </c>
      <c r="L92" s="665">
        <v>37.84004740731217</v>
      </c>
      <c r="M92" s="665">
        <v>6</v>
      </c>
      <c r="N92" s="666">
        <v>227.04028444387302</v>
      </c>
    </row>
    <row r="93" spans="1:14" ht="14.4" customHeight="1" x14ac:dyDescent="0.3">
      <c r="A93" s="661" t="s">
        <v>542</v>
      </c>
      <c r="B93" s="662" t="s">
        <v>543</v>
      </c>
      <c r="C93" s="663" t="s">
        <v>547</v>
      </c>
      <c r="D93" s="664" t="s">
        <v>2116</v>
      </c>
      <c r="E93" s="663" t="s">
        <v>561</v>
      </c>
      <c r="F93" s="664" t="s">
        <v>2119</v>
      </c>
      <c r="G93" s="663" t="s">
        <v>589</v>
      </c>
      <c r="H93" s="663" t="s">
        <v>895</v>
      </c>
      <c r="I93" s="663" t="s">
        <v>896</v>
      </c>
      <c r="J93" s="663" t="s">
        <v>897</v>
      </c>
      <c r="K93" s="663" t="s">
        <v>898</v>
      </c>
      <c r="L93" s="665">
        <v>45.61999999999999</v>
      </c>
      <c r="M93" s="665">
        <v>1</v>
      </c>
      <c r="N93" s="666">
        <v>45.61999999999999</v>
      </c>
    </row>
    <row r="94" spans="1:14" ht="14.4" customHeight="1" x14ac:dyDescent="0.3">
      <c r="A94" s="661" t="s">
        <v>542</v>
      </c>
      <c r="B94" s="662" t="s">
        <v>543</v>
      </c>
      <c r="C94" s="663" t="s">
        <v>547</v>
      </c>
      <c r="D94" s="664" t="s">
        <v>2116</v>
      </c>
      <c r="E94" s="663" t="s">
        <v>561</v>
      </c>
      <c r="F94" s="664" t="s">
        <v>2119</v>
      </c>
      <c r="G94" s="663" t="s">
        <v>589</v>
      </c>
      <c r="H94" s="663" t="s">
        <v>899</v>
      </c>
      <c r="I94" s="663" t="s">
        <v>900</v>
      </c>
      <c r="J94" s="663" t="s">
        <v>901</v>
      </c>
      <c r="K94" s="663" t="s">
        <v>902</v>
      </c>
      <c r="L94" s="665">
        <v>122.60999999999999</v>
      </c>
      <c r="M94" s="665">
        <v>1</v>
      </c>
      <c r="N94" s="666">
        <v>122.60999999999999</v>
      </c>
    </row>
    <row r="95" spans="1:14" ht="14.4" customHeight="1" x14ac:dyDescent="0.3">
      <c r="A95" s="661" t="s">
        <v>542</v>
      </c>
      <c r="B95" s="662" t="s">
        <v>543</v>
      </c>
      <c r="C95" s="663" t="s">
        <v>547</v>
      </c>
      <c r="D95" s="664" t="s">
        <v>2116</v>
      </c>
      <c r="E95" s="663" t="s">
        <v>561</v>
      </c>
      <c r="F95" s="664" t="s">
        <v>2119</v>
      </c>
      <c r="G95" s="663" t="s">
        <v>589</v>
      </c>
      <c r="H95" s="663" t="s">
        <v>903</v>
      </c>
      <c r="I95" s="663" t="s">
        <v>904</v>
      </c>
      <c r="J95" s="663" t="s">
        <v>717</v>
      </c>
      <c r="K95" s="663" t="s">
        <v>905</v>
      </c>
      <c r="L95" s="665">
        <v>159.83973408654776</v>
      </c>
      <c r="M95" s="665">
        <v>5</v>
      </c>
      <c r="N95" s="666">
        <v>799.19867043273882</v>
      </c>
    </row>
    <row r="96" spans="1:14" ht="14.4" customHeight="1" x14ac:dyDescent="0.3">
      <c r="A96" s="661" t="s">
        <v>542</v>
      </c>
      <c r="B96" s="662" t="s">
        <v>543</v>
      </c>
      <c r="C96" s="663" t="s">
        <v>547</v>
      </c>
      <c r="D96" s="664" t="s">
        <v>2116</v>
      </c>
      <c r="E96" s="663" t="s">
        <v>561</v>
      </c>
      <c r="F96" s="664" t="s">
        <v>2119</v>
      </c>
      <c r="G96" s="663" t="s">
        <v>589</v>
      </c>
      <c r="H96" s="663" t="s">
        <v>906</v>
      </c>
      <c r="I96" s="663" t="s">
        <v>907</v>
      </c>
      <c r="J96" s="663" t="s">
        <v>908</v>
      </c>
      <c r="K96" s="663" t="s">
        <v>909</v>
      </c>
      <c r="L96" s="665">
        <v>59.812028710712489</v>
      </c>
      <c r="M96" s="665">
        <v>5</v>
      </c>
      <c r="N96" s="666">
        <v>299.06014355356245</v>
      </c>
    </row>
    <row r="97" spans="1:14" ht="14.4" customHeight="1" x14ac:dyDescent="0.3">
      <c r="A97" s="661" t="s">
        <v>542</v>
      </c>
      <c r="B97" s="662" t="s">
        <v>543</v>
      </c>
      <c r="C97" s="663" t="s">
        <v>547</v>
      </c>
      <c r="D97" s="664" t="s">
        <v>2116</v>
      </c>
      <c r="E97" s="663" t="s">
        <v>561</v>
      </c>
      <c r="F97" s="664" t="s">
        <v>2119</v>
      </c>
      <c r="G97" s="663" t="s">
        <v>589</v>
      </c>
      <c r="H97" s="663" t="s">
        <v>910</v>
      </c>
      <c r="I97" s="663" t="s">
        <v>911</v>
      </c>
      <c r="J97" s="663" t="s">
        <v>912</v>
      </c>
      <c r="K97" s="663" t="s">
        <v>913</v>
      </c>
      <c r="L97" s="665">
        <v>26.280000000000008</v>
      </c>
      <c r="M97" s="665">
        <v>2</v>
      </c>
      <c r="N97" s="666">
        <v>52.560000000000016</v>
      </c>
    </row>
    <row r="98" spans="1:14" ht="14.4" customHeight="1" x14ac:dyDescent="0.3">
      <c r="A98" s="661" t="s">
        <v>542</v>
      </c>
      <c r="B98" s="662" t="s">
        <v>543</v>
      </c>
      <c r="C98" s="663" t="s">
        <v>547</v>
      </c>
      <c r="D98" s="664" t="s">
        <v>2116</v>
      </c>
      <c r="E98" s="663" t="s">
        <v>561</v>
      </c>
      <c r="F98" s="664" t="s">
        <v>2119</v>
      </c>
      <c r="G98" s="663" t="s">
        <v>589</v>
      </c>
      <c r="H98" s="663" t="s">
        <v>914</v>
      </c>
      <c r="I98" s="663" t="s">
        <v>915</v>
      </c>
      <c r="J98" s="663" t="s">
        <v>916</v>
      </c>
      <c r="K98" s="663" t="s">
        <v>917</v>
      </c>
      <c r="L98" s="665">
        <v>219.9199999999999</v>
      </c>
      <c r="M98" s="665">
        <v>2</v>
      </c>
      <c r="N98" s="666">
        <v>439.8399999999998</v>
      </c>
    </row>
    <row r="99" spans="1:14" ht="14.4" customHeight="1" x14ac:dyDescent="0.3">
      <c r="A99" s="661" t="s">
        <v>542</v>
      </c>
      <c r="B99" s="662" t="s">
        <v>543</v>
      </c>
      <c r="C99" s="663" t="s">
        <v>547</v>
      </c>
      <c r="D99" s="664" t="s">
        <v>2116</v>
      </c>
      <c r="E99" s="663" t="s">
        <v>561</v>
      </c>
      <c r="F99" s="664" t="s">
        <v>2119</v>
      </c>
      <c r="G99" s="663" t="s">
        <v>589</v>
      </c>
      <c r="H99" s="663" t="s">
        <v>918</v>
      </c>
      <c r="I99" s="663" t="s">
        <v>919</v>
      </c>
      <c r="J99" s="663" t="s">
        <v>920</v>
      </c>
      <c r="K99" s="663"/>
      <c r="L99" s="665">
        <v>639.01</v>
      </c>
      <c r="M99" s="665">
        <v>1</v>
      </c>
      <c r="N99" s="666">
        <v>639.01</v>
      </c>
    </row>
    <row r="100" spans="1:14" ht="14.4" customHeight="1" x14ac:dyDescent="0.3">
      <c r="A100" s="661" t="s">
        <v>542</v>
      </c>
      <c r="B100" s="662" t="s">
        <v>543</v>
      </c>
      <c r="C100" s="663" t="s">
        <v>547</v>
      </c>
      <c r="D100" s="664" t="s">
        <v>2116</v>
      </c>
      <c r="E100" s="663" t="s">
        <v>561</v>
      </c>
      <c r="F100" s="664" t="s">
        <v>2119</v>
      </c>
      <c r="G100" s="663" t="s">
        <v>589</v>
      </c>
      <c r="H100" s="663" t="s">
        <v>921</v>
      </c>
      <c r="I100" s="663" t="s">
        <v>919</v>
      </c>
      <c r="J100" s="663" t="s">
        <v>922</v>
      </c>
      <c r="K100" s="663" t="s">
        <v>923</v>
      </c>
      <c r="L100" s="665">
        <v>40.229985093113882</v>
      </c>
      <c r="M100" s="665">
        <v>5</v>
      </c>
      <c r="N100" s="666">
        <v>201.14992546556942</v>
      </c>
    </row>
    <row r="101" spans="1:14" ht="14.4" customHeight="1" x14ac:dyDescent="0.3">
      <c r="A101" s="661" t="s">
        <v>542</v>
      </c>
      <c r="B101" s="662" t="s">
        <v>543</v>
      </c>
      <c r="C101" s="663" t="s">
        <v>547</v>
      </c>
      <c r="D101" s="664" t="s">
        <v>2116</v>
      </c>
      <c r="E101" s="663" t="s">
        <v>561</v>
      </c>
      <c r="F101" s="664" t="s">
        <v>2119</v>
      </c>
      <c r="G101" s="663" t="s">
        <v>589</v>
      </c>
      <c r="H101" s="663" t="s">
        <v>924</v>
      </c>
      <c r="I101" s="663" t="s">
        <v>919</v>
      </c>
      <c r="J101" s="663" t="s">
        <v>925</v>
      </c>
      <c r="K101" s="663"/>
      <c r="L101" s="665">
        <v>24.99</v>
      </c>
      <c r="M101" s="665">
        <v>5</v>
      </c>
      <c r="N101" s="666">
        <v>124.94999999999999</v>
      </c>
    </row>
    <row r="102" spans="1:14" ht="14.4" customHeight="1" x14ac:dyDescent="0.3">
      <c r="A102" s="661" t="s">
        <v>542</v>
      </c>
      <c r="B102" s="662" t="s">
        <v>543</v>
      </c>
      <c r="C102" s="663" t="s">
        <v>547</v>
      </c>
      <c r="D102" s="664" t="s">
        <v>2116</v>
      </c>
      <c r="E102" s="663" t="s">
        <v>561</v>
      </c>
      <c r="F102" s="664" t="s">
        <v>2119</v>
      </c>
      <c r="G102" s="663" t="s">
        <v>589</v>
      </c>
      <c r="H102" s="663" t="s">
        <v>926</v>
      </c>
      <c r="I102" s="663" t="s">
        <v>927</v>
      </c>
      <c r="J102" s="663" t="s">
        <v>928</v>
      </c>
      <c r="K102" s="663" t="s">
        <v>929</v>
      </c>
      <c r="L102" s="665">
        <v>32.75991674686599</v>
      </c>
      <c r="M102" s="665">
        <v>10</v>
      </c>
      <c r="N102" s="666">
        <v>327.59916746865991</v>
      </c>
    </row>
    <row r="103" spans="1:14" ht="14.4" customHeight="1" x14ac:dyDescent="0.3">
      <c r="A103" s="661" t="s">
        <v>542</v>
      </c>
      <c r="B103" s="662" t="s">
        <v>543</v>
      </c>
      <c r="C103" s="663" t="s">
        <v>547</v>
      </c>
      <c r="D103" s="664" t="s">
        <v>2116</v>
      </c>
      <c r="E103" s="663" t="s">
        <v>561</v>
      </c>
      <c r="F103" s="664" t="s">
        <v>2119</v>
      </c>
      <c r="G103" s="663" t="s">
        <v>589</v>
      </c>
      <c r="H103" s="663" t="s">
        <v>930</v>
      </c>
      <c r="I103" s="663" t="s">
        <v>931</v>
      </c>
      <c r="J103" s="663" t="s">
        <v>932</v>
      </c>
      <c r="K103" s="663" t="s">
        <v>933</v>
      </c>
      <c r="L103" s="665">
        <v>66.987576281323825</v>
      </c>
      <c r="M103" s="665">
        <v>24</v>
      </c>
      <c r="N103" s="666">
        <v>1607.7018307517717</v>
      </c>
    </row>
    <row r="104" spans="1:14" ht="14.4" customHeight="1" x14ac:dyDescent="0.3">
      <c r="A104" s="661" t="s">
        <v>542</v>
      </c>
      <c r="B104" s="662" t="s">
        <v>543</v>
      </c>
      <c r="C104" s="663" t="s">
        <v>547</v>
      </c>
      <c r="D104" s="664" t="s">
        <v>2116</v>
      </c>
      <c r="E104" s="663" t="s">
        <v>561</v>
      </c>
      <c r="F104" s="664" t="s">
        <v>2119</v>
      </c>
      <c r="G104" s="663" t="s">
        <v>589</v>
      </c>
      <c r="H104" s="663" t="s">
        <v>934</v>
      </c>
      <c r="I104" s="663" t="s">
        <v>935</v>
      </c>
      <c r="J104" s="663" t="s">
        <v>936</v>
      </c>
      <c r="K104" s="663" t="s">
        <v>937</v>
      </c>
      <c r="L104" s="665">
        <v>87.879776472652978</v>
      </c>
      <c r="M104" s="665">
        <v>1</v>
      </c>
      <c r="N104" s="666">
        <v>87.879776472652978</v>
      </c>
    </row>
    <row r="105" spans="1:14" ht="14.4" customHeight="1" x14ac:dyDescent="0.3">
      <c r="A105" s="661" t="s">
        <v>542</v>
      </c>
      <c r="B105" s="662" t="s">
        <v>543</v>
      </c>
      <c r="C105" s="663" t="s">
        <v>547</v>
      </c>
      <c r="D105" s="664" t="s">
        <v>2116</v>
      </c>
      <c r="E105" s="663" t="s">
        <v>561</v>
      </c>
      <c r="F105" s="664" t="s">
        <v>2119</v>
      </c>
      <c r="G105" s="663" t="s">
        <v>589</v>
      </c>
      <c r="H105" s="663" t="s">
        <v>938</v>
      </c>
      <c r="I105" s="663" t="s">
        <v>939</v>
      </c>
      <c r="J105" s="663" t="s">
        <v>940</v>
      </c>
      <c r="K105" s="663" t="s">
        <v>941</v>
      </c>
      <c r="L105" s="665">
        <v>112.96007885314731</v>
      </c>
      <c r="M105" s="665">
        <v>48</v>
      </c>
      <c r="N105" s="666">
        <v>5422.0837849510708</v>
      </c>
    </row>
    <row r="106" spans="1:14" ht="14.4" customHeight="1" x14ac:dyDescent="0.3">
      <c r="A106" s="661" t="s">
        <v>542</v>
      </c>
      <c r="B106" s="662" t="s">
        <v>543</v>
      </c>
      <c r="C106" s="663" t="s">
        <v>547</v>
      </c>
      <c r="D106" s="664" t="s">
        <v>2116</v>
      </c>
      <c r="E106" s="663" t="s">
        <v>561</v>
      </c>
      <c r="F106" s="664" t="s">
        <v>2119</v>
      </c>
      <c r="G106" s="663" t="s">
        <v>589</v>
      </c>
      <c r="H106" s="663" t="s">
        <v>942</v>
      </c>
      <c r="I106" s="663" t="s">
        <v>943</v>
      </c>
      <c r="J106" s="663" t="s">
        <v>944</v>
      </c>
      <c r="K106" s="663" t="s">
        <v>945</v>
      </c>
      <c r="L106" s="665">
        <v>134.10529740560278</v>
      </c>
      <c r="M106" s="665">
        <v>15</v>
      </c>
      <c r="N106" s="666">
        <v>2011.5794610840417</v>
      </c>
    </row>
    <row r="107" spans="1:14" ht="14.4" customHeight="1" x14ac:dyDescent="0.3">
      <c r="A107" s="661" t="s">
        <v>542</v>
      </c>
      <c r="B107" s="662" t="s">
        <v>543</v>
      </c>
      <c r="C107" s="663" t="s">
        <v>547</v>
      </c>
      <c r="D107" s="664" t="s">
        <v>2116</v>
      </c>
      <c r="E107" s="663" t="s">
        <v>561</v>
      </c>
      <c r="F107" s="664" t="s">
        <v>2119</v>
      </c>
      <c r="G107" s="663" t="s">
        <v>589</v>
      </c>
      <c r="H107" s="663" t="s">
        <v>946</v>
      </c>
      <c r="I107" s="663" t="s">
        <v>947</v>
      </c>
      <c r="J107" s="663" t="s">
        <v>948</v>
      </c>
      <c r="K107" s="663" t="s">
        <v>949</v>
      </c>
      <c r="L107" s="665">
        <v>37.400000000000006</v>
      </c>
      <c r="M107" s="665">
        <v>1</v>
      </c>
      <c r="N107" s="666">
        <v>37.400000000000006</v>
      </c>
    </row>
    <row r="108" spans="1:14" ht="14.4" customHeight="1" x14ac:dyDescent="0.3">
      <c r="A108" s="661" t="s">
        <v>542</v>
      </c>
      <c r="B108" s="662" t="s">
        <v>543</v>
      </c>
      <c r="C108" s="663" t="s">
        <v>547</v>
      </c>
      <c r="D108" s="664" t="s">
        <v>2116</v>
      </c>
      <c r="E108" s="663" t="s">
        <v>561</v>
      </c>
      <c r="F108" s="664" t="s">
        <v>2119</v>
      </c>
      <c r="G108" s="663" t="s">
        <v>589</v>
      </c>
      <c r="H108" s="663" t="s">
        <v>950</v>
      </c>
      <c r="I108" s="663" t="s">
        <v>951</v>
      </c>
      <c r="J108" s="663" t="s">
        <v>952</v>
      </c>
      <c r="K108" s="663" t="s">
        <v>953</v>
      </c>
      <c r="L108" s="665">
        <v>73.46999999999997</v>
      </c>
      <c r="M108" s="665">
        <v>3</v>
      </c>
      <c r="N108" s="666">
        <v>220.40999999999991</v>
      </c>
    </row>
    <row r="109" spans="1:14" ht="14.4" customHeight="1" x14ac:dyDescent="0.3">
      <c r="A109" s="661" t="s">
        <v>542</v>
      </c>
      <c r="B109" s="662" t="s">
        <v>543</v>
      </c>
      <c r="C109" s="663" t="s">
        <v>547</v>
      </c>
      <c r="D109" s="664" t="s">
        <v>2116</v>
      </c>
      <c r="E109" s="663" t="s">
        <v>561</v>
      </c>
      <c r="F109" s="664" t="s">
        <v>2119</v>
      </c>
      <c r="G109" s="663" t="s">
        <v>589</v>
      </c>
      <c r="H109" s="663" t="s">
        <v>954</v>
      </c>
      <c r="I109" s="663" t="s">
        <v>955</v>
      </c>
      <c r="J109" s="663" t="s">
        <v>956</v>
      </c>
      <c r="K109" s="663" t="s">
        <v>957</v>
      </c>
      <c r="L109" s="665">
        <v>82.067895671141258</v>
      </c>
      <c r="M109" s="665">
        <v>1</v>
      </c>
      <c r="N109" s="666">
        <v>82.067895671141258</v>
      </c>
    </row>
    <row r="110" spans="1:14" ht="14.4" customHeight="1" x14ac:dyDescent="0.3">
      <c r="A110" s="661" t="s">
        <v>542</v>
      </c>
      <c r="B110" s="662" t="s">
        <v>543</v>
      </c>
      <c r="C110" s="663" t="s">
        <v>547</v>
      </c>
      <c r="D110" s="664" t="s">
        <v>2116</v>
      </c>
      <c r="E110" s="663" t="s">
        <v>561</v>
      </c>
      <c r="F110" s="664" t="s">
        <v>2119</v>
      </c>
      <c r="G110" s="663" t="s">
        <v>589</v>
      </c>
      <c r="H110" s="663" t="s">
        <v>958</v>
      </c>
      <c r="I110" s="663" t="s">
        <v>959</v>
      </c>
      <c r="J110" s="663" t="s">
        <v>960</v>
      </c>
      <c r="K110" s="663" t="s">
        <v>961</v>
      </c>
      <c r="L110" s="665">
        <v>200.07</v>
      </c>
      <c r="M110" s="665">
        <v>9</v>
      </c>
      <c r="N110" s="666">
        <v>1800.6299999999999</v>
      </c>
    </row>
    <row r="111" spans="1:14" ht="14.4" customHeight="1" x14ac:dyDescent="0.3">
      <c r="A111" s="661" t="s">
        <v>542</v>
      </c>
      <c r="B111" s="662" t="s">
        <v>543</v>
      </c>
      <c r="C111" s="663" t="s">
        <v>547</v>
      </c>
      <c r="D111" s="664" t="s">
        <v>2116</v>
      </c>
      <c r="E111" s="663" t="s">
        <v>561</v>
      </c>
      <c r="F111" s="664" t="s">
        <v>2119</v>
      </c>
      <c r="G111" s="663" t="s">
        <v>589</v>
      </c>
      <c r="H111" s="663" t="s">
        <v>962</v>
      </c>
      <c r="I111" s="663" t="s">
        <v>963</v>
      </c>
      <c r="J111" s="663" t="s">
        <v>964</v>
      </c>
      <c r="K111" s="663" t="s">
        <v>965</v>
      </c>
      <c r="L111" s="665">
        <v>122.98907059009203</v>
      </c>
      <c r="M111" s="665">
        <v>1</v>
      </c>
      <c r="N111" s="666">
        <v>122.98907059009203</v>
      </c>
    </row>
    <row r="112" spans="1:14" ht="14.4" customHeight="1" x14ac:dyDescent="0.3">
      <c r="A112" s="661" t="s">
        <v>542</v>
      </c>
      <c r="B112" s="662" t="s">
        <v>543</v>
      </c>
      <c r="C112" s="663" t="s">
        <v>547</v>
      </c>
      <c r="D112" s="664" t="s">
        <v>2116</v>
      </c>
      <c r="E112" s="663" t="s">
        <v>561</v>
      </c>
      <c r="F112" s="664" t="s">
        <v>2119</v>
      </c>
      <c r="G112" s="663" t="s">
        <v>589</v>
      </c>
      <c r="H112" s="663" t="s">
        <v>966</v>
      </c>
      <c r="I112" s="663" t="s">
        <v>967</v>
      </c>
      <c r="J112" s="663" t="s">
        <v>968</v>
      </c>
      <c r="K112" s="663" t="s">
        <v>969</v>
      </c>
      <c r="L112" s="665">
        <v>100.17999999999998</v>
      </c>
      <c r="M112" s="665">
        <v>2</v>
      </c>
      <c r="N112" s="666">
        <v>200.35999999999996</v>
      </c>
    </row>
    <row r="113" spans="1:14" ht="14.4" customHeight="1" x14ac:dyDescent="0.3">
      <c r="A113" s="661" t="s">
        <v>542</v>
      </c>
      <c r="B113" s="662" t="s">
        <v>543</v>
      </c>
      <c r="C113" s="663" t="s">
        <v>547</v>
      </c>
      <c r="D113" s="664" t="s">
        <v>2116</v>
      </c>
      <c r="E113" s="663" t="s">
        <v>561</v>
      </c>
      <c r="F113" s="664" t="s">
        <v>2119</v>
      </c>
      <c r="G113" s="663" t="s">
        <v>589</v>
      </c>
      <c r="H113" s="663" t="s">
        <v>970</v>
      </c>
      <c r="I113" s="663" t="s">
        <v>971</v>
      </c>
      <c r="J113" s="663" t="s">
        <v>968</v>
      </c>
      <c r="K113" s="663" t="s">
        <v>972</v>
      </c>
      <c r="L113" s="665">
        <v>34.670190572264339</v>
      </c>
      <c r="M113" s="665">
        <v>1</v>
      </c>
      <c r="N113" s="666">
        <v>34.670190572264339</v>
      </c>
    </row>
    <row r="114" spans="1:14" ht="14.4" customHeight="1" x14ac:dyDescent="0.3">
      <c r="A114" s="661" t="s">
        <v>542</v>
      </c>
      <c r="B114" s="662" t="s">
        <v>543</v>
      </c>
      <c r="C114" s="663" t="s">
        <v>547</v>
      </c>
      <c r="D114" s="664" t="s">
        <v>2116</v>
      </c>
      <c r="E114" s="663" t="s">
        <v>561</v>
      </c>
      <c r="F114" s="664" t="s">
        <v>2119</v>
      </c>
      <c r="G114" s="663" t="s">
        <v>589</v>
      </c>
      <c r="H114" s="663" t="s">
        <v>973</v>
      </c>
      <c r="I114" s="663" t="s">
        <v>974</v>
      </c>
      <c r="J114" s="663" t="s">
        <v>975</v>
      </c>
      <c r="K114" s="663" t="s">
        <v>976</v>
      </c>
      <c r="L114" s="665">
        <v>27.627368069614853</v>
      </c>
      <c r="M114" s="665">
        <v>77</v>
      </c>
      <c r="N114" s="666">
        <v>2127.3073413603438</v>
      </c>
    </row>
    <row r="115" spans="1:14" ht="14.4" customHeight="1" x14ac:dyDescent="0.3">
      <c r="A115" s="661" t="s">
        <v>542</v>
      </c>
      <c r="B115" s="662" t="s">
        <v>543</v>
      </c>
      <c r="C115" s="663" t="s">
        <v>547</v>
      </c>
      <c r="D115" s="664" t="s">
        <v>2116</v>
      </c>
      <c r="E115" s="663" t="s">
        <v>561</v>
      </c>
      <c r="F115" s="664" t="s">
        <v>2119</v>
      </c>
      <c r="G115" s="663" t="s">
        <v>589</v>
      </c>
      <c r="H115" s="663" t="s">
        <v>977</v>
      </c>
      <c r="I115" s="663" t="s">
        <v>978</v>
      </c>
      <c r="J115" s="663" t="s">
        <v>979</v>
      </c>
      <c r="K115" s="663" t="s">
        <v>980</v>
      </c>
      <c r="L115" s="665">
        <v>229.08994521708846</v>
      </c>
      <c r="M115" s="665">
        <v>3</v>
      </c>
      <c r="N115" s="666">
        <v>687.26983565126534</v>
      </c>
    </row>
    <row r="116" spans="1:14" ht="14.4" customHeight="1" x14ac:dyDescent="0.3">
      <c r="A116" s="661" t="s">
        <v>542</v>
      </c>
      <c r="B116" s="662" t="s">
        <v>543</v>
      </c>
      <c r="C116" s="663" t="s">
        <v>547</v>
      </c>
      <c r="D116" s="664" t="s">
        <v>2116</v>
      </c>
      <c r="E116" s="663" t="s">
        <v>561</v>
      </c>
      <c r="F116" s="664" t="s">
        <v>2119</v>
      </c>
      <c r="G116" s="663" t="s">
        <v>589</v>
      </c>
      <c r="H116" s="663" t="s">
        <v>981</v>
      </c>
      <c r="I116" s="663" t="s">
        <v>982</v>
      </c>
      <c r="J116" s="663" t="s">
        <v>983</v>
      </c>
      <c r="K116" s="663"/>
      <c r="L116" s="665">
        <v>417.80376025089026</v>
      </c>
      <c r="M116" s="665">
        <v>10</v>
      </c>
      <c r="N116" s="666">
        <v>4178.0376025089026</v>
      </c>
    </row>
    <row r="117" spans="1:14" ht="14.4" customHeight="1" x14ac:dyDescent="0.3">
      <c r="A117" s="661" t="s">
        <v>542</v>
      </c>
      <c r="B117" s="662" t="s">
        <v>543</v>
      </c>
      <c r="C117" s="663" t="s">
        <v>547</v>
      </c>
      <c r="D117" s="664" t="s">
        <v>2116</v>
      </c>
      <c r="E117" s="663" t="s">
        <v>561</v>
      </c>
      <c r="F117" s="664" t="s">
        <v>2119</v>
      </c>
      <c r="G117" s="663" t="s">
        <v>589</v>
      </c>
      <c r="H117" s="663" t="s">
        <v>984</v>
      </c>
      <c r="I117" s="663" t="s">
        <v>919</v>
      </c>
      <c r="J117" s="663" t="s">
        <v>985</v>
      </c>
      <c r="K117" s="663"/>
      <c r="L117" s="665">
        <v>191.13091665936324</v>
      </c>
      <c r="M117" s="665">
        <v>1</v>
      </c>
      <c r="N117" s="666">
        <v>191.13091665936324</v>
      </c>
    </row>
    <row r="118" spans="1:14" ht="14.4" customHeight="1" x14ac:dyDescent="0.3">
      <c r="A118" s="661" t="s">
        <v>542</v>
      </c>
      <c r="B118" s="662" t="s">
        <v>543</v>
      </c>
      <c r="C118" s="663" t="s">
        <v>547</v>
      </c>
      <c r="D118" s="664" t="s">
        <v>2116</v>
      </c>
      <c r="E118" s="663" t="s">
        <v>561</v>
      </c>
      <c r="F118" s="664" t="s">
        <v>2119</v>
      </c>
      <c r="G118" s="663" t="s">
        <v>589</v>
      </c>
      <c r="H118" s="663" t="s">
        <v>986</v>
      </c>
      <c r="I118" s="663" t="s">
        <v>919</v>
      </c>
      <c r="J118" s="663" t="s">
        <v>987</v>
      </c>
      <c r="K118" s="663"/>
      <c r="L118" s="665">
        <v>38.551729934567824</v>
      </c>
      <c r="M118" s="665">
        <v>21</v>
      </c>
      <c r="N118" s="666">
        <v>809.58632862592424</v>
      </c>
    </row>
    <row r="119" spans="1:14" ht="14.4" customHeight="1" x14ac:dyDescent="0.3">
      <c r="A119" s="661" t="s">
        <v>542</v>
      </c>
      <c r="B119" s="662" t="s">
        <v>543</v>
      </c>
      <c r="C119" s="663" t="s">
        <v>547</v>
      </c>
      <c r="D119" s="664" t="s">
        <v>2116</v>
      </c>
      <c r="E119" s="663" t="s">
        <v>561</v>
      </c>
      <c r="F119" s="664" t="s">
        <v>2119</v>
      </c>
      <c r="G119" s="663" t="s">
        <v>589</v>
      </c>
      <c r="H119" s="663" t="s">
        <v>988</v>
      </c>
      <c r="I119" s="663" t="s">
        <v>919</v>
      </c>
      <c r="J119" s="663" t="s">
        <v>989</v>
      </c>
      <c r="K119" s="663"/>
      <c r="L119" s="665">
        <v>162.88999999999993</v>
      </c>
      <c r="M119" s="665">
        <v>10</v>
      </c>
      <c r="N119" s="666">
        <v>1628.8999999999994</v>
      </c>
    </row>
    <row r="120" spans="1:14" ht="14.4" customHeight="1" x14ac:dyDescent="0.3">
      <c r="A120" s="661" t="s">
        <v>542</v>
      </c>
      <c r="B120" s="662" t="s">
        <v>543</v>
      </c>
      <c r="C120" s="663" t="s">
        <v>547</v>
      </c>
      <c r="D120" s="664" t="s">
        <v>2116</v>
      </c>
      <c r="E120" s="663" t="s">
        <v>561</v>
      </c>
      <c r="F120" s="664" t="s">
        <v>2119</v>
      </c>
      <c r="G120" s="663" t="s">
        <v>589</v>
      </c>
      <c r="H120" s="663" t="s">
        <v>990</v>
      </c>
      <c r="I120" s="663" t="s">
        <v>990</v>
      </c>
      <c r="J120" s="663" t="s">
        <v>591</v>
      </c>
      <c r="K120" s="663" t="s">
        <v>991</v>
      </c>
      <c r="L120" s="665">
        <v>192.5</v>
      </c>
      <c r="M120" s="665">
        <v>48</v>
      </c>
      <c r="N120" s="666">
        <v>9240</v>
      </c>
    </row>
    <row r="121" spans="1:14" ht="14.4" customHeight="1" x14ac:dyDescent="0.3">
      <c r="A121" s="661" t="s">
        <v>542</v>
      </c>
      <c r="B121" s="662" t="s">
        <v>543</v>
      </c>
      <c r="C121" s="663" t="s">
        <v>547</v>
      </c>
      <c r="D121" s="664" t="s">
        <v>2116</v>
      </c>
      <c r="E121" s="663" t="s">
        <v>561</v>
      </c>
      <c r="F121" s="664" t="s">
        <v>2119</v>
      </c>
      <c r="G121" s="663" t="s">
        <v>589</v>
      </c>
      <c r="H121" s="663" t="s">
        <v>992</v>
      </c>
      <c r="I121" s="663" t="s">
        <v>992</v>
      </c>
      <c r="J121" s="663" t="s">
        <v>993</v>
      </c>
      <c r="K121" s="663" t="s">
        <v>994</v>
      </c>
      <c r="L121" s="665">
        <v>94.249999999999986</v>
      </c>
      <c r="M121" s="665">
        <v>1</v>
      </c>
      <c r="N121" s="666">
        <v>94.249999999999986</v>
      </c>
    </row>
    <row r="122" spans="1:14" ht="14.4" customHeight="1" x14ac:dyDescent="0.3">
      <c r="A122" s="661" t="s">
        <v>542</v>
      </c>
      <c r="B122" s="662" t="s">
        <v>543</v>
      </c>
      <c r="C122" s="663" t="s">
        <v>547</v>
      </c>
      <c r="D122" s="664" t="s">
        <v>2116</v>
      </c>
      <c r="E122" s="663" t="s">
        <v>561</v>
      </c>
      <c r="F122" s="664" t="s">
        <v>2119</v>
      </c>
      <c r="G122" s="663" t="s">
        <v>589</v>
      </c>
      <c r="H122" s="663" t="s">
        <v>995</v>
      </c>
      <c r="I122" s="663" t="s">
        <v>996</v>
      </c>
      <c r="J122" s="663" t="s">
        <v>997</v>
      </c>
      <c r="K122" s="663" t="s">
        <v>998</v>
      </c>
      <c r="L122" s="665">
        <v>66.139999999999986</v>
      </c>
      <c r="M122" s="665">
        <v>3</v>
      </c>
      <c r="N122" s="666">
        <v>198.41999999999996</v>
      </c>
    </row>
    <row r="123" spans="1:14" ht="14.4" customHeight="1" x14ac:dyDescent="0.3">
      <c r="A123" s="661" t="s">
        <v>542</v>
      </c>
      <c r="B123" s="662" t="s">
        <v>543</v>
      </c>
      <c r="C123" s="663" t="s">
        <v>547</v>
      </c>
      <c r="D123" s="664" t="s">
        <v>2116</v>
      </c>
      <c r="E123" s="663" t="s">
        <v>561</v>
      </c>
      <c r="F123" s="664" t="s">
        <v>2119</v>
      </c>
      <c r="G123" s="663" t="s">
        <v>589</v>
      </c>
      <c r="H123" s="663" t="s">
        <v>999</v>
      </c>
      <c r="I123" s="663" t="s">
        <v>1000</v>
      </c>
      <c r="J123" s="663" t="s">
        <v>635</v>
      </c>
      <c r="K123" s="663" t="s">
        <v>1001</v>
      </c>
      <c r="L123" s="665">
        <v>42.190076348482798</v>
      </c>
      <c r="M123" s="665">
        <v>7</v>
      </c>
      <c r="N123" s="666">
        <v>295.33053443937956</v>
      </c>
    </row>
    <row r="124" spans="1:14" ht="14.4" customHeight="1" x14ac:dyDescent="0.3">
      <c r="A124" s="661" t="s">
        <v>542</v>
      </c>
      <c r="B124" s="662" t="s">
        <v>543</v>
      </c>
      <c r="C124" s="663" t="s">
        <v>547</v>
      </c>
      <c r="D124" s="664" t="s">
        <v>2116</v>
      </c>
      <c r="E124" s="663" t="s">
        <v>561</v>
      </c>
      <c r="F124" s="664" t="s">
        <v>2119</v>
      </c>
      <c r="G124" s="663" t="s">
        <v>589</v>
      </c>
      <c r="H124" s="663" t="s">
        <v>1002</v>
      </c>
      <c r="I124" s="663" t="s">
        <v>1003</v>
      </c>
      <c r="J124" s="663" t="s">
        <v>1004</v>
      </c>
      <c r="K124" s="663" t="s">
        <v>620</v>
      </c>
      <c r="L124" s="665">
        <v>57.120000000000005</v>
      </c>
      <c r="M124" s="665">
        <v>7</v>
      </c>
      <c r="N124" s="666">
        <v>399.84000000000003</v>
      </c>
    </row>
    <row r="125" spans="1:14" ht="14.4" customHeight="1" x14ac:dyDescent="0.3">
      <c r="A125" s="661" t="s">
        <v>542</v>
      </c>
      <c r="B125" s="662" t="s">
        <v>543</v>
      </c>
      <c r="C125" s="663" t="s">
        <v>547</v>
      </c>
      <c r="D125" s="664" t="s">
        <v>2116</v>
      </c>
      <c r="E125" s="663" t="s">
        <v>561</v>
      </c>
      <c r="F125" s="664" t="s">
        <v>2119</v>
      </c>
      <c r="G125" s="663" t="s">
        <v>589</v>
      </c>
      <c r="H125" s="663" t="s">
        <v>1005</v>
      </c>
      <c r="I125" s="663" t="s">
        <v>1006</v>
      </c>
      <c r="J125" s="663" t="s">
        <v>1007</v>
      </c>
      <c r="K125" s="663" t="s">
        <v>616</v>
      </c>
      <c r="L125" s="665">
        <v>123.41999999999999</v>
      </c>
      <c r="M125" s="665">
        <v>5</v>
      </c>
      <c r="N125" s="666">
        <v>617.09999999999991</v>
      </c>
    </row>
    <row r="126" spans="1:14" ht="14.4" customHeight="1" x14ac:dyDescent="0.3">
      <c r="A126" s="661" t="s">
        <v>542</v>
      </c>
      <c r="B126" s="662" t="s">
        <v>543</v>
      </c>
      <c r="C126" s="663" t="s">
        <v>547</v>
      </c>
      <c r="D126" s="664" t="s">
        <v>2116</v>
      </c>
      <c r="E126" s="663" t="s">
        <v>561</v>
      </c>
      <c r="F126" s="664" t="s">
        <v>2119</v>
      </c>
      <c r="G126" s="663" t="s">
        <v>589</v>
      </c>
      <c r="H126" s="663" t="s">
        <v>1008</v>
      </c>
      <c r="I126" s="663" t="s">
        <v>1009</v>
      </c>
      <c r="J126" s="663" t="s">
        <v>1010</v>
      </c>
      <c r="K126" s="663" t="s">
        <v>1011</v>
      </c>
      <c r="L126" s="665">
        <v>60.279995557478685</v>
      </c>
      <c r="M126" s="665">
        <v>28</v>
      </c>
      <c r="N126" s="666">
        <v>1687.8398756094032</v>
      </c>
    </row>
    <row r="127" spans="1:14" ht="14.4" customHeight="1" x14ac:dyDescent="0.3">
      <c r="A127" s="661" t="s">
        <v>542</v>
      </c>
      <c r="B127" s="662" t="s">
        <v>543</v>
      </c>
      <c r="C127" s="663" t="s">
        <v>547</v>
      </c>
      <c r="D127" s="664" t="s">
        <v>2116</v>
      </c>
      <c r="E127" s="663" t="s">
        <v>561</v>
      </c>
      <c r="F127" s="664" t="s">
        <v>2119</v>
      </c>
      <c r="G127" s="663" t="s">
        <v>589</v>
      </c>
      <c r="H127" s="663" t="s">
        <v>1012</v>
      </c>
      <c r="I127" s="663" t="s">
        <v>1013</v>
      </c>
      <c r="J127" s="663" t="s">
        <v>1014</v>
      </c>
      <c r="K127" s="663" t="s">
        <v>1015</v>
      </c>
      <c r="L127" s="665">
        <v>57.960000000000008</v>
      </c>
      <c r="M127" s="665">
        <v>2</v>
      </c>
      <c r="N127" s="666">
        <v>115.92000000000002</v>
      </c>
    </row>
    <row r="128" spans="1:14" ht="14.4" customHeight="1" x14ac:dyDescent="0.3">
      <c r="A128" s="661" t="s">
        <v>542</v>
      </c>
      <c r="B128" s="662" t="s">
        <v>543</v>
      </c>
      <c r="C128" s="663" t="s">
        <v>547</v>
      </c>
      <c r="D128" s="664" t="s">
        <v>2116</v>
      </c>
      <c r="E128" s="663" t="s">
        <v>561</v>
      </c>
      <c r="F128" s="664" t="s">
        <v>2119</v>
      </c>
      <c r="G128" s="663" t="s">
        <v>589</v>
      </c>
      <c r="H128" s="663" t="s">
        <v>1016</v>
      </c>
      <c r="I128" s="663" t="s">
        <v>1017</v>
      </c>
      <c r="J128" s="663" t="s">
        <v>1018</v>
      </c>
      <c r="K128" s="663" t="s">
        <v>1019</v>
      </c>
      <c r="L128" s="665">
        <v>38.850000000000016</v>
      </c>
      <c r="M128" s="665">
        <v>2</v>
      </c>
      <c r="N128" s="666">
        <v>77.700000000000031</v>
      </c>
    </row>
    <row r="129" spans="1:14" ht="14.4" customHeight="1" x14ac:dyDescent="0.3">
      <c r="A129" s="661" t="s">
        <v>542</v>
      </c>
      <c r="B129" s="662" t="s">
        <v>543</v>
      </c>
      <c r="C129" s="663" t="s">
        <v>547</v>
      </c>
      <c r="D129" s="664" t="s">
        <v>2116</v>
      </c>
      <c r="E129" s="663" t="s">
        <v>561</v>
      </c>
      <c r="F129" s="664" t="s">
        <v>2119</v>
      </c>
      <c r="G129" s="663" t="s">
        <v>589</v>
      </c>
      <c r="H129" s="663" t="s">
        <v>1020</v>
      </c>
      <c r="I129" s="663" t="s">
        <v>1021</v>
      </c>
      <c r="J129" s="663" t="s">
        <v>1022</v>
      </c>
      <c r="K129" s="663" t="s">
        <v>1023</v>
      </c>
      <c r="L129" s="665">
        <v>1592.8000007605681</v>
      </c>
      <c r="M129" s="665">
        <v>53</v>
      </c>
      <c r="N129" s="666">
        <v>84418.400040310109</v>
      </c>
    </row>
    <row r="130" spans="1:14" ht="14.4" customHeight="1" x14ac:dyDescent="0.3">
      <c r="A130" s="661" t="s">
        <v>542</v>
      </c>
      <c r="B130" s="662" t="s">
        <v>543</v>
      </c>
      <c r="C130" s="663" t="s">
        <v>547</v>
      </c>
      <c r="D130" s="664" t="s">
        <v>2116</v>
      </c>
      <c r="E130" s="663" t="s">
        <v>561</v>
      </c>
      <c r="F130" s="664" t="s">
        <v>2119</v>
      </c>
      <c r="G130" s="663" t="s">
        <v>589</v>
      </c>
      <c r="H130" s="663" t="s">
        <v>1024</v>
      </c>
      <c r="I130" s="663" t="s">
        <v>1025</v>
      </c>
      <c r="J130" s="663" t="s">
        <v>1026</v>
      </c>
      <c r="K130" s="663" t="s">
        <v>1027</v>
      </c>
      <c r="L130" s="665">
        <v>74.88000000000001</v>
      </c>
      <c r="M130" s="665">
        <v>3</v>
      </c>
      <c r="N130" s="666">
        <v>224.64000000000004</v>
      </c>
    </row>
    <row r="131" spans="1:14" ht="14.4" customHeight="1" x14ac:dyDescent="0.3">
      <c r="A131" s="661" t="s">
        <v>542</v>
      </c>
      <c r="B131" s="662" t="s">
        <v>543</v>
      </c>
      <c r="C131" s="663" t="s">
        <v>547</v>
      </c>
      <c r="D131" s="664" t="s">
        <v>2116</v>
      </c>
      <c r="E131" s="663" t="s">
        <v>561</v>
      </c>
      <c r="F131" s="664" t="s">
        <v>2119</v>
      </c>
      <c r="G131" s="663" t="s">
        <v>589</v>
      </c>
      <c r="H131" s="663" t="s">
        <v>1028</v>
      </c>
      <c r="I131" s="663" t="s">
        <v>1029</v>
      </c>
      <c r="J131" s="663" t="s">
        <v>1030</v>
      </c>
      <c r="K131" s="663" t="s">
        <v>1031</v>
      </c>
      <c r="L131" s="665">
        <v>107.66</v>
      </c>
      <c r="M131" s="665">
        <v>1</v>
      </c>
      <c r="N131" s="666">
        <v>107.66</v>
      </c>
    </row>
    <row r="132" spans="1:14" ht="14.4" customHeight="1" x14ac:dyDescent="0.3">
      <c r="A132" s="661" t="s">
        <v>542</v>
      </c>
      <c r="B132" s="662" t="s">
        <v>543</v>
      </c>
      <c r="C132" s="663" t="s">
        <v>547</v>
      </c>
      <c r="D132" s="664" t="s">
        <v>2116</v>
      </c>
      <c r="E132" s="663" t="s">
        <v>561</v>
      </c>
      <c r="F132" s="664" t="s">
        <v>2119</v>
      </c>
      <c r="G132" s="663" t="s">
        <v>589</v>
      </c>
      <c r="H132" s="663" t="s">
        <v>1032</v>
      </c>
      <c r="I132" s="663" t="s">
        <v>1033</v>
      </c>
      <c r="J132" s="663" t="s">
        <v>1034</v>
      </c>
      <c r="K132" s="663" t="s">
        <v>1035</v>
      </c>
      <c r="L132" s="665">
        <v>56.609999999999992</v>
      </c>
      <c r="M132" s="665">
        <v>1</v>
      </c>
      <c r="N132" s="666">
        <v>56.609999999999992</v>
      </c>
    </row>
    <row r="133" spans="1:14" ht="14.4" customHeight="1" x14ac:dyDescent="0.3">
      <c r="A133" s="661" t="s">
        <v>542</v>
      </c>
      <c r="B133" s="662" t="s">
        <v>543</v>
      </c>
      <c r="C133" s="663" t="s">
        <v>547</v>
      </c>
      <c r="D133" s="664" t="s">
        <v>2116</v>
      </c>
      <c r="E133" s="663" t="s">
        <v>561</v>
      </c>
      <c r="F133" s="664" t="s">
        <v>2119</v>
      </c>
      <c r="G133" s="663" t="s">
        <v>589</v>
      </c>
      <c r="H133" s="663" t="s">
        <v>1036</v>
      </c>
      <c r="I133" s="663" t="s">
        <v>1037</v>
      </c>
      <c r="J133" s="663" t="s">
        <v>1038</v>
      </c>
      <c r="K133" s="663" t="s">
        <v>1039</v>
      </c>
      <c r="L133" s="665">
        <v>1704.5600000000004</v>
      </c>
      <c r="M133" s="665">
        <v>2</v>
      </c>
      <c r="N133" s="666">
        <v>3409.1200000000008</v>
      </c>
    </row>
    <row r="134" spans="1:14" ht="14.4" customHeight="1" x14ac:dyDescent="0.3">
      <c r="A134" s="661" t="s">
        <v>542</v>
      </c>
      <c r="B134" s="662" t="s">
        <v>543</v>
      </c>
      <c r="C134" s="663" t="s">
        <v>547</v>
      </c>
      <c r="D134" s="664" t="s">
        <v>2116</v>
      </c>
      <c r="E134" s="663" t="s">
        <v>561</v>
      </c>
      <c r="F134" s="664" t="s">
        <v>2119</v>
      </c>
      <c r="G134" s="663" t="s">
        <v>589</v>
      </c>
      <c r="H134" s="663" t="s">
        <v>1040</v>
      </c>
      <c r="I134" s="663" t="s">
        <v>1041</v>
      </c>
      <c r="J134" s="663" t="s">
        <v>701</v>
      </c>
      <c r="K134" s="663" t="s">
        <v>1042</v>
      </c>
      <c r="L134" s="665">
        <v>56.882271015106184</v>
      </c>
      <c r="M134" s="665">
        <v>389</v>
      </c>
      <c r="N134" s="666">
        <v>22127.203424876305</v>
      </c>
    </row>
    <row r="135" spans="1:14" ht="14.4" customHeight="1" x14ac:dyDescent="0.3">
      <c r="A135" s="661" t="s">
        <v>542</v>
      </c>
      <c r="B135" s="662" t="s">
        <v>543</v>
      </c>
      <c r="C135" s="663" t="s">
        <v>547</v>
      </c>
      <c r="D135" s="664" t="s">
        <v>2116</v>
      </c>
      <c r="E135" s="663" t="s">
        <v>561</v>
      </c>
      <c r="F135" s="664" t="s">
        <v>2119</v>
      </c>
      <c r="G135" s="663" t="s">
        <v>589</v>
      </c>
      <c r="H135" s="663" t="s">
        <v>1043</v>
      </c>
      <c r="I135" s="663" t="s">
        <v>1044</v>
      </c>
      <c r="J135" s="663" t="s">
        <v>811</v>
      </c>
      <c r="K135" s="663" t="s">
        <v>1045</v>
      </c>
      <c r="L135" s="665">
        <v>74.870000000000033</v>
      </c>
      <c r="M135" s="665">
        <v>3</v>
      </c>
      <c r="N135" s="666">
        <v>224.6100000000001</v>
      </c>
    </row>
    <row r="136" spans="1:14" ht="14.4" customHeight="1" x14ac:dyDescent="0.3">
      <c r="A136" s="661" t="s">
        <v>542</v>
      </c>
      <c r="B136" s="662" t="s">
        <v>543</v>
      </c>
      <c r="C136" s="663" t="s">
        <v>547</v>
      </c>
      <c r="D136" s="664" t="s">
        <v>2116</v>
      </c>
      <c r="E136" s="663" t="s">
        <v>561</v>
      </c>
      <c r="F136" s="664" t="s">
        <v>2119</v>
      </c>
      <c r="G136" s="663" t="s">
        <v>589</v>
      </c>
      <c r="H136" s="663" t="s">
        <v>1046</v>
      </c>
      <c r="I136" s="663" t="s">
        <v>1047</v>
      </c>
      <c r="J136" s="663" t="s">
        <v>1048</v>
      </c>
      <c r="K136" s="663" t="s">
        <v>1049</v>
      </c>
      <c r="L136" s="665">
        <v>563.14459408867936</v>
      </c>
      <c r="M136" s="665">
        <v>2</v>
      </c>
      <c r="N136" s="666">
        <v>1126.2891881773587</v>
      </c>
    </row>
    <row r="137" spans="1:14" ht="14.4" customHeight="1" x14ac:dyDescent="0.3">
      <c r="A137" s="661" t="s">
        <v>542</v>
      </c>
      <c r="B137" s="662" t="s">
        <v>543</v>
      </c>
      <c r="C137" s="663" t="s">
        <v>547</v>
      </c>
      <c r="D137" s="664" t="s">
        <v>2116</v>
      </c>
      <c r="E137" s="663" t="s">
        <v>561</v>
      </c>
      <c r="F137" s="664" t="s">
        <v>2119</v>
      </c>
      <c r="G137" s="663" t="s">
        <v>589</v>
      </c>
      <c r="H137" s="663" t="s">
        <v>1050</v>
      </c>
      <c r="I137" s="663" t="s">
        <v>1051</v>
      </c>
      <c r="J137" s="663" t="s">
        <v>1052</v>
      </c>
      <c r="K137" s="663" t="s">
        <v>1053</v>
      </c>
      <c r="L137" s="665">
        <v>210.46184199438423</v>
      </c>
      <c r="M137" s="665">
        <v>1</v>
      </c>
      <c r="N137" s="666">
        <v>210.46184199438423</v>
      </c>
    </row>
    <row r="138" spans="1:14" ht="14.4" customHeight="1" x14ac:dyDescent="0.3">
      <c r="A138" s="661" t="s">
        <v>542</v>
      </c>
      <c r="B138" s="662" t="s">
        <v>543</v>
      </c>
      <c r="C138" s="663" t="s">
        <v>547</v>
      </c>
      <c r="D138" s="664" t="s">
        <v>2116</v>
      </c>
      <c r="E138" s="663" t="s">
        <v>561</v>
      </c>
      <c r="F138" s="664" t="s">
        <v>2119</v>
      </c>
      <c r="G138" s="663" t="s">
        <v>589</v>
      </c>
      <c r="H138" s="663" t="s">
        <v>1054</v>
      </c>
      <c r="I138" s="663" t="s">
        <v>1055</v>
      </c>
      <c r="J138" s="663" t="s">
        <v>1056</v>
      </c>
      <c r="K138" s="663" t="s">
        <v>1057</v>
      </c>
      <c r="L138" s="665">
        <v>76.729564744838001</v>
      </c>
      <c r="M138" s="665">
        <v>6</v>
      </c>
      <c r="N138" s="666">
        <v>460.37738846902801</v>
      </c>
    </row>
    <row r="139" spans="1:14" ht="14.4" customHeight="1" x14ac:dyDescent="0.3">
      <c r="A139" s="661" t="s">
        <v>542</v>
      </c>
      <c r="B139" s="662" t="s">
        <v>543</v>
      </c>
      <c r="C139" s="663" t="s">
        <v>547</v>
      </c>
      <c r="D139" s="664" t="s">
        <v>2116</v>
      </c>
      <c r="E139" s="663" t="s">
        <v>561</v>
      </c>
      <c r="F139" s="664" t="s">
        <v>2119</v>
      </c>
      <c r="G139" s="663" t="s">
        <v>589</v>
      </c>
      <c r="H139" s="663" t="s">
        <v>1058</v>
      </c>
      <c r="I139" s="663" t="s">
        <v>1059</v>
      </c>
      <c r="J139" s="663" t="s">
        <v>1060</v>
      </c>
      <c r="K139" s="663" t="s">
        <v>1061</v>
      </c>
      <c r="L139" s="665">
        <v>68.776010347927439</v>
      </c>
      <c r="M139" s="665">
        <v>25</v>
      </c>
      <c r="N139" s="666">
        <v>1719.400258698186</v>
      </c>
    </row>
    <row r="140" spans="1:14" ht="14.4" customHeight="1" x14ac:dyDescent="0.3">
      <c r="A140" s="661" t="s">
        <v>542</v>
      </c>
      <c r="B140" s="662" t="s">
        <v>543</v>
      </c>
      <c r="C140" s="663" t="s">
        <v>547</v>
      </c>
      <c r="D140" s="664" t="s">
        <v>2116</v>
      </c>
      <c r="E140" s="663" t="s">
        <v>561</v>
      </c>
      <c r="F140" s="664" t="s">
        <v>2119</v>
      </c>
      <c r="G140" s="663" t="s">
        <v>589</v>
      </c>
      <c r="H140" s="663" t="s">
        <v>1062</v>
      </c>
      <c r="I140" s="663" t="s">
        <v>1063</v>
      </c>
      <c r="J140" s="663" t="s">
        <v>1064</v>
      </c>
      <c r="K140" s="663" t="s">
        <v>1065</v>
      </c>
      <c r="L140" s="665">
        <v>46.709999999999994</v>
      </c>
      <c r="M140" s="665">
        <v>2</v>
      </c>
      <c r="N140" s="666">
        <v>93.419999999999987</v>
      </c>
    </row>
    <row r="141" spans="1:14" ht="14.4" customHeight="1" x14ac:dyDescent="0.3">
      <c r="A141" s="661" t="s">
        <v>542</v>
      </c>
      <c r="B141" s="662" t="s">
        <v>543</v>
      </c>
      <c r="C141" s="663" t="s">
        <v>547</v>
      </c>
      <c r="D141" s="664" t="s">
        <v>2116</v>
      </c>
      <c r="E141" s="663" t="s">
        <v>561</v>
      </c>
      <c r="F141" s="664" t="s">
        <v>2119</v>
      </c>
      <c r="G141" s="663" t="s">
        <v>589</v>
      </c>
      <c r="H141" s="663" t="s">
        <v>1066</v>
      </c>
      <c r="I141" s="663" t="s">
        <v>919</v>
      </c>
      <c r="J141" s="663" t="s">
        <v>1067</v>
      </c>
      <c r="K141" s="663"/>
      <c r="L141" s="665">
        <v>148.24003588045255</v>
      </c>
      <c r="M141" s="665">
        <v>10</v>
      </c>
      <c r="N141" s="666">
        <v>1482.4003588045255</v>
      </c>
    </row>
    <row r="142" spans="1:14" ht="14.4" customHeight="1" x14ac:dyDescent="0.3">
      <c r="A142" s="661" t="s">
        <v>542</v>
      </c>
      <c r="B142" s="662" t="s">
        <v>543</v>
      </c>
      <c r="C142" s="663" t="s">
        <v>547</v>
      </c>
      <c r="D142" s="664" t="s">
        <v>2116</v>
      </c>
      <c r="E142" s="663" t="s">
        <v>561</v>
      </c>
      <c r="F142" s="664" t="s">
        <v>2119</v>
      </c>
      <c r="G142" s="663" t="s">
        <v>589</v>
      </c>
      <c r="H142" s="663" t="s">
        <v>1068</v>
      </c>
      <c r="I142" s="663" t="s">
        <v>1069</v>
      </c>
      <c r="J142" s="663" t="s">
        <v>1070</v>
      </c>
      <c r="K142" s="663" t="s">
        <v>1071</v>
      </c>
      <c r="L142" s="665">
        <v>116.36000000000004</v>
      </c>
      <c r="M142" s="665">
        <v>1</v>
      </c>
      <c r="N142" s="666">
        <v>116.36000000000004</v>
      </c>
    </row>
    <row r="143" spans="1:14" ht="14.4" customHeight="1" x14ac:dyDescent="0.3">
      <c r="A143" s="661" t="s">
        <v>542</v>
      </c>
      <c r="B143" s="662" t="s">
        <v>543</v>
      </c>
      <c r="C143" s="663" t="s">
        <v>547</v>
      </c>
      <c r="D143" s="664" t="s">
        <v>2116</v>
      </c>
      <c r="E143" s="663" t="s">
        <v>561</v>
      </c>
      <c r="F143" s="664" t="s">
        <v>2119</v>
      </c>
      <c r="G143" s="663" t="s">
        <v>589</v>
      </c>
      <c r="H143" s="663" t="s">
        <v>1072</v>
      </c>
      <c r="I143" s="663" t="s">
        <v>919</v>
      </c>
      <c r="J143" s="663" t="s">
        <v>1073</v>
      </c>
      <c r="K143" s="663"/>
      <c r="L143" s="665">
        <v>697.88</v>
      </c>
      <c r="M143" s="665">
        <v>1</v>
      </c>
      <c r="N143" s="666">
        <v>697.88</v>
      </c>
    </row>
    <row r="144" spans="1:14" ht="14.4" customHeight="1" x14ac:dyDescent="0.3">
      <c r="A144" s="661" t="s">
        <v>542</v>
      </c>
      <c r="B144" s="662" t="s">
        <v>543</v>
      </c>
      <c r="C144" s="663" t="s">
        <v>547</v>
      </c>
      <c r="D144" s="664" t="s">
        <v>2116</v>
      </c>
      <c r="E144" s="663" t="s">
        <v>561</v>
      </c>
      <c r="F144" s="664" t="s">
        <v>2119</v>
      </c>
      <c r="G144" s="663" t="s">
        <v>589</v>
      </c>
      <c r="H144" s="663" t="s">
        <v>1074</v>
      </c>
      <c r="I144" s="663" t="s">
        <v>1075</v>
      </c>
      <c r="J144" s="663" t="s">
        <v>1076</v>
      </c>
      <c r="K144" s="663" t="s">
        <v>1077</v>
      </c>
      <c r="L144" s="665">
        <v>108.86000000000001</v>
      </c>
      <c r="M144" s="665">
        <v>1</v>
      </c>
      <c r="N144" s="666">
        <v>108.86000000000001</v>
      </c>
    </row>
    <row r="145" spans="1:14" ht="14.4" customHeight="1" x14ac:dyDescent="0.3">
      <c r="A145" s="661" t="s">
        <v>542</v>
      </c>
      <c r="B145" s="662" t="s">
        <v>543</v>
      </c>
      <c r="C145" s="663" t="s">
        <v>547</v>
      </c>
      <c r="D145" s="664" t="s">
        <v>2116</v>
      </c>
      <c r="E145" s="663" t="s">
        <v>561</v>
      </c>
      <c r="F145" s="664" t="s">
        <v>2119</v>
      </c>
      <c r="G145" s="663" t="s">
        <v>589</v>
      </c>
      <c r="H145" s="663" t="s">
        <v>1078</v>
      </c>
      <c r="I145" s="663" t="s">
        <v>919</v>
      </c>
      <c r="J145" s="663" t="s">
        <v>1079</v>
      </c>
      <c r="K145" s="663"/>
      <c r="L145" s="665">
        <v>67.760004087870342</v>
      </c>
      <c r="M145" s="665">
        <v>1</v>
      </c>
      <c r="N145" s="666">
        <v>67.760004087870342</v>
      </c>
    </row>
    <row r="146" spans="1:14" ht="14.4" customHeight="1" x14ac:dyDescent="0.3">
      <c r="A146" s="661" t="s">
        <v>542</v>
      </c>
      <c r="B146" s="662" t="s">
        <v>543</v>
      </c>
      <c r="C146" s="663" t="s">
        <v>547</v>
      </c>
      <c r="D146" s="664" t="s">
        <v>2116</v>
      </c>
      <c r="E146" s="663" t="s">
        <v>561</v>
      </c>
      <c r="F146" s="664" t="s">
        <v>2119</v>
      </c>
      <c r="G146" s="663" t="s">
        <v>589</v>
      </c>
      <c r="H146" s="663" t="s">
        <v>1080</v>
      </c>
      <c r="I146" s="663" t="s">
        <v>1081</v>
      </c>
      <c r="J146" s="663" t="s">
        <v>623</v>
      </c>
      <c r="K146" s="663" t="s">
        <v>1082</v>
      </c>
      <c r="L146" s="665">
        <v>69.644777926087784</v>
      </c>
      <c r="M146" s="665">
        <v>62</v>
      </c>
      <c r="N146" s="666">
        <v>4317.9762314174422</v>
      </c>
    </row>
    <row r="147" spans="1:14" ht="14.4" customHeight="1" x14ac:dyDescent="0.3">
      <c r="A147" s="661" t="s">
        <v>542</v>
      </c>
      <c r="B147" s="662" t="s">
        <v>543</v>
      </c>
      <c r="C147" s="663" t="s">
        <v>547</v>
      </c>
      <c r="D147" s="664" t="s">
        <v>2116</v>
      </c>
      <c r="E147" s="663" t="s">
        <v>561</v>
      </c>
      <c r="F147" s="664" t="s">
        <v>2119</v>
      </c>
      <c r="G147" s="663" t="s">
        <v>589</v>
      </c>
      <c r="H147" s="663" t="s">
        <v>1083</v>
      </c>
      <c r="I147" s="663" t="s">
        <v>1084</v>
      </c>
      <c r="J147" s="663" t="s">
        <v>659</v>
      </c>
      <c r="K147" s="663" t="s">
        <v>1085</v>
      </c>
      <c r="L147" s="665">
        <v>154.03000000000009</v>
      </c>
      <c r="M147" s="665">
        <v>1</v>
      </c>
      <c r="N147" s="666">
        <v>154.03000000000009</v>
      </c>
    </row>
    <row r="148" spans="1:14" ht="14.4" customHeight="1" x14ac:dyDescent="0.3">
      <c r="A148" s="661" t="s">
        <v>542</v>
      </c>
      <c r="B148" s="662" t="s">
        <v>543</v>
      </c>
      <c r="C148" s="663" t="s">
        <v>547</v>
      </c>
      <c r="D148" s="664" t="s">
        <v>2116</v>
      </c>
      <c r="E148" s="663" t="s">
        <v>561</v>
      </c>
      <c r="F148" s="664" t="s">
        <v>2119</v>
      </c>
      <c r="G148" s="663" t="s">
        <v>589</v>
      </c>
      <c r="H148" s="663" t="s">
        <v>1086</v>
      </c>
      <c r="I148" s="663" t="s">
        <v>919</v>
      </c>
      <c r="J148" s="663" t="s">
        <v>1087</v>
      </c>
      <c r="K148" s="663"/>
      <c r="L148" s="665">
        <v>75.165971633115902</v>
      </c>
      <c r="M148" s="665">
        <v>1</v>
      </c>
      <c r="N148" s="666">
        <v>75.165971633115902</v>
      </c>
    </row>
    <row r="149" spans="1:14" ht="14.4" customHeight="1" x14ac:dyDescent="0.3">
      <c r="A149" s="661" t="s">
        <v>542</v>
      </c>
      <c r="B149" s="662" t="s">
        <v>543</v>
      </c>
      <c r="C149" s="663" t="s">
        <v>547</v>
      </c>
      <c r="D149" s="664" t="s">
        <v>2116</v>
      </c>
      <c r="E149" s="663" t="s">
        <v>561</v>
      </c>
      <c r="F149" s="664" t="s">
        <v>2119</v>
      </c>
      <c r="G149" s="663" t="s">
        <v>589</v>
      </c>
      <c r="H149" s="663" t="s">
        <v>1088</v>
      </c>
      <c r="I149" s="663" t="s">
        <v>1088</v>
      </c>
      <c r="J149" s="663" t="s">
        <v>1089</v>
      </c>
      <c r="K149" s="663" t="s">
        <v>1090</v>
      </c>
      <c r="L149" s="665">
        <v>254.86000000000013</v>
      </c>
      <c r="M149" s="665">
        <v>1</v>
      </c>
      <c r="N149" s="666">
        <v>254.86000000000013</v>
      </c>
    </row>
    <row r="150" spans="1:14" ht="14.4" customHeight="1" x14ac:dyDescent="0.3">
      <c r="A150" s="661" t="s">
        <v>542</v>
      </c>
      <c r="B150" s="662" t="s">
        <v>543</v>
      </c>
      <c r="C150" s="663" t="s">
        <v>547</v>
      </c>
      <c r="D150" s="664" t="s">
        <v>2116</v>
      </c>
      <c r="E150" s="663" t="s">
        <v>561</v>
      </c>
      <c r="F150" s="664" t="s">
        <v>2119</v>
      </c>
      <c r="G150" s="663" t="s">
        <v>589</v>
      </c>
      <c r="H150" s="663" t="s">
        <v>1091</v>
      </c>
      <c r="I150" s="663" t="s">
        <v>1092</v>
      </c>
      <c r="J150" s="663" t="s">
        <v>1093</v>
      </c>
      <c r="K150" s="663" t="s">
        <v>1094</v>
      </c>
      <c r="L150" s="665">
        <v>254.97999999999993</v>
      </c>
      <c r="M150" s="665">
        <v>2</v>
      </c>
      <c r="N150" s="666">
        <v>509.95999999999987</v>
      </c>
    </row>
    <row r="151" spans="1:14" ht="14.4" customHeight="1" x14ac:dyDescent="0.3">
      <c r="A151" s="661" t="s">
        <v>542</v>
      </c>
      <c r="B151" s="662" t="s">
        <v>543</v>
      </c>
      <c r="C151" s="663" t="s">
        <v>547</v>
      </c>
      <c r="D151" s="664" t="s">
        <v>2116</v>
      </c>
      <c r="E151" s="663" t="s">
        <v>561</v>
      </c>
      <c r="F151" s="664" t="s">
        <v>2119</v>
      </c>
      <c r="G151" s="663" t="s">
        <v>589</v>
      </c>
      <c r="H151" s="663" t="s">
        <v>1095</v>
      </c>
      <c r="I151" s="663" t="s">
        <v>1096</v>
      </c>
      <c r="J151" s="663" t="s">
        <v>756</v>
      </c>
      <c r="K151" s="663" t="s">
        <v>1097</v>
      </c>
      <c r="L151" s="665">
        <v>209.00999999999988</v>
      </c>
      <c r="M151" s="665">
        <v>1</v>
      </c>
      <c r="N151" s="666">
        <v>209.00999999999988</v>
      </c>
    </row>
    <row r="152" spans="1:14" ht="14.4" customHeight="1" x14ac:dyDescent="0.3">
      <c r="A152" s="661" t="s">
        <v>542</v>
      </c>
      <c r="B152" s="662" t="s">
        <v>543</v>
      </c>
      <c r="C152" s="663" t="s">
        <v>547</v>
      </c>
      <c r="D152" s="664" t="s">
        <v>2116</v>
      </c>
      <c r="E152" s="663" t="s">
        <v>561</v>
      </c>
      <c r="F152" s="664" t="s">
        <v>2119</v>
      </c>
      <c r="G152" s="663" t="s">
        <v>589</v>
      </c>
      <c r="H152" s="663" t="s">
        <v>1098</v>
      </c>
      <c r="I152" s="663" t="s">
        <v>1099</v>
      </c>
      <c r="J152" s="663" t="s">
        <v>580</v>
      </c>
      <c r="K152" s="663" t="s">
        <v>1100</v>
      </c>
      <c r="L152" s="665">
        <v>85.75</v>
      </c>
      <c r="M152" s="665">
        <v>2</v>
      </c>
      <c r="N152" s="666">
        <v>171.5</v>
      </c>
    </row>
    <row r="153" spans="1:14" ht="14.4" customHeight="1" x14ac:dyDescent="0.3">
      <c r="A153" s="661" t="s">
        <v>542</v>
      </c>
      <c r="B153" s="662" t="s">
        <v>543</v>
      </c>
      <c r="C153" s="663" t="s">
        <v>547</v>
      </c>
      <c r="D153" s="664" t="s">
        <v>2116</v>
      </c>
      <c r="E153" s="663" t="s">
        <v>561</v>
      </c>
      <c r="F153" s="664" t="s">
        <v>2119</v>
      </c>
      <c r="G153" s="663" t="s">
        <v>589</v>
      </c>
      <c r="H153" s="663" t="s">
        <v>1101</v>
      </c>
      <c r="I153" s="663" t="s">
        <v>919</v>
      </c>
      <c r="J153" s="663" t="s">
        <v>1102</v>
      </c>
      <c r="K153" s="663"/>
      <c r="L153" s="665">
        <v>83.478590859413814</v>
      </c>
      <c r="M153" s="665">
        <v>3</v>
      </c>
      <c r="N153" s="666">
        <v>250.43577257824143</v>
      </c>
    </row>
    <row r="154" spans="1:14" ht="14.4" customHeight="1" x14ac:dyDescent="0.3">
      <c r="A154" s="661" t="s">
        <v>542</v>
      </c>
      <c r="B154" s="662" t="s">
        <v>543</v>
      </c>
      <c r="C154" s="663" t="s">
        <v>547</v>
      </c>
      <c r="D154" s="664" t="s">
        <v>2116</v>
      </c>
      <c r="E154" s="663" t="s">
        <v>561</v>
      </c>
      <c r="F154" s="664" t="s">
        <v>2119</v>
      </c>
      <c r="G154" s="663" t="s">
        <v>589</v>
      </c>
      <c r="H154" s="663" t="s">
        <v>1103</v>
      </c>
      <c r="I154" s="663" t="s">
        <v>1104</v>
      </c>
      <c r="J154" s="663" t="s">
        <v>1105</v>
      </c>
      <c r="K154" s="663" t="s">
        <v>1011</v>
      </c>
      <c r="L154" s="665">
        <v>57.940052899007959</v>
      </c>
      <c r="M154" s="665">
        <v>3</v>
      </c>
      <c r="N154" s="666">
        <v>173.82015869702388</v>
      </c>
    </row>
    <row r="155" spans="1:14" ht="14.4" customHeight="1" x14ac:dyDescent="0.3">
      <c r="A155" s="661" t="s">
        <v>542</v>
      </c>
      <c r="B155" s="662" t="s">
        <v>543</v>
      </c>
      <c r="C155" s="663" t="s">
        <v>547</v>
      </c>
      <c r="D155" s="664" t="s">
        <v>2116</v>
      </c>
      <c r="E155" s="663" t="s">
        <v>561</v>
      </c>
      <c r="F155" s="664" t="s">
        <v>2119</v>
      </c>
      <c r="G155" s="663" t="s">
        <v>589</v>
      </c>
      <c r="H155" s="663" t="s">
        <v>1106</v>
      </c>
      <c r="I155" s="663" t="s">
        <v>1107</v>
      </c>
      <c r="J155" s="663" t="s">
        <v>1108</v>
      </c>
      <c r="K155" s="663" t="s">
        <v>1109</v>
      </c>
      <c r="L155" s="665">
        <v>98.45</v>
      </c>
      <c r="M155" s="665">
        <v>3</v>
      </c>
      <c r="N155" s="666">
        <v>295.35000000000002</v>
      </c>
    </row>
    <row r="156" spans="1:14" ht="14.4" customHeight="1" x14ac:dyDescent="0.3">
      <c r="A156" s="661" t="s">
        <v>542</v>
      </c>
      <c r="B156" s="662" t="s">
        <v>543</v>
      </c>
      <c r="C156" s="663" t="s">
        <v>547</v>
      </c>
      <c r="D156" s="664" t="s">
        <v>2116</v>
      </c>
      <c r="E156" s="663" t="s">
        <v>561</v>
      </c>
      <c r="F156" s="664" t="s">
        <v>2119</v>
      </c>
      <c r="G156" s="663" t="s">
        <v>589</v>
      </c>
      <c r="H156" s="663" t="s">
        <v>1110</v>
      </c>
      <c r="I156" s="663" t="s">
        <v>1111</v>
      </c>
      <c r="J156" s="663" t="s">
        <v>1112</v>
      </c>
      <c r="K156" s="663" t="s">
        <v>1113</v>
      </c>
      <c r="L156" s="665">
        <v>537.87000000000012</v>
      </c>
      <c r="M156" s="665">
        <v>2</v>
      </c>
      <c r="N156" s="666">
        <v>1075.7400000000002</v>
      </c>
    </row>
    <row r="157" spans="1:14" ht="14.4" customHeight="1" x14ac:dyDescent="0.3">
      <c r="A157" s="661" t="s">
        <v>542</v>
      </c>
      <c r="B157" s="662" t="s">
        <v>543</v>
      </c>
      <c r="C157" s="663" t="s">
        <v>547</v>
      </c>
      <c r="D157" s="664" t="s">
        <v>2116</v>
      </c>
      <c r="E157" s="663" t="s">
        <v>561</v>
      </c>
      <c r="F157" s="664" t="s">
        <v>2119</v>
      </c>
      <c r="G157" s="663" t="s">
        <v>589</v>
      </c>
      <c r="H157" s="663" t="s">
        <v>1114</v>
      </c>
      <c r="I157" s="663" t="s">
        <v>1115</v>
      </c>
      <c r="J157" s="663" t="s">
        <v>1116</v>
      </c>
      <c r="K157" s="663" t="s">
        <v>1117</v>
      </c>
      <c r="L157" s="665">
        <v>65.73</v>
      </c>
      <c r="M157" s="665">
        <v>1</v>
      </c>
      <c r="N157" s="666">
        <v>65.73</v>
      </c>
    </row>
    <row r="158" spans="1:14" ht="14.4" customHeight="1" x14ac:dyDescent="0.3">
      <c r="A158" s="661" t="s">
        <v>542</v>
      </c>
      <c r="B158" s="662" t="s">
        <v>543</v>
      </c>
      <c r="C158" s="663" t="s">
        <v>547</v>
      </c>
      <c r="D158" s="664" t="s">
        <v>2116</v>
      </c>
      <c r="E158" s="663" t="s">
        <v>561</v>
      </c>
      <c r="F158" s="664" t="s">
        <v>2119</v>
      </c>
      <c r="G158" s="663" t="s">
        <v>589</v>
      </c>
      <c r="H158" s="663" t="s">
        <v>1118</v>
      </c>
      <c r="I158" s="663" t="s">
        <v>1119</v>
      </c>
      <c r="J158" s="663" t="s">
        <v>1120</v>
      </c>
      <c r="K158" s="663" t="s">
        <v>612</v>
      </c>
      <c r="L158" s="665">
        <v>79.400000000000006</v>
      </c>
      <c r="M158" s="665">
        <v>1</v>
      </c>
      <c r="N158" s="666">
        <v>79.400000000000006</v>
      </c>
    </row>
    <row r="159" spans="1:14" ht="14.4" customHeight="1" x14ac:dyDescent="0.3">
      <c r="A159" s="661" t="s">
        <v>542</v>
      </c>
      <c r="B159" s="662" t="s">
        <v>543</v>
      </c>
      <c r="C159" s="663" t="s">
        <v>547</v>
      </c>
      <c r="D159" s="664" t="s">
        <v>2116</v>
      </c>
      <c r="E159" s="663" t="s">
        <v>561</v>
      </c>
      <c r="F159" s="664" t="s">
        <v>2119</v>
      </c>
      <c r="G159" s="663" t="s">
        <v>589</v>
      </c>
      <c r="H159" s="663" t="s">
        <v>1121</v>
      </c>
      <c r="I159" s="663" t="s">
        <v>1122</v>
      </c>
      <c r="J159" s="663" t="s">
        <v>1123</v>
      </c>
      <c r="K159" s="663" t="s">
        <v>1124</v>
      </c>
      <c r="L159" s="665">
        <v>52.69</v>
      </c>
      <c r="M159" s="665">
        <v>1</v>
      </c>
      <c r="N159" s="666">
        <v>52.69</v>
      </c>
    </row>
    <row r="160" spans="1:14" ht="14.4" customHeight="1" x14ac:dyDescent="0.3">
      <c r="A160" s="661" t="s">
        <v>542</v>
      </c>
      <c r="B160" s="662" t="s">
        <v>543</v>
      </c>
      <c r="C160" s="663" t="s">
        <v>547</v>
      </c>
      <c r="D160" s="664" t="s">
        <v>2116</v>
      </c>
      <c r="E160" s="663" t="s">
        <v>561</v>
      </c>
      <c r="F160" s="664" t="s">
        <v>2119</v>
      </c>
      <c r="G160" s="663" t="s">
        <v>589</v>
      </c>
      <c r="H160" s="663" t="s">
        <v>1125</v>
      </c>
      <c r="I160" s="663" t="s">
        <v>1126</v>
      </c>
      <c r="J160" s="663" t="s">
        <v>1127</v>
      </c>
      <c r="K160" s="663" t="s">
        <v>1128</v>
      </c>
      <c r="L160" s="665">
        <v>52.989999999999995</v>
      </c>
      <c r="M160" s="665">
        <v>1</v>
      </c>
      <c r="N160" s="666">
        <v>52.989999999999995</v>
      </c>
    </row>
    <row r="161" spans="1:14" ht="14.4" customHeight="1" x14ac:dyDescent="0.3">
      <c r="A161" s="661" t="s">
        <v>542</v>
      </c>
      <c r="B161" s="662" t="s">
        <v>543</v>
      </c>
      <c r="C161" s="663" t="s">
        <v>547</v>
      </c>
      <c r="D161" s="664" t="s">
        <v>2116</v>
      </c>
      <c r="E161" s="663" t="s">
        <v>561</v>
      </c>
      <c r="F161" s="664" t="s">
        <v>2119</v>
      </c>
      <c r="G161" s="663" t="s">
        <v>589</v>
      </c>
      <c r="H161" s="663" t="s">
        <v>1129</v>
      </c>
      <c r="I161" s="663" t="s">
        <v>1130</v>
      </c>
      <c r="J161" s="663" t="s">
        <v>1131</v>
      </c>
      <c r="K161" s="663" t="s">
        <v>1132</v>
      </c>
      <c r="L161" s="665">
        <v>128.07425970570509</v>
      </c>
      <c r="M161" s="665">
        <v>493</v>
      </c>
      <c r="N161" s="666">
        <v>63140.610034912614</v>
      </c>
    </row>
    <row r="162" spans="1:14" ht="14.4" customHeight="1" x14ac:dyDescent="0.3">
      <c r="A162" s="661" t="s">
        <v>542</v>
      </c>
      <c r="B162" s="662" t="s">
        <v>543</v>
      </c>
      <c r="C162" s="663" t="s">
        <v>547</v>
      </c>
      <c r="D162" s="664" t="s">
        <v>2116</v>
      </c>
      <c r="E162" s="663" t="s">
        <v>561</v>
      </c>
      <c r="F162" s="664" t="s">
        <v>2119</v>
      </c>
      <c r="G162" s="663" t="s">
        <v>589</v>
      </c>
      <c r="H162" s="663" t="s">
        <v>1133</v>
      </c>
      <c r="I162" s="663" t="s">
        <v>1134</v>
      </c>
      <c r="J162" s="663" t="s">
        <v>1135</v>
      </c>
      <c r="K162" s="663" t="s">
        <v>1136</v>
      </c>
      <c r="L162" s="665">
        <v>53.86</v>
      </c>
      <c r="M162" s="665">
        <v>1</v>
      </c>
      <c r="N162" s="666">
        <v>53.86</v>
      </c>
    </row>
    <row r="163" spans="1:14" ht="14.4" customHeight="1" x14ac:dyDescent="0.3">
      <c r="A163" s="661" t="s">
        <v>542</v>
      </c>
      <c r="B163" s="662" t="s">
        <v>543</v>
      </c>
      <c r="C163" s="663" t="s">
        <v>547</v>
      </c>
      <c r="D163" s="664" t="s">
        <v>2116</v>
      </c>
      <c r="E163" s="663" t="s">
        <v>561</v>
      </c>
      <c r="F163" s="664" t="s">
        <v>2119</v>
      </c>
      <c r="G163" s="663" t="s">
        <v>589</v>
      </c>
      <c r="H163" s="663" t="s">
        <v>1137</v>
      </c>
      <c r="I163" s="663" t="s">
        <v>1138</v>
      </c>
      <c r="J163" s="663" t="s">
        <v>1139</v>
      </c>
      <c r="K163" s="663" t="s">
        <v>1140</v>
      </c>
      <c r="L163" s="665">
        <v>47.272025050548237</v>
      </c>
      <c r="M163" s="665">
        <v>10</v>
      </c>
      <c r="N163" s="666">
        <v>472.7202505054824</v>
      </c>
    </row>
    <row r="164" spans="1:14" ht="14.4" customHeight="1" x14ac:dyDescent="0.3">
      <c r="A164" s="661" t="s">
        <v>542</v>
      </c>
      <c r="B164" s="662" t="s">
        <v>543</v>
      </c>
      <c r="C164" s="663" t="s">
        <v>547</v>
      </c>
      <c r="D164" s="664" t="s">
        <v>2116</v>
      </c>
      <c r="E164" s="663" t="s">
        <v>561</v>
      </c>
      <c r="F164" s="664" t="s">
        <v>2119</v>
      </c>
      <c r="G164" s="663" t="s">
        <v>589</v>
      </c>
      <c r="H164" s="663" t="s">
        <v>1141</v>
      </c>
      <c r="I164" s="663" t="s">
        <v>1141</v>
      </c>
      <c r="J164" s="663" t="s">
        <v>1142</v>
      </c>
      <c r="K164" s="663" t="s">
        <v>1143</v>
      </c>
      <c r="L164" s="665">
        <v>958.09</v>
      </c>
      <c r="M164" s="665">
        <v>1</v>
      </c>
      <c r="N164" s="666">
        <v>958.09</v>
      </c>
    </row>
    <row r="165" spans="1:14" ht="14.4" customHeight="1" x14ac:dyDescent="0.3">
      <c r="A165" s="661" t="s">
        <v>542</v>
      </c>
      <c r="B165" s="662" t="s">
        <v>543</v>
      </c>
      <c r="C165" s="663" t="s">
        <v>547</v>
      </c>
      <c r="D165" s="664" t="s">
        <v>2116</v>
      </c>
      <c r="E165" s="663" t="s">
        <v>561</v>
      </c>
      <c r="F165" s="664" t="s">
        <v>2119</v>
      </c>
      <c r="G165" s="663" t="s">
        <v>589</v>
      </c>
      <c r="H165" s="663" t="s">
        <v>1144</v>
      </c>
      <c r="I165" s="663" t="s">
        <v>1145</v>
      </c>
      <c r="J165" s="663" t="s">
        <v>1146</v>
      </c>
      <c r="K165" s="663" t="s">
        <v>1147</v>
      </c>
      <c r="L165" s="665">
        <v>105.81</v>
      </c>
      <c r="M165" s="665">
        <v>22</v>
      </c>
      <c r="N165" s="666">
        <v>2327.8200000000002</v>
      </c>
    </row>
    <row r="166" spans="1:14" ht="14.4" customHeight="1" x14ac:dyDescent="0.3">
      <c r="A166" s="661" t="s">
        <v>542</v>
      </c>
      <c r="B166" s="662" t="s">
        <v>543</v>
      </c>
      <c r="C166" s="663" t="s">
        <v>547</v>
      </c>
      <c r="D166" s="664" t="s">
        <v>2116</v>
      </c>
      <c r="E166" s="663" t="s">
        <v>561</v>
      </c>
      <c r="F166" s="664" t="s">
        <v>2119</v>
      </c>
      <c r="G166" s="663" t="s">
        <v>589</v>
      </c>
      <c r="H166" s="663" t="s">
        <v>1148</v>
      </c>
      <c r="I166" s="663" t="s">
        <v>1149</v>
      </c>
      <c r="J166" s="663" t="s">
        <v>1150</v>
      </c>
      <c r="K166" s="663" t="s">
        <v>1151</v>
      </c>
      <c r="L166" s="665">
        <v>198.12000000000015</v>
      </c>
      <c r="M166" s="665">
        <v>1</v>
      </c>
      <c r="N166" s="666">
        <v>198.12000000000015</v>
      </c>
    </row>
    <row r="167" spans="1:14" ht="14.4" customHeight="1" x14ac:dyDescent="0.3">
      <c r="A167" s="661" t="s">
        <v>542</v>
      </c>
      <c r="B167" s="662" t="s">
        <v>543</v>
      </c>
      <c r="C167" s="663" t="s">
        <v>547</v>
      </c>
      <c r="D167" s="664" t="s">
        <v>2116</v>
      </c>
      <c r="E167" s="663" t="s">
        <v>561</v>
      </c>
      <c r="F167" s="664" t="s">
        <v>2119</v>
      </c>
      <c r="G167" s="663" t="s">
        <v>589</v>
      </c>
      <c r="H167" s="663" t="s">
        <v>1152</v>
      </c>
      <c r="I167" s="663" t="s">
        <v>1153</v>
      </c>
      <c r="J167" s="663" t="s">
        <v>1154</v>
      </c>
      <c r="K167" s="663" t="s">
        <v>1155</v>
      </c>
      <c r="L167" s="665">
        <v>112.4992117804465</v>
      </c>
      <c r="M167" s="665">
        <v>30</v>
      </c>
      <c r="N167" s="666">
        <v>3374.9763534133949</v>
      </c>
    </row>
    <row r="168" spans="1:14" ht="14.4" customHeight="1" x14ac:dyDescent="0.3">
      <c r="A168" s="661" t="s">
        <v>542</v>
      </c>
      <c r="B168" s="662" t="s">
        <v>543</v>
      </c>
      <c r="C168" s="663" t="s">
        <v>547</v>
      </c>
      <c r="D168" s="664" t="s">
        <v>2116</v>
      </c>
      <c r="E168" s="663" t="s">
        <v>561</v>
      </c>
      <c r="F168" s="664" t="s">
        <v>2119</v>
      </c>
      <c r="G168" s="663" t="s">
        <v>589</v>
      </c>
      <c r="H168" s="663" t="s">
        <v>1156</v>
      </c>
      <c r="I168" s="663" t="s">
        <v>1157</v>
      </c>
      <c r="J168" s="663" t="s">
        <v>1158</v>
      </c>
      <c r="K168" s="663" t="s">
        <v>1159</v>
      </c>
      <c r="L168" s="665">
        <v>105.37966666666665</v>
      </c>
      <c r="M168" s="665">
        <v>6</v>
      </c>
      <c r="N168" s="666">
        <v>632.27799999999991</v>
      </c>
    </row>
    <row r="169" spans="1:14" ht="14.4" customHeight="1" x14ac:dyDescent="0.3">
      <c r="A169" s="661" t="s">
        <v>542</v>
      </c>
      <c r="B169" s="662" t="s">
        <v>543</v>
      </c>
      <c r="C169" s="663" t="s">
        <v>547</v>
      </c>
      <c r="D169" s="664" t="s">
        <v>2116</v>
      </c>
      <c r="E169" s="663" t="s">
        <v>561</v>
      </c>
      <c r="F169" s="664" t="s">
        <v>2119</v>
      </c>
      <c r="G169" s="663" t="s">
        <v>589</v>
      </c>
      <c r="H169" s="663" t="s">
        <v>1160</v>
      </c>
      <c r="I169" s="663" t="s">
        <v>1161</v>
      </c>
      <c r="J169" s="663" t="s">
        <v>1162</v>
      </c>
      <c r="K169" s="663" t="s">
        <v>1163</v>
      </c>
      <c r="L169" s="665">
        <v>276.10000000000014</v>
      </c>
      <c r="M169" s="665">
        <v>1</v>
      </c>
      <c r="N169" s="666">
        <v>276.10000000000014</v>
      </c>
    </row>
    <row r="170" spans="1:14" ht="14.4" customHeight="1" x14ac:dyDescent="0.3">
      <c r="A170" s="661" t="s">
        <v>542</v>
      </c>
      <c r="B170" s="662" t="s">
        <v>543</v>
      </c>
      <c r="C170" s="663" t="s">
        <v>547</v>
      </c>
      <c r="D170" s="664" t="s">
        <v>2116</v>
      </c>
      <c r="E170" s="663" t="s">
        <v>561</v>
      </c>
      <c r="F170" s="664" t="s">
        <v>2119</v>
      </c>
      <c r="G170" s="663" t="s">
        <v>589</v>
      </c>
      <c r="H170" s="663" t="s">
        <v>1164</v>
      </c>
      <c r="I170" s="663" t="s">
        <v>1165</v>
      </c>
      <c r="J170" s="663" t="s">
        <v>1166</v>
      </c>
      <c r="K170" s="663" t="s">
        <v>1167</v>
      </c>
      <c r="L170" s="665">
        <v>36.93</v>
      </c>
      <c r="M170" s="665">
        <v>2</v>
      </c>
      <c r="N170" s="666">
        <v>73.86</v>
      </c>
    </row>
    <row r="171" spans="1:14" ht="14.4" customHeight="1" x14ac:dyDescent="0.3">
      <c r="A171" s="661" t="s">
        <v>542</v>
      </c>
      <c r="B171" s="662" t="s">
        <v>543</v>
      </c>
      <c r="C171" s="663" t="s">
        <v>547</v>
      </c>
      <c r="D171" s="664" t="s">
        <v>2116</v>
      </c>
      <c r="E171" s="663" t="s">
        <v>561</v>
      </c>
      <c r="F171" s="664" t="s">
        <v>2119</v>
      </c>
      <c r="G171" s="663" t="s">
        <v>589</v>
      </c>
      <c r="H171" s="663" t="s">
        <v>1168</v>
      </c>
      <c r="I171" s="663" t="s">
        <v>1169</v>
      </c>
      <c r="J171" s="663" t="s">
        <v>1170</v>
      </c>
      <c r="K171" s="663" t="s">
        <v>1171</v>
      </c>
      <c r="L171" s="665">
        <v>52.460000000000008</v>
      </c>
      <c r="M171" s="665">
        <v>12</v>
      </c>
      <c r="N171" s="666">
        <v>629.5200000000001</v>
      </c>
    </row>
    <row r="172" spans="1:14" ht="14.4" customHeight="1" x14ac:dyDescent="0.3">
      <c r="A172" s="661" t="s">
        <v>542</v>
      </c>
      <c r="B172" s="662" t="s">
        <v>543</v>
      </c>
      <c r="C172" s="663" t="s">
        <v>547</v>
      </c>
      <c r="D172" s="664" t="s">
        <v>2116</v>
      </c>
      <c r="E172" s="663" t="s">
        <v>561</v>
      </c>
      <c r="F172" s="664" t="s">
        <v>2119</v>
      </c>
      <c r="G172" s="663" t="s">
        <v>589</v>
      </c>
      <c r="H172" s="663" t="s">
        <v>1172</v>
      </c>
      <c r="I172" s="663" t="s">
        <v>1172</v>
      </c>
      <c r="J172" s="663" t="s">
        <v>1173</v>
      </c>
      <c r="K172" s="663" t="s">
        <v>1174</v>
      </c>
      <c r="L172" s="665">
        <v>46.660000000000004</v>
      </c>
      <c r="M172" s="665">
        <v>3</v>
      </c>
      <c r="N172" s="666">
        <v>139.98000000000002</v>
      </c>
    </row>
    <row r="173" spans="1:14" ht="14.4" customHeight="1" x14ac:dyDescent="0.3">
      <c r="A173" s="661" t="s">
        <v>542</v>
      </c>
      <c r="B173" s="662" t="s">
        <v>543</v>
      </c>
      <c r="C173" s="663" t="s">
        <v>547</v>
      </c>
      <c r="D173" s="664" t="s">
        <v>2116</v>
      </c>
      <c r="E173" s="663" t="s">
        <v>561</v>
      </c>
      <c r="F173" s="664" t="s">
        <v>2119</v>
      </c>
      <c r="G173" s="663" t="s">
        <v>589</v>
      </c>
      <c r="H173" s="663" t="s">
        <v>1175</v>
      </c>
      <c r="I173" s="663" t="s">
        <v>1175</v>
      </c>
      <c r="J173" s="663" t="s">
        <v>1176</v>
      </c>
      <c r="K173" s="663" t="s">
        <v>1177</v>
      </c>
      <c r="L173" s="665">
        <v>71.210000000000022</v>
      </c>
      <c r="M173" s="665">
        <v>1</v>
      </c>
      <c r="N173" s="666">
        <v>71.210000000000022</v>
      </c>
    </row>
    <row r="174" spans="1:14" ht="14.4" customHeight="1" x14ac:dyDescent="0.3">
      <c r="A174" s="661" t="s">
        <v>542</v>
      </c>
      <c r="B174" s="662" t="s">
        <v>543</v>
      </c>
      <c r="C174" s="663" t="s">
        <v>547</v>
      </c>
      <c r="D174" s="664" t="s">
        <v>2116</v>
      </c>
      <c r="E174" s="663" t="s">
        <v>561</v>
      </c>
      <c r="F174" s="664" t="s">
        <v>2119</v>
      </c>
      <c r="G174" s="663" t="s">
        <v>589</v>
      </c>
      <c r="H174" s="663" t="s">
        <v>1178</v>
      </c>
      <c r="I174" s="663" t="s">
        <v>1179</v>
      </c>
      <c r="J174" s="663" t="s">
        <v>1014</v>
      </c>
      <c r="K174" s="663" t="s">
        <v>1180</v>
      </c>
      <c r="L174" s="665">
        <v>42.02</v>
      </c>
      <c r="M174" s="665">
        <v>1</v>
      </c>
      <c r="N174" s="666">
        <v>42.02</v>
      </c>
    </row>
    <row r="175" spans="1:14" ht="14.4" customHeight="1" x14ac:dyDescent="0.3">
      <c r="A175" s="661" t="s">
        <v>542</v>
      </c>
      <c r="B175" s="662" t="s">
        <v>543</v>
      </c>
      <c r="C175" s="663" t="s">
        <v>547</v>
      </c>
      <c r="D175" s="664" t="s">
        <v>2116</v>
      </c>
      <c r="E175" s="663" t="s">
        <v>561</v>
      </c>
      <c r="F175" s="664" t="s">
        <v>2119</v>
      </c>
      <c r="G175" s="663" t="s">
        <v>589</v>
      </c>
      <c r="H175" s="663" t="s">
        <v>1181</v>
      </c>
      <c r="I175" s="663" t="s">
        <v>1182</v>
      </c>
      <c r="J175" s="663" t="s">
        <v>1183</v>
      </c>
      <c r="K175" s="663" t="s">
        <v>1184</v>
      </c>
      <c r="L175" s="665">
        <v>353.79</v>
      </c>
      <c r="M175" s="665">
        <v>1</v>
      </c>
      <c r="N175" s="666">
        <v>353.79</v>
      </c>
    </row>
    <row r="176" spans="1:14" ht="14.4" customHeight="1" x14ac:dyDescent="0.3">
      <c r="A176" s="661" t="s">
        <v>542</v>
      </c>
      <c r="B176" s="662" t="s">
        <v>543</v>
      </c>
      <c r="C176" s="663" t="s">
        <v>547</v>
      </c>
      <c r="D176" s="664" t="s">
        <v>2116</v>
      </c>
      <c r="E176" s="663" t="s">
        <v>561</v>
      </c>
      <c r="F176" s="664" t="s">
        <v>2119</v>
      </c>
      <c r="G176" s="663" t="s">
        <v>589</v>
      </c>
      <c r="H176" s="663" t="s">
        <v>1185</v>
      </c>
      <c r="I176" s="663" t="s">
        <v>1186</v>
      </c>
      <c r="J176" s="663" t="s">
        <v>1187</v>
      </c>
      <c r="K176" s="663" t="s">
        <v>1188</v>
      </c>
      <c r="L176" s="665">
        <v>54.790000000000013</v>
      </c>
      <c r="M176" s="665">
        <v>1</v>
      </c>
      <c r="N176" s="666">
        <v>54.790000000000013</v>
      </c>
    </row>
    <row r="177" spans="1:14" ht="14.4" customHeight="1" x14ac:dyDescent="0.3">
      <c r="A177" s="661" t="s">
        <v>542</v>
      </c>
      <c r="B177" s="662" t="s">
        <v>543</v>
      </c>
      <c r="C177" s="663" t="s">
        <v>547</v>
      </c>
      <c r="D177" s="664" t="s">
        <v>2116</v>
      </c>
      <c r="E177" s="663" t="s">
        <v>561</v>
      </c>
      <c r="F177" s="664" t="s">
        <v>2119</v>
      </c>
      <c r="G177" s="663" t="s">
        <v>589</v>
      </c>
      <c r="H177" s="663" t="s">
        <v>1189</v>
      </c>
      <c r="I177" s="663" t="s">
        <v>1190</v>
      </c>
      <c r="J177" s="663" t="s">
        <v>1191</v>
      </c>
      <c r="K177" s="663" t="s">
        <v>1192</v>
      </c>
      <c r="L177" s="665">
        <v>1103.08</v>
      </c>
      <c r="M177" s="665">
        <v>1</v>
      </c>
      <c r="N177" s="666">
        <v>1103.08</v>
      </c>
    </row>
    <row r="178" spans="1:14" ht="14.4" customHeight="1" x14ac:dyDescent="0.3">
      <c r="A178" s="661" t="s">
        <v>542</v>
      </c>
      <c r="B178" s="662" t="s">
        <v>543</v>
      </c>
      <c r="C178" s="663" t="s">
        <v>547</v>
      </c>
      <c r="D178" s="664" t="s">
        <v>2116</v>
      </c>
      <c r="E178" s="663" t="s">
        <v>561</v>
      </c>
      <c r="F178" s="664" t="s">
        <v>2119</v>
      </c>
      <c r="G178" s="663" t="s">
        <v>589</v>
      </c>
      <c r="H178" s="663" t="s">
        <v>1193</v>
      </c>
      <c r="I178" s="663" t="s">
        <v>1194</v>
      </c>
      <c r="J178" s="663" t="s">
        <v>1195</v>
      </c>
      <c r="K178" s="663" t="s">
        <v>1196</v>
      </c>
      <c r="L178" s="665">
        <v>28.249999999999993</v>
      </c>
      <c r="M178" s="665">
        <v>1</v>
      </c>
      <c r="N178" s="666">
        <v>28.249999999999993</v>
      </c>
    </row>
    <row r="179" spans="1:14" ht="14.4" customHeight="1" x14ac:dyDescent="0.3">
      <c r="A179" s="661" t="s">
        <v>542</v>
      </c>
      <c r="B179" s="662" t="s">
        <v>543</v>
      </c>
      <c r="C179" s="663" t="s">
        <v>547</v>
      </c>
      <c r="D179" s="664" t="s">
        <v>2116</v>
      </c>
      <c r="E179" s="663" t="s">
        <v>561</v>
      </c>
      <c r="F179" s="664" t="s">
        <v>2119</v>
      </c>
      <c r="G179" s="663" t="s">
        <v>589</v>
      </c>
      <c r="H179" s="663" t="s">
        <v>1197</v>
      </c>
      <c r="I179" s="663" t="s">
        <v>1198</v>
      </c>
      <c r="J179" s="663" t="s">
        <v>1199</v>
      </c>
      <c r="K179" s="663" t="s">
        <v>1200</v>
      </c>
      <c r="L179" s="665">
        <v>34.33</v>
      </c>
      <c r="M179" s="665">
        <v>1</v>
      </c>
      <c r="N179" s="666">
        <v>34.33</v>
      </c>
    </row>
    <row r="180" spans="1:14" ht="14.4" customHeight="1" x14ac:dyDescent="0.3">
      <c r="A180" s="661" t="s">
        <v>542</v>
      </c>
      <c r="B180" s="662" t="s">
        <v>543</v>
      </c>
      <c r="C180" s="663" t="s">
        <v>547</v>
      </c>
      <c r="D180" s="664" t="s">
        <v>2116</v>
      </c>
      <c r="E180" s="663" t="s">
        <v>561</v>
      </c>
      <c r="F180" s="664" t="s">
        <v>2119</v>
      </c>
      <c r="G180" s="663" t="s">
        <v>589</v>
      </c>
      <c r="H180" s="663" t="s">
        <v>1201</v>
      </c>
      <c r="I180" s="663" t="s">
        <v>1202</v>
      </c>
      <c r="J180" s="663" t="s">
        <v>872</v>
      </c>
      <c r="K180" s="663" t="s">
        <v>1203</v>
      </c>
      <c r="L180" s="665">
        <v>451.30762181088113</v>
      </c>
      <c r="M180" s="665">
        <v>3</v>
      </c>
      <c r="N180" s="666">
        <v>1353.9228654326434</v>
      </c>
    </row>
    <row r="181" spans="1:14" ht="14.4" customHeight="1" x14ac:dyDescent="0.3">
      <c r="A181" s="661" t="s">
        <v>542</v>
      </c>
      <c r="B181" s="662" t="s">
        <v>543</v>
      </c>
      <c r="C181" s="663" t="s">
        <v>547</v>
      </c>
      <c r="D181" s="664" t="s">
        <v>2116</v>
      </c>
      <c r="E181" s="663" t="s">
        <v>561</v>
      </c>
      <c r="F181" s="664" t="s">
        <v>2119</v>
      </c>
      <c r="G181" s="663" t="s">
        <v>589</v>
      </c>
      <c r="H181" s="663" t="s">
        <v>1204</v>
      </c>
      <c r="I181" s="663" t="s">
        <v>1205</v>
      </c>
      <c r="J181" s="663" t="s">
        <v>1206</v>
      </c>
      <c r="K181" s="663" t="s">
        <v>1207</v>
      </c>
      <c r="L181" s="665">
        <v>50.199643770382302</v>
      </c>
      <c r="M181" s="665">
        <v>1</v>
      </c>
      <c r="N181" s="666">
        <v>50.199643770382302</v>
      </c>
    </row>
    <row r="182" spans="1:14" ht="14.4" customHeight="1" x14ac:dyDescent="0.3">
      <c r="A182" s="661" t="s">
        <v>542</v>
      </c>
      <c r="B182" s="662" t="s">
        <v>543</v>
      </c>
      <c r="C182" s="663" t="s">
        <v>547</v>
      </c>
      <c r="D182" s="664" t="s">
        <v>2116</v>
      </c>
      <c r="E182" s="663" t="s">
        <v>561</v>
      </c>
      <c r="F182" s="664" t="s">
        <v>2119</v>
      </c>
      <c r="G182" s="663" t="s">
        <v>589</v>
      </c>
      <c r="H182" s="663" t="s">
        <v>1208</v>
      </c>
      <c r="I182" s="663" t="s">
        <v>919</v>
      </c>
      <c r="J182" s="663" t="s">
        <v>1209</v>
      </c>
      <c r="K182" s="663"/>
      <c r="L182" s="665">
        <v>473.65999999999997</v>
      </c>
      <c r="M182" s="665">
        <v>4</v>
      </c>
      <c r="N182" s="666">
        <v>1894.6399999999999</v>
      </c>
    </row>
    <row r="183" spans="1:14" ht="14.4" customHeight="1" x14ac:dyDescent="0.3">
      <c r="A183" s="661" t="s">
        <v>542</v>
      </c>
      <c r="B183" s="662" t="s">
        <v>543</v>
      </c>
      <c r="C183" s="663" t="s">
        <v>547</v>
      </c>
      <c r="D183" s="664" t="s">
        <v>2116</v>
      </c>
      <c r="E183" s="663" t="s">
        <v>561</v>
      </c>
      <c r="F183" s="664" t="s">
        <v>2119</v>
      </c>
      <c r="G183" s="663" t="s">
        <v>589</v>
      </c>
      <c r="H183" s="663" t="s">
        <v>1210</v>
      </c>
      <c r="I183" s="663" t="s">
        <v>1211</v>
      </c>
      <c r="J183" s="663" t="s">
        <v>1212</v>
      </c>
      <c r="K183" s="663" t="s">
        <v>1213</v>
      </c>
      <c r="L183" s="665">
        <v>52.390000000000022</v>
      </c>
      <c r="M183" s="665">
        <v>3</v>
      </c>
      <c r="N183" s="666">
        <v>157.17000000000007</v>
      </c>
    </row>
    <row r="184" spans="1:14" ht="14.4" customHeight="1" x14ac:dyDescent="0.3">
      <c r="A184" s="661" t="s">
        <v>542</v>
      </c>
      <c r="B184" s="662" t="s">
        <v>543</v>
      </c>
      <c r="C184" s="663" t="s">
        <v>547</v>
      </c>
      <c r="D184" s="664" t="s">
        <v>2116</v>
      </c>
      <c r="E184" s="663" t="s">
        <v>561</v>
      </c>
      <c r="F184" s="664" t="s">
        <v>2119</v>
      </c>
      <c r="G184" s="663" t="s">
        <v>589</v>
      </c>
      <c r="H184" s="663" t="s">
        <v>1214</v>
      </c>
      <c r="I184" s="663" t="s">
        <v>919</v>
      </c>
      <c r="J184" s="663" t="s">
        <v>1215</v>
      </c>
      <c r="K184" s="663"/>
      <c r="L184" s="665">
        <v>183.76871503470457</v>
      </c>
      <c r="M184" s="665">
        <v>3</v>
      </c>
      <c r="N184" s="666">
        <v>551.30614510411374</v>
      </c>
    </row>
    <row r="185" spans="1:14" ht="14.4" customHeight="1" x14ac:dyDescent="0.3">
      <c r="A185" s="661" t="s">
        <v>542</v>
      </c>
      <c r="B185" s="662" t="s">
        <v>543</v>
      </c>
      <c r="C185" s="663" t="s">
        <v>547</v>
      </c>
      <c r="D185" s="664" t="s">
        <v>2116</v>
      </c>
      <c r="E185" s="663" t="s">
        <v>561</v>
      </c>
      <c r="F185" s="664" t="s">
        <v>2119</v>
      </c>
      <c r="G185" s="663" t="s">
        <v>589</v>
      </c>
      <c r="H185" s="663" t="s">
        <v>1216</v>
      </c>
      <c r="I185" s="663" t="s">
        <v>1217</v>
      </c>
      <c r="J185" s="663" t="s">
        <v>1218</v>
      </c>
      <c r="K185" s="663" t="s">
        <v>1219</v>
      </c>
      <c r="L185" s="665">
        <v>855.27770525384108</v>
      </c>
      <c r="M185" s="665">
        <v>25</v>
      </c>
      <c r="N185" s="666">
        <v>21381.942631346028</v>
      </c>
    </row>
    <row r="186" spans="1:14" ht="14.4" customHeight="1" x14ac:dyDescent="0.3">
      <c r="A186" s="661" t="s">
        <v>542</v>
      </c>
      <c r="B186" s="662" t="s">
        <v>543</v>
      </c>
      <c r="C186" s="663" t="s">
        <v>547</v>
      </c>
      <c r="D186" s="664" t="s">
        <v>2116</v>
      </c>
      <c r="E186" s="663" t="s">
        <v>561</v>
      </c>
      <c r="F186" s="664" t="s">
        <v>2119</v>
      </c>
      <c r="G186" s="663" t="s">
        <v>589</v>
      </c>
      <c r="H186" s="663" t="s">
        <v>1220</v>
      </c>
      <c r="I186" s="663" t="s">
        <v>1221</v>
      </c>
      <c r="J186" s="663" t="s">
        <v>1222</v>
      </c>
      <c r="K186" s="663" t="s">
        <v>1223</v>
      </c>
      <c r="L186" s="665">
        <v>679.35</v>
      </c>
      <c r="M186" s="665">
        <v>1</v>
      </c>
      <c r="N186" s="666">
        <v>679.35</v>
      </c>
    </row>
    <row r="187" spans="1:14" ht="14.4" customHeight="1" x14ac:dyDescent="0.3">
      <c r="A187" s="661" t="s">
        <v>542</v>
      </c>
      <c r="B187" s="662" t="s">
        <v>543</v>
      </c>
      <c r="C187" s="663" t="s">
        <v>547</v>
      </c>
      <c r="D187" s="664" t="s">
        <v>2116</v>
      </c>
      <c r="E187" s="663" t="s">
        <v>561</v>
      </c>
      <c r="F187" s="664" t="s">
        <v>2119</v>
      </c>
      <c r="G187" s="663" t="s">
        <v>589</v>
      </c>
      <c r="H187" s="663" t="s">
        <v>1224</v>
      </c>
      <c r="I187" s="663" t="s">
        <v>1225</v>
      </c>
      <c r="J187" s="663" t="s">
        <v>1226</v>
      </c>
      <c r="K187" s="663" t="s">
        <v>1227</v>
      </c>
      <c r="L187" s="665">
        <v>116.43999999999996</v>
      </c>
      <c r="M187" s="665">
        <v>1</v>
      </c>
      <c r="N187" s="666">
        <v>116.43999999999996</v>
      </c>
    </row>
    <row r="188" spans="1:14" ht="14.4" customHeight="1" x14ac:dyDescent="0.3">
      <c r="A188" s="661" t="s">
        <v>542</v>
      </c>
      <c r="B188" s="662" t="s">
        <v>543</v>
      </c>
      <c r="C188" s="663" t="s">
        <v>547</v>
      </c>
      <c r="D188" s="664" t="s">
        <v>2116</v>
      </c>
      <c r="E188" s="663" t="s">
        <v>561</v>
      </c>
      <c r="F188" s="664" t="s">
        <v>2119</v>
      </c>
      <c r="G188" s="663" t="s">
        <v>589</v>
      </c>
      <c r="H188" s="663" t="s">
        <v>1228</v>
      </c>
      <c r="I188" s="663" t="s">
        <v>1229</v>
      </c>
      <c r="J188" s="663" t="s">
        <v>1230</v>
      </c>
      <c r="K188" s="663" t="s">
        <v>1231</v>
      </c>
      <c r="L188" s="665">
        <v>84.730000000000032</v>
      </c>
      <c r="M188" s="665">
        <v>1</v>
      </c>
      <c r="N188" s="666">
        <v>84.730000000000032</v>
      </c>
    </row>
    <row r="189" spans="1:14" ht="14.4" customHeight="1" x14ac:dyDescent="0.3">
      <c r="A189" s="661" t="s">
        <v>542</v>
      </c>
      <c r="B189" s="662" t="s">
        <v>543</v>
      </c>
      <c r="C189" s="663" t="s">
        <v>547</v>
      </c>
      <c r="D189" s="664" t="s">
        <v>2116</v>
      </c>
      <c r="E189" s="663" t="s">
        <v>561</v>
      </c>
      <c r="F189" s="664" t="s">
        <v>2119</v>
      </c>
      <c r="G189" s="663" t="s">
        <v>589</v>
      </c>
      <c r="H189" s="663" t="s">
        <v>1232</v>
      </c>
      <c r="I189" s="663" t="s">
        <v>919</v>
      </c>
      <c r="J189" s="663" t="s">
        <v>1233</v>
      </c>
      <c r="K189" s="663" t="s">
        <v>1234</v>
      </c>
      <c r="L189" s="665">
        <v>22.070000000000004</v>
      </c>
      <c r="M189" s="665">
        <v>2</v>
      </c>
      <c r="N189" s="666">
        <v>44.140000000000008</v>
      </c>
    </row>
    <row r="190" spans="1:14" ht="14.4" customHeight="1" x14ac:dyDescent="0.3">
      <c r="A190" s="661" t="s">
        <v>542</v>
      </c>
      <c r="B190" s="662" t="s">
        <v>543</v>
      </c>
      <c r="C190" s="663" t="s">
        <v>547</v>
      </c>
      <c r="D190" s="664" t="s">
        <v>2116</v>
      </c>
      <c r="E190" s="663" t="s">
        <v>561</v>
      </c>
      <c r="F190" s="664" t="s">
        <v>2119</v>
      </c>
      <c r="G190" s="663" t="s">
        <v>589</v>
      </c>
      <c r="H190" s="663" t="s">
        <v>1235</v>
      </c>
      <c r="I190" s="663" t="s">
        <v>919</v>
      </c>
      <c r="J190" s="663" t="s">
        <v>1236</v>
      </c>
      <c r="K190" s="663" t="s">
        <v>1234</v>
      </c>
      <c r="L190" s="665">
        <v>32.78</v>
      </c>
      <c r="M190" s="665">
        <v>2</v>
      </c>
      <c r="N190" s="666">
        <v>65.56</v>
      </c>
    </row>
    <row r="191" spans="1:14" ht="14.4" customHeight="1" x14ac:dyDescent="0.3">
      <c r="A191" s="661" t="s">
        <v>542</v>
      </c>
      <c r="B191" s="662" t="s">
        <v>543</v>
      </c>
      <c r="C191" s="663" t="s">
        <v>547</v>
      </c>
      <c r="D191" s="664" t="s">
        <v>2116</v>
      </c>
      <c r="E191" s="663" t="s">
        <v>561</v>
      </c>
      <c r="F191" s="664" t="s">
        <v>2119</v>
      </c>
      <c r="G191" s="663" t="s">
        <v>589</v>
      </c>
      <c r="H191" s="663" t="s">
        <v>1237</v>
      </c>
      <c r="I191" s="663" t="s">
        <v>919</v>
      </c>
      <c r="J191" s="663" t="s">
        <v>1238</v>
      </c>
      <c r="K191" s="663"/>
      <c r="L191" s="665">
        <v>22.07</v>
      </c>
      <c r="M191" s="665">
        <v>2</v>
      </c>
      <c r="N191" s="666">
        <v>44.14</v>
      </c>
    </row>
    <row r="192" spans="1:14" ht="14.4" customHeight="1" x14ac:dyDescent="0.3">
      <c r="A192" s="661" t="s">
        <v>542</v>
      </c>
      <c r="B192" s="662" t="s">
        <v>543</v>
      </c>
      <c r="C192" s="663" t="s">
        <v>547</v>
      </c>
      <c r="D192" s="664" t="s">
        <v>2116</v>
      </c>
      <c r="E192" s="663" t="s">
        <v>561</v>
      </c>
      <c r="F192" s="664" t="s">
        <v>2119</v>
      </c>
      <c r="G192" s="663" t="s">
        <v>589</v>
      </c>
      <c r="H192" s="663" t="s">
        <v>1239</v>
      </c>
      <c r="I192" s="663" t="s">
        <v>919</v>
      </c>
      <c r="J192" s="663" t="s">
        <v>1240</v>
      </c>
      <c r="K192" s="663"/>
      <c r="L192" s="665">
        <v>122.73659365032938</v>
      </c>
      <c r="M192" s="665">
        <v>6</v>
      </c>
      <c r="N192" s="666">
        <v>736.41956190197629</v>
      </c>
    </row>
    <row r="193" spans="1:14" ht="14.4" customHeight="1" x14ac:dyDescent="0.3">
      <c r="A193" s="661" t="s">
        <v>542</v>
      </c>
      <c r="B193" s="662" t="s">
        <v>543</v>
      </c>
      <c r="C193" s="663" t="s">
        <v>547</v>
      </c>
      <c r="D193" s="664" t="s">
        <v>2116</v>
      </c>
      <c r="E193" s="663" t="s">
        <v>561</v>
      </c>
      <c r="F193" s="664" t="s">
        <v>2119</v>
      </c>
      <c r="G193" s="663" t="s">
        <v>589</v>
      </c>
      <c r="H193" s="663" t="s">
        <v>1241</v>
      </c>
      <c r="I193" s="663" t="s">
        <v>1242</v>
      </c>
      <c r="J193" s="663" t="s">
        <v>1243</v>
      </c>
      <c r="K193" s="663"/>
      <c r="L193" s="665">
        <v>2.507999659493755</v>
      </c>
      <c r="M193" s="665">
        <v>46</v>
      </c>
      <c r="N193" s="666">
        <v>115.36798433671272</v>
      </c>
    </row>
    <row r="194" spans="1:14" ht="14.4" customHeight="1" x14ac:dyDescent="0.3">
      <c r="A194" s="661" t="s">
        <v>542</v>
      </c>
      <c r="B194" s="662" t="s">
        <v>543</v>
      </c>
      <c r="C194" s="663" t="s">
        <v>547</v>
      </c>
      <c r="D194" s="664" t="s">
        <v>2116</v>
      </c>
      <c r="E194" s="663" t="s">
        <v>561</v>
      </c>
      <c r="F194" s="664" t="s">
        <v>2119</v>
      </c>
      <c r="G194" s="663" t="s">
        <v>589</v>
      </c>
      <c r="H194" s="663" t="s">
        <v>1244</v>
      </c>
      <c r="I194" s="663" t="s">
        <v>1245</v>
      </c>
      <c r="J194" s="663" t="s">
        <v>1246</v>
      </c>
      <c r="K194" s="663" t="s">
        <v>965</v>
      </c>
      <c r="L194" s="665">
        <v>115.25895641268494</v>
      </c>
      <c r="M194" s="665">
        <v>1</v>
      </c>
      <c r="N194" s="666">
        <v>115.25895641268494</v>
      </c>
    </row>
    <row r="195" spans="1:14" ht="14.4" customHeight="1" x14ac:dyDescent="0.3">
      <c r="A195" s="661" t="s">
        <v>542</v>
      </c>
      <c r="B195" s="662" t="s">
        <v>543</v>
      </c>
      <c r="C195" s="663" t="s">
        <v>547</v>
      </c>
      <c r="D195" s="664" t="s">
        <v>2116</v>
      </c>
      <c r="E195" s="663" t="s">
        <v>561</v>
      </c>
      <c r="F195" s="664" t="s">
        <v>2119</v>
      </c>
      <c r="G195" s="663" t="s">
        <v>589</v>
      </c>
      <c r="H195" s="663" t="s">
        <v>1247</v>
      </c>
      <c r="I195" s="663" t="s">
        <v>1248</v>
      </c>
      <c r="J195" s="663" t="s">
        <v>1249</v>
      </c>
      <c r="K195" s="663" t="s">
        <v>1250</v>
      </c>
      <c r="L195" s="665">
        <v>164.03000000000003</v>
      </c>
      <c r="M195" s="665">
        <v>1</v>
      </c>
      <c r="N195" s="666">
        <v>164.03000000000003</v>
      </c>
    </row>
    <row r="196" spans="1:14" ht="14.4" customHeight="1" x14ac:dyDescent="0.3">
      <c r="A196" s="661" t="s">
        <v>542</v>
      </c>
      <c r="B196" s="662" t="s">
        <v>543</v>
      </c>
      <c r="C196" s="663" t="s">
        <v>547</v>
      </c>
      <c r="D196" s="664" t="s">
        <v>2116</v>
      </c>
      <c r="E196" s="663" t="s">
        <v>561</v>
      </c>
      <c r="F196" s="664" t="s">
        <v>2119</v>
      </c>
      <c r="G196" s="663" t="s">
        <v>589</v>
      </c>
      <c r="H196" s="663" t="s">
        <v>1251</v>
      </c>
      <c r="I196" s="663" t="s">
        <v>1252</v>
      </c>
      <c r="J196" s="663" t="s">
        <v>1253</v>
      </c>
      <c r="K196" s="663" t="s">
        <v>1254</v>
      </c>
      <c r="L196" s="665">
        <v>170.59</v>
      </c>
      <c r="M196" s="665">
        <v>2</v>
      </c>
      <c r="N196" s="666">
        <v>341.18</v>
      </c>
    </row>
    <row r="197" spans="1:14" ht="14.4" customHeight="1" x14ac:dyDescent="0.3">
      <c r="A197" s="661" t="s">
        <v>542</v>
      </c>
      <c r="B197" s="662" t="s">
        <v>543</v>
      </c>
      <c r="C197" s="663" t="s">
        <v>547</v>
      </c>
      <c r="D197" s="664" t="s">
        <v>2116</v>
      </c>
      <c r="E197" s="663" t="s">
        <v>561</v>
      </c>
      <c r="F197" s="664" t="s">
        <v>2119</v>
      </c>
      <c r="G197" s="663" t="s">
        <v>589</v>
      </c>
      <c r="H197" s="663" t="s">
        <v>1255</v>
      </c>
      <c r="I197" s="663" t="s">
        <v>919</v>
      </c>
      <c r="J197" s="663" t="s">
        <v>1256</v>
      </c>
      <c r="K197" s="663"/>
      <c r="L197" s="665">
        <v>151.80486907538335</v>
      </c>
      <c r="M197" s="665">
        <v>7</v>
      </c>
      <c r="N197" s="666">
        <v>1062.6340835276835</v>
      </c>
    </row>
    <row r="198" spans="1:14" ht="14.4" customHeight="1" x14ac:dyDescent="0.3">
      <c r="A198" s="661" t="s">
        <v>542</v>
      </c>
      <c r="B198" s="662" t="s">
        <v>543</v>
      </c>
      <c r="C198" s="663" t="s">
        <v>547</v>
      </c>
      <c r="D198" s="664" t="s">
        <v>2116</v>
      </c>
      <c r="E198" s="663" t="s">
        <v>561</v>
      </c>
      <c r="F198" s="664" t="s">
        <v>2119</v>
      </c>
      <c r="G198" s="663" t="s">
        <v>589</v>
      </c>
      <c r="H198" s="663" t="s">
        <v>1257</v>
      </c>
      <c r="I198" s="663" t="s">
        <v>1258</v>
      </c>
      <c r="J198" s="663" t="s">
        <v>1259</v>
      </c>
      <c r="K198" s="663" t="s">
        <v>1260</v>
      </c>
      <c r="L198" s="665">
        <v>67.399999999999977</v>
      </c>
      <c r="M198" s="665">
        <v>1</v>
      </c>
      <c r="N198" s="666">
        <v>67.399999999999977</v>
      </c>
    </row>
    <row r="199" spans="1:14" ht="14.4" customHeight="1" x14ac:dyDescent="0.3">
      <c r="A199" s="661" t="s">
        <v>542</v>
      </c>
      <c r="B199" s="662" t="s">
        <v>543</v>
      </c>
      <c r="C199" s="663" t="s">
        <v>547</v>
      </c>
      <c r="D199" s="664" t="s">
        <v>2116</v>
      </c>
      <c r="E199" s="663" t="s">
        <v>561</v>
      </c>
      <c r="F199" s="664" t="s">
        <v>2119</v>
      </c>
      <c r="G199" s="663" t="s">
        <v>589</v>
      </c>
      <c r="H199" s="663" t="s">
        <v>1261</v>
      </c>
      <c r="I199" s="663" t="s">
        <v>1262</v>
      </c>
      <c r="J199" s="663" t="s">
        <v>1263</v>
      </c>
      <c r="K199" s="663" t="s">
        <v>1264</v>
      </c>
      <c r="L199" s="665">
        <v>325.16000741020366</v>
      </c>
      <c r="M199" s="665">
        <v>31</v>
      </c>
      <c r="N199" s="666">
        <v>10079.960229716313</v>
      </c>
    </row>
    <row r="200" spans="1:14" ht="14.4" customHeight="1" x14ac:dyDescent="0.3">
      <c r="A200" s="661" t="s">
        <v>542</v>
      </c>
      <c r="B200" s="662" t="s">
        <v>543</v>
      </c>
      <c r="C200" s="663" t="s">
        <v>547</v>
      </c>
      <c r="D200" s="664" t="s">
        <v>2116</v>
      </c>
      <c r="E200" s="663" t="s">
        <v>561</v>
      </c>
      <c r="F200" s="664" t="s">
        <v>2119</v>
      </c>
      <c r="G200" s="663" t="s">
        <v>589</v>
      </c>
      <c r="H200" s="663" t="s">
        <v>1265</v>
      </c>
      <c r="I200" s="663" t="s">
        <v>919</v>
      </c>
      <c r="J200" s="663" t="s">
        <v>1266</v>
      </c>
      <c r="K200" s="663"/>
      <c r="L200" s="665">
        <v>52.955068713438799</v>
      </c>
      <c r="M200" s="665">
        <v>3</v>
      </c>
      <c r="N200" s="666">
        <v>158.86520614031639</v>
      </c>
    </row>
    <row r="201" spans="1:14" ht="14.4" customHeight="1" x14ac:dyDescent="0.3">
      <c r="A201" s="661" t="s">
        <v>542</v>
      </c>
      <c r="B201" s="662" t="s">
        <v>543</v>
      </c>
      <c r="C201" s="663" t="s">
        <v>547</v>
      </c>
      <c r="D201" s="664" t="s">
        <v>2116</v>
      </c>
      <c r="E201" s="663" t="s">
        <v>561</v>
      </c>
      <c r="F201" s="664" t="s">
        <v>2119</v>
      </c>
      <c r="G201" s="663" t="s">
        <v>589</v>
      </c>
      <c r="H201" s="663" t="s">
        <v>1267</v>
      </c>
      <c r="I201" s="663" t="s">
        <v>919</v>
      </c>
      <c r="J201" s="663" t="s">
        <v>1268</v>
      </c>
      <c r="K201" s="663"/>
      <c r="L201" s="665">
        <v>85.797386929326308</v>
      </c>
      <c r="M201" s="665">
        <v>3</v>
      </c>
      <c r="N201" s="666">
        <v>257.39216078797892</v>
      </c>
    </row>
    <row r="202" spans="1:14" ht="14.4" customHeight="1" x14ac:dyDescent="0.3">
      <c r="A202" s="661" t="s">
        <v>542</v>
      </c>
      <c r="B202" s="662" t="s">
        <v>543</v>
      </c>
      <c r="C202" s="663" t="s">
        <v>547</v>
      </c>
      <c r="D202" s="664" t="s">
        <v>2116</v>
      </c>
      <c r="E202" s="663" t="s">
        <v>561</v>
      </c>
      <c r="F202" s="664" t="s">
        <v>2119</v>
      </c>
      <c r="G202" s="663" t="s">
        <v>589</v>
      </c>
      <c r="H202" s="663" t="s">
        <v>1269</v>
      </c>
      <c r="I202" s="663" t="s">
        <v>1270</v>
      </c>
      <c r="J202" s="663" t="s">
        <v>1271</v>
      </c>
      <c r="K202" s="663" t="s">
        <v>1272</v>
      </c>
      <c r="L202" s="665">
        <v>35.589999999999989</v>
      </c>
      <c r="M202" s="665">
        <v>3</v>
      </c>
      <c r="N202" s="666">
        <v>106.76999999999997</v>
      </c>
    </row>
    <row r="203" spans="1:14" ht="14.4" customHeight="1" x14ac:dyDescent="0.3">
      <c r="A203" s="661" t="s">
        <v>542</v>
      </c>
      <c r="B203" s="662" t="s">
        <v>543</v>
      </c>
      <c r="C203" s="663" t="s">
        <v>547</v>
      </c>
      <c r="D203" s="664" t="s">
        <v>2116</v>
      </c>
      <c r="E203" s="663" t="s">
        <v>561</v>
      </c>
      <c r="F203" s="664" t="s">
        <v>2119</v>
      </c>
      <c r="G203" s="663" t="s">
        <v>589</v>
      </c>
      <c r="H203" s="663" t="s">
        <v>1273</v>
      </c>
      <c r="I203" s="663" t="s">
        <v>919</v>
      </c>
      <c r="J203" s="663" t="s">
        <v>1274</v>
      </c>
      <c r="K203" s="663"/>
      <c r="L203" s="665">
        <v>169.93999999999997</v>
      </c>
      <c r="M203" s="665">
        <v>1</v>
      </c>
      <c r="N203" s="666">
        <v>169.93999999999997</v>
      </c>
    </row>
    <row r="204" spans="1:14" ht="14.4" customHeight="1" x14ac:dyDescent="0.3">
      <c r="A204" s="661" t="s">
        <v>542</v>
      </c>
      <c r="B204" s="662" t="s">
        <v>543</v>
      </c>
      <c r="C204" s="663" t="s">
        <v>547</v>
      </c>
      <c r="D204" s="664" t="s">
        <v>2116</v>
      </c>
      <c r="E204" s="663" t="s">
        <v>561</v>
      </c>
      <c r="F204" s="664" t="s">
        <v>2119</v>
      </c>
      <c r="G204" s="663" t="s">
        <v>589</v>
      </c>
      <c r="H204" s="663" t="s">
        <v>1275</v>
      </c>
      <c r="I204" s="663" t="s">
        <v>1276</v>
      </c>
      <c r="J204" s="663" t="s">
        <v>928</v>
      </c>
      <c r="K204" s="663" t="s">
        <v>1277</v>
      </c>
      <c r="L204" s="665">
        <v>43.510667870370149</v>
      </c>
      <c r="M204" s="665">
        <v>146</v>
      </c>
      <c r="N204" s="666">
        <v>6352.5575090740422</v>
      </c>
    </row>
    <row r="205" spans="1:14" ht="14.4" customHeight="1" x14ac:dyDescent="0.3">
      <c r="A205" s="661" t="s">
        <v>542</v>
      </c>
      <c r="B205" s="662" t="s">
        <v>543</v>
      </c>
      <c r="C205" s="663" t="s">
        <v>547</v>
      </c>
      <c r="D205" s="664" t="s">
        <v>2116</v>
      </c>
      <c r="E205" s="663" t="s">
        <v>561</v>
      </c>
      <c r="F205" s="664" t="s">
        <v>2119</v>
      </c>
      <c r="G205" s="663" t="s">
        <v>589</v>
      </c>
      <c r="H205" s="663" t="s">
        <v>1278</v>
      </c>
      <c r="I205" s="663" t="s">
        <v>1279</v>
      </c>
      <c r="J205" s="663" t="s">
        <v>1280</v>
      </c>
      <c r="K205" s="663" t="s">
        <v>1281</v>
      </c>
      <c r="L205" s="665">
        <v>3960</v>
      </c>
      <c r="M205" s="665">
        <v>1</v>
      </c>
      <c r="N205" s="666">
        <v>3960</v>
      </c>
    </row>
    <row r="206" spans="1:14" ht="14.4" customHeight="1" x14ac:dyDescent="0.3">
      <c r="A206" s="661" t="s">
        <v>542</v>
      </c>
      <c r="B206" s="662" t="s">
        <v>543</v>
      </c>
      <c r="C206" s="663" t="s">
        <v>547</v>
      </c>
      <c r="D206" s="664" t="s">
        <v>2116</v>
      </c>
      <c r="E206" s="663" t="s">
        <v>561</v>
      </c>
      <c r="F206" s="664" t="s">
        <v>2119</v>
      </c>
      <c r="G206" s="663" t="s">
        <v>589</v>
      </c>
      <c r="H206" s="663" t="s">
        <v>1282</v>
      </c>
      <c r="I206" s="663" t="s">
        <v>1283</v>
      </c>
      <c r="J206" s="663" t="s">
        <v>1284</v>
      </c>
      <c r="K206" s="663" t="s">
        <v>1285</v>
      </c>
      <c r="L206" s="665">
        <v>137.71463764103302</v>
      </c>
      <c r="M206" s="665">
        <v>8</v>
      </c>
      <c r="N206" s="666">
        <v>1101.7171011282642</v>
      </c>
    </row>
    <row r="207" spans="1:14" ht="14.4" customHeight="1" x14ac:dyDescent="0.3">
      <c r="A207" s="661" t="s">
        <v>542</v>
      </c>
      <c r="B207" s="662" t="s">
        <v>543</v>
      </c>
      <c r="C207" s="663" t="s">
        <v>547</v>
      </c>
      <c r="D207" s="664" t="s">
        <v>2116</v>
      </c>
      <c r="E207" s="663" t="s">
        <v>561</v>
      </c>
      <c r="F207" s="664" t="s">
        <v>2119</v>
      </c>
      <c r="G207" s="663" t="s">
        <v>589</v>
      </c>
      <c r="H207" s="663" t="s">
        <v>1286</v>
      </c>
      <c r="I207" s="663" t="s">
        <v>919</v>
      </c>
      <c r="J207" s="663" t="s">
        <v>1287</v>
      </c>
      <c r="K207" s="663" t="s">
        <v>1288</v>
      </c>
      <c r="L207" s="665">
        <v>227.87885890431946</v>
      </c>
      <c r="M207" s="665">
        <v>1</v>
      </c>
      <c r="N207" s="666">
        <v>227.87885890431946</v>
      </c>
    </row>
    <row r="208" spans="1:14" ht="14.4" customHeight="1" x14ac:dyDescent="0.3">
      <c r="A208" s="661" t="s">
        <v>542</v>
      </c>
      <c r="B208" s="662" t="s">
        <v>543</v>
      </c>
      <c r="C208" s="663" t="s">
        <v>547</v>
      </c>
      <c r="D208" s="664" t="s">
        <v>2116</v>
      </c>
      <c r="E208" s="663" t="s">
        <v>561</v>
      </c>
      <c r="F208" s="664" t="s">
        <v>2119</v>
      </c>
      <c r="G208" s="663" t="s">
        <v>589</v>
      </c>
      <c r="H208" s="663" t="s">
        <v>1289</v>
      </c>
      <c r="I208" s="663" t="s">
        <v>919</v>
      </c>
      <c r="J208" s="663" t="s">
        <v>1290</v>
      </c>
      <c r="K208" s="663"/>
      <c r="L208" s="665">
        <v>79.741955181037227</v>
      </c>
      <c r="M208" s="665">
        <v>10</v>
      </c>
      <c r="N208" s="666">
        <v>797.41955181037224</v>
      </c>
    </row>
    <row r="209" spans="1:14" ht="14.4" customHeight="1" x14ac:dyDescent="0.3">
      <c r="A209" s="661" t="s">
        <v>542</v>
      </c>
      <c r="B209" s="662" t="s">
        <v>543</v>
      </c>
      <c r="C209" s="663" t="s">
        <v>547</v>
      </c>
      <c r="D209" s="664" t="s">
        <v>2116</v>
      </c>
      <c r="E209" s="663" t="s">
        <v>561</v>
      </c>
      <c r="F209" s="664" t="s">
        <v>2119</v>
      </c>
      <c r="G209" s="663" t="s">
        <v>589</v>
      </c>
      <c r="H209" s="663" t="s">
        <v>1291</v>
      </c>
      <c r="I209" s="663" t="s">
        <v>1292</v>
      </c>
      <c r="J209" s="663" t="s">
        <v>1293</v>
      </c>
      <c r="K209" s="663" t="s">
        <v>1294</v>
      </c>
      <c r="L209" s="665">
        <v>83.129987043387757</v>
      </c>
      <c r="M209" s="665">
        <v>16</v>
      </c>
      <c r="N209" s="666">
        <v>1330.0797926942041</v>
      </c>
    </row>
    <row r="210" spans="1:14" ht="14.4" customHeight="1" x14ac:dyDescent="0.3">
      <c r="A210" s="661" t="s">
        <v>542</v>
      </c>
      <c r="B210" s="662" t="s">
        <v>543</v>
      </c>
      <c r="C210" s="663" t="s">
        <v>547</v>
      </c>
      <c r="D210" s="664" t="s">
        <v>2116</v>
      </c>
      <c r="E210" s="663" t="s">
        <v>561</v>
      </c>
      <c r="F210" s="664" t="s">
        <v>2119</v>
      </c>
      <c r="G210" s="663" t="s">
        <v>589</v>
      </c>
      <c r="H210" s="663" t="s">
        <v>1295</v>
      </c>
      <c r="I210" s="663" t="s">
        <v>1296</v>
      </c>
      <c r="J210" s="663" t="s">
        <v>1297</v>
      </c>
      <c r="K210" s="663" t="s">
        <v>1298</v>
      </c>
      <c r="L210" s="665">
        <v>29.864285714285717</v>
      </c>
      <c r="M210" s="665">
        <v>7</v>
      </c>
      <c r="N210" s="666">
        <v>209.05</v>
      </c>
    </row>
    <row r="211" spans="1:14" ht="14.4" customHeight="1" x14ac:dyDescent="0.3">
      <c r="A211" s="661" t="s">
        <v>542</v>
      </c>
      <c r="B211" s="662" t="s">
        <v>543</v>
      </c>
      <c r="C211" s="663" t="s">
        <v>547</v>
      </c>
      <c r="D211" s="664" t="s">
        <v>2116</v>
      </c>
      <c r="E211" s="663" t="s">
        <v>561</v>
      </c>
      <c r="F211" s="664" t="s">
        <v>2119</v>
      </c>
      <c r="G211" s="663" t="s">
        <v>589</v>
      </c>
      <c r="H211" s="663" t="s">
        <v>1299</v>
      </c>
      <c r="I211" s="663" t="s">
        <v>1300</v>
      </c>
      <c r="J211" s="663" t="s">
        <v>1301</v>
      </c>
      <c r="K211" s="663" t="s">
        <v>1302</v>
      </c>
      <c r="L211" s="665">
        <v>111.85997624025839</v>
      </c>
      <c r="M211" s="665">
        <v>15</v>
      </c>
      <c r="N211" s="666">
        <v>1677.8996436038758</v>
      </c>
    </row>
    <row r="212" spans="1:14" ht="14.4" customHeight="1" x14ac:dyDescent="0.3">
      <c r="A212" s="661" t="s">
        <v>542</v>
      </c>
      <c r="B212" s="662" t="s">
        <v>543</v>
      </c>
      <c r="C212" s="663" t="s">
        <v>547</v>
      </c>
      <c r="D212" s="664" t="s">
        <v>2116</v>
      </c>
      <c r="E212" s="663" t="s">
        <v>561</v>
      </c>
      <c r="F212" s="664" t="s">
        <v>2119</v>
      </c>
      <c r="G212" s="663" t="s">
        <v>589</v>
      </c>
      <c r="H212" s="663" t="s">
        <v>1303</v>
      </c>
      <c r="I212" s="663" t="s">
        <v>1304</v>
      </c>
      <c r="J212" s="663" t="s">
        <v>1305</v>
      </c>
      <c r="K212" s="663" t="s">
        <v>1306</v>
      </c>
      <c r="L212" s="665">
        <v>105.41000000000003</v>
      </c>
      <c r="M212" s="665">
        <v>1</v>
      </c>
      <c r="N212" s="666">
        <v>105.41000000000003</v>
      </c>
    </row>
    <row r="213" spans="1:14" ht="14.4" customHeight="1" x14ac:dyDescent="0.3">
      <c r="A213" s="661" t="s">
        <v>542</v>
      </c>
      <c r="B213" s="662" t="s">
        <v>543</v>
      </c>
      <c r="C213" s="663" t="s">
        <v>547</v>
      </c>
      <c r="D213" s="664" t="s">
        <v>2116</v>
      </c>
      <c r="E213" s="663" t="s">
        <v>561</v>
      </c>
      <c r="F213" s="664" t="s">
        <v>2119</v>
      </c>
      <c r="G213" s="663" t="s">
        <v>589</v>
      </c>
      <c r="H213" s="663" t="s">
        <v>1307</v>
      </c>
      <c r="I213" s="663" t="s">
        <v>1308</v>
      </c>
      <c r="J213" s="663" t="s">
        <v>1309</v>
      </c>
      <c r="K213" s="663" t="s">
        <v>1171</v>
      </c>
      <c r="L213" s="665">
        <v>80.370000000000019</v>
      </c>
      <c r="M213" s="665">
        <v>1</v>
      </c>
      <c r="N213" s="666">
        <v>80.370000000000019</v>
      </c>
    </row>
    <row r="214" spans="1:14" ht="14.4" customHeight="1" x14ac:dyDescent="0.3">
      <c r="A214" s="661" t="s">
        <v>542</v>
      </c>
      <c r="B214" s="662" t="s">
        <v>543</v>
      </c>
      <c r="C214" s="663" t="s">
        <v>547</v>
      </c>
      <c r="D214" s="664" t="s">
        <v>2116</v>
      </c>
      <c r="E214" s="663" t="s">
        <v>561</v>
      </c>
      <c r="F214" s="664" t="s">
        <v>2119</v>
      </c>
      <c r="G214" s="663" t="s">
        <v>589</v>
      </c>
      <c r="H214" s="663" t="s">
        <v>1310</v>
      </c>
      <c r="I214" s="663" t="s">
        <v>1311</v>
      </c>
      <c r="J214" s="663" t="s">
        <v>1312</v>
      </c>
      <c r="K214" s="663" t="s">
        <v>1313</v>
      </c>
      <c r="L214" s="665">
        <v>2145</v>
      </c>
      <c r="M214" s="665">
        <v>2</v>
      </c>
      <c r="N214" s="666">
        <v>4290</v>
      </c>
    </row>
    <row r="215" spans="1:14" ht="14.4" customHeight="1" x14ac:dyDescent="0.3">
      <c r="A215" s="661" t="s">
        <v>542</v>
      </c>
      <c r="B215" s="662" t="s">
        <v>543</v>
      </c>
      <c r="C215" s="663" t="s">
        <v>547</v>
      </c>
      <c r="D215" s="664" t="s">
        <v>2116</v>
      </c>
      <c r="E215" s="663" t="s">
        <v>561</v>
      </c>
      <c r="F215" s="664" t="s">
        <v>2119</v>
      </c>
      <c r="G215" s="663" t="s">
        <v>589</v>
      </c>
      <c r="H215" s="663" t="s">
        <v>1314</v>
      </c>
      <c r="I215" s="663" t="s">
        <v>919</v>
      </c>
      <c r="J215" s="663" t="s">
        <v>1315</v>
      </c>
      <c r="K215" s="663"/>
      <c r="L215" s="665">
        <v>293.51285714285717</v>
      </c>
      <c r="M215" s="665">
        <v>7</v>
      </c>
      <c r="N215" s="666">
        <v>2054.59</v>
      </c>
    </row>
    <row r="216" spans="1:14" ht="14.4" customHeight="1" x14ac:dyDescent="0.3">
      <c r="A216" s="661" t="s">
        <v>542</v>
      </c>
      <c r="B216" s="662" t="s">
        <v>543</v>
      </c>
      <c r="C216" s="663" t="s">
        <v>547</v>
      </c>
      <c r="D216" s="664" t="s">
        <v>2116</v>
      </c>
      <c r="E216" s="663" t="s">
        <v>561</v>
      </c>
      <c r="F216" s="664" t="s">
        <v>2119</v>
      </c>
      <c r="G216" s="663" t="s">
        <v>589</v>
      </c>
      <c r="H216" s="663" t="s">
        <v>1316</v>
      </c>
      <c r="I216" s="663" t="s">
        <v>1317</v>
      </c>
      <c r="J216" s="663" t="s">
        <v>1318</v>
      </c>
      <c r="K216" s="663" t="s">
        <v>1319</v>
      </c>
      <c r="L216" s="665">
        <v>206.40000000000006</v>
      </c>
      <c r="M216" s="665">
        <v>1</v>
      </c>
      <c r="N216" s="666">
        <v>206.40000000000006</v>
      </c>
    </row>
    <row r="217" spans="1:14" ht="14.4" customHeight="1" x14ac:dyDescent="0.3">
      <c r="A217" s="661" t="s">
        <v>542</v>
      </c>
      <c r="B217" s="662" t="s">
        <v>543</v>
      </c>
      <c r="C217" s="663" t="s">
        <v>547</v>
      </c>
      <c r="D217" s="664" t="s">
        <v>2116</v>
      </c>
      <c r="E217" s="663" t="s">
        <v>561</v>
      </c>
      <c r="F217" s="664" t="s">
        <v>2119</v>
      </c>
      <c r="G217" s="663" t="s">
        <v>589</v>
      </c>
      <c r="H217" s="663" t="s">
        <v>1320</v>
      </c>
      <c r="I217" s="663" t="s">
        <v>1321</v>
      </c>
      <c r="J217" s="663" t="s">
        <v>1322</v>
      </c>
      <c r="K217" s="663" t="s">
        <v>1323</v>
      </c>
      <c r="L217" s="665">
        <v>33.889600179520059</v>
      </c>
      <c r="M217" s="665">
        <v>2</v>
      </c>
      <c r="N217" s="666">
        <v>67.779200359040118</v>
      </c>
    </row>
    <row r="218" spans="1:14" ht="14.4" customHeight="1" x14ac:dyDescent="0.3">
      <c r="A218" s="661" t="s">
        <v>542</v>
      </c>
      <c r="B218" s="662" t="s">
        <v>543</v>
      </c>
      <c r="C218" s="663" t="s">
        <v>547</v>
      </c>
      <c r="D218" s="664" t="s">
        <v>2116</v>
      </c>
      <c r="E218" s="663" t="s">
        <v>561</v>
      </c>
      <c r="F218" s="664" t="s">
        <v>2119</v>
      </c>
      <c r="G218" s="663" t="s">
        <v>589</v>
      </c>
      <c r="H218" s="663" t="s">
        <v>1324</v>
      </c>
      <c r="I218" s="663" t="s">
        <v>1325</v>
      </c>
      <c r="J218" s="663" t="s">
        <v>1326</v>
      </c>
      <c r="K218" s="663" t="s">
        <v>1327</v>
      </c>
      <c r="L218" s="665">
        <v>42.590000000000018</v>
      </c>
      <c r="M218" s="665">
        <v>1</v>
      </c>
      <c r="N218" s="666">
        <v>42.590000000000018</v>
      </c>
    </row>
    <row r="219" spans="1:14" ht="14.4" customHeight="1" x14ac:dyDescent="0.3">
      <c r="A219" s="661" t="s">
        <v>542</v>
      </c>
      <c r="B219" s="662" t="s">
        <v>543</v>
      </c>
      <c r="C219" s="663" t="s">
        <v>547</v>
      </c>
      <c r="D219" s="664" t="s">
        <v>2116</v>
      </c>
      <c r="E219" s="663" t="s">
        <v>561</v>
      </c>
      <c r="F219" s="664" t="s">
        <v>2119</v>
      </c>
      <c r="G219" s="663" t="s">
        <v>589</v>
      </c>
      <c r="H219" s="663" t="s">
        <v>1328</v>
      </c>
      <c r="I219" s="663" t="s">
        <v>1329</v>
      </c>
      <c r="J219" s="663" t="s">
        <v>1330</v>
      </c>
      <c r="K219" s="663"/>
      <c r="L219" s="665">
        <v>104.06137032037836</v>
      </c>
      <c r="M219" s="665">
        <v>2</v>
      </c>
      <c r="N219" s="666">
        <v>208.12274064075672</v>
      </c>
    </row>
    <row r="220" spans="1:14" ht="14.4" customHeight="1" x14ac:dyDescent="0.3">
      <c r="A220" s="661" t="s">
        <v>542</v>
      </c>
      <c r="B220" s="662" t="s">
        <v>543</v>
      </c>
      <c r="C220" s="663" t="s">
        <v>547</v>
      </c>
      <c r="D220" s="664" t="s">
        <v>2116</v>
      </c>
      <c r="E220" s="663" t="s">
        <v>561</v>
      </c>
      <c r="F220" s="664" t="s">
        <v>2119</v>
      </c>
      <c r="G220" s="663" t="s">
        <v>589</v>
      </c>
      <c r="H220" s="663" t="s">
        <v>1331</v>
      </c>
      <c r="I220" s="663" t="s">
        <v>1332</v>
      </c>
      <c r="J220" s="663" t="s">
        <v>1333</v>
      </c>
      <c r="K220" s="663" t="s">
        <v>1334</v>
      </c>
      <c r="L220" s="665">
        <v>173.56</v>
      </c>
      <c r="M220" s="665">
        <v>1</v>
      </c>
      <c r="N220" s="666">
        <v>173.56</v>
      </c>
    </row>
    <row r="221" spans="1:14" ht="14.4" customHeight="1" x14ac:dyDescent="0.3">
      <c r="A221" s="661" t="s">
        <v>542</v>
      </c>
      <c r="B221" s="662" t="s">
        <v>543</v>
      </c>
      <c r="C221" s="663" t="s">
        <v>547</v>
      </c>
      <c r="D221" s="664" t="s">
        <v>2116</v>
      </c>
      <c r="E221" s="663" t="s">
        <v>561</v>
      </c>
      <c r="F221" s="664" t="s">
        <v>2119</v>
      </c>
      <c r="G221" s="663" t="s">
        <v>589</v>
      </c>
      <c r="H221" s="663" t="s">
        <v>1335</v>
      </c>
      <c r="I221" s="663" t="s">
        <v>1336</v>
      </c>
      <c r="J221" s="663" t="s">
        <v>1337</v>
      </c>
      <c r="K221" s="663" t="s">
        <v>1338</v>
      </c>
      <c r="L221" s="665">
        <v>91.580000000000084</v>
      </c>
      <c r="M221" s="665">
        <v>2</v>
      </c>
      <c r="N221" s="666">
        <v>183.16000000000017</v>
      </c>
    </row>
    <row r="222" spans="1:14" ht="14.4" customHeight="1" x14ac:dyDescent="0.3">
      <c r="A222" s="661" t="s">
        <v>542</v>
      </c>
      <c r="B222" s="662" t="s">
        <v>543</v>
      </c>
      <c r="C222" s="663" t="s">
        <v>547</v>
      </c>
      <c r="D222" s="664" t="s">
        <v>2116</v>
      </c>
      <c r="E222" s="663" t="s">
        <v>561</v>
      </c>
      <c r="F222" s="664" t="s">
        <v>2119</v>
      </c>
      <c r="G222" s="663" t="s">
        <v>589</v>
      </c>
      <c r="H222" s="663" t="s">
        <v>1339</v>
      </c>
      <c r="I222" s="663" t="s">
        <v>1340</v>
      </c>
      <c r="J222" s="663" t="s">
        <v>1341</v>
      </c>
      <c r="K222" s="663" t="s">
        <v>1342</v>
      </c>
      <c r="L222" s="665">
        <v>622.28222459711969</v>
      </c>
      <c r="M222" s="665">
        <v>4</v>
      </c>
      <c r="N222" s="666">
        <v>2489.1288983884788</v>
      </c>
    </row>
    <row r="223" spans="1:14" ht="14.4" customHeight="1" x14ac:dyDescent="0.3">
      <c r="A223" s="661" t="s">
        <v>542</v>
      </c>
      <c r="B223" s="662" t="s">
        <v>543</v>
      </c>
      <c r="C223" s="663" t="s">
        <v>547</v>
      </c>
      <c r="D223" s="664" t="s">
        <v>2116</v>
      </c>
      <c r="E223" s="663" t="s">
        <v>561</v>
      </c>
      <c r="F223" s="664" t="s">
        <v>2119</v>
      </c>
      <c r="G223" s="663" t="s">
        <v>589</v>
      </c>
      <c r="H223" s="663" t="s">
        <v>1343</v>
      </c>
      <c r="I223" s="663" t="s">
        <v>1344</v>
      </c>
      <c r="J223" s="663" t="s">
        <v>1345</v>
      </c>
      <c r="K223" s="663" t="s">
        <v>1346</v>
      </c>
      <c r="L223" s="665">
        <v>48.630000000000017</v>
      </c>
      <c r="M223" s="665">
        <v>3</v>
      </c>
      <c r="N223" s="666">
        <v>145.89000000000004</v>
      </c>
    </row>
    <row r="224" spans="1:14" ht="14.4" customHeight="1" x14ac:dyDescent="0.3">
      <c r="A224" s="661" t="s">
        <v>542</v>
      </c>
      <c r="B224" s="662" t="s">
        <v>543</v>
      </c>
      <c r="C224" s="663" t="s">
        <v>547</v>
      </c>
      <c r="D224" s="664" t="s">
        <v>2116</v>
      </c>
      <c r="E224" s="663" t="s">
        <v>561</v>
      </c>
      <c r="F224" s="664" t="s">
        <v>2119</v>
      </c>
      <c r="G224" s="663" t="s">
        <v>589</v>
      </c>
      <c r="H224" s="663" t="s">
        <v>1347</v>
      </c>
      <c r="I224" s="663" t="s">
        <v>919</v>
      </c>
      <c r="J224" s="663" t="s">
        <v>1348</v>
      </c>
      <c r="K224" s="663" t="s">
        <v>1349</v>
      </c>
      <c r="L224" s="665">
        <v>24.989911872275236</v>
      </c>
      <c r="M224" s="665">
        <v>43</v>
      </c>
      <c r="N224" s="666">
        <v>1074.5662105078352</v>
      </c>
    </row>
    <row r="225" spans="1:14" ht="14.4" customHeight="1" x14ac:dyDescent="0.3">
      <c r="A225" s="661" t="s">
        <v>542</v>
      </c>
      <c r="B225" s="662" t="s">
        <v>543</v>
      </c>
      <c r="C225" s="663" t="s">
        <v>547</v>
      </c>
      <c r="D225" s="664" t="s">
        <v>2116</v>
      </c>
      <c r="E225" s="663" t="s">
        <v>561</v>
      </c>
      <c r="F225" s="664" t="s">
        <v>2119</v>
      </c>
      <c r="G225" s="663" t="s">
        <v>589</v>
      </c>
      <c r="H225" s="663" t="s">
        <v>1350</v>
      </c>
      <c r="I225" s="663" t="s">
        <v>919</v>
      </c>
      <c r="J225" s="663" t="s">
        <v>1351</v>
      </c>
      <c r="K225" s="663" t="s">
        <v>1352</v>
      </c>
      <c r="L225" s="665">
        <v>35.549350152055425</v>
      </c>
      <c r="M225" s="665">
        <v>50</v>
      </c>
      <c r="N225" s="666">
        <v>1777.4675076027713</v>
      </c>
    </row>
    <row r="226" spans="1:14" ht="14.4" customHeight="1" x14ac:dyDescent="0.3">
      <c r="A226" s="661" t="s">
        <v>542</v>
      </c>
      <c r="B226" s="662" t="s">
        <v>543</v>
      </c>
      <c r="C226" s="663" t="s">
        <v>547</v>
      </c>
      <c r="D226" s="664" t="s">
        <v>2116</v>
      </c>
      <c r="E226" s="663" t="s">
        <v>561</v>
      </c>
      <c r="F226" s="664" t="s">
        <v>2119</v>
      </c>
      <c r="G226" s="663" t="s">
        <v>589</v>
      </c>
      <c r="H226" s="663" t="s">
        <v>1353</v>
      </c>
      <c r="I226" s="663" t="s">
        <v>1353</v>
      </c>
      <c r="J226" s="663" t="s">
        <v>1354</v>
      </c>
      <c r="K226" s="663" t="s">
        <v>1355</v>
      </c>
      <c r="L226" s="665">
        <v>3942.9977333796655</v>
      </c>
      <c r="M226" s="665">
        <v>19.997999999999998</v>
      </c>
      <c r="N226" s="666">
        <v>78852.068672126537</v>
      </c>
    </row>
    <row r="227" spans="1:14" ht="14.4" customHeight="1" x14ac:dyDescent="0.3">
      <c r="A227" s="661" t="s">
        <v>542</v>
      </c>
      <c r="B227" s="662" t="s">
        <v>543</v>
      </c>
      <c r="C227" s="663" t="s">
        <v>547</v>
      </c>
      <c r="D227" s="664" t="s">
        <v>2116</v>
      </c>
      <c r="E227" s="663" t="s">
        <v>561</v>
      </c>
      <c r="F227" s="664" t="s">
        <v>2119</v>
      </c>
      <c r="G227" s="663" t="s">
        <v>589</v>
      </c>
      <c r="H227" s="663" t="s">
        <v>1356</v>
      </c>
      <c r="I227" s="663" t="s">
        <v>919</v>
      </c>
      <c r="J227" s="663" t="s">
        <v>1357</v>
      </c>
      <c r="K227" s="663" t="s">
        <v>1358</v>
      </c>
      <c r="L227" s="665">
        <v>94.238749999999996</v>
      </c>
      <c r="M227" s="665">
        <v>32</v>
      </c>
      <c r="N227" s="666">
        <v>3015.64</v>
      </c>
    </row>
    <row r="228" spans="1:14" ht="14.4" customHeight="1" x14ac:dyDescent="0.3">
      <c r="A228" s="661" t="s">
        <v>542</v>
      </c>
      <c r="B228" s="662" t="s">
        <v>543</v>
      </c>
      <c r="C228" s="663" t="s">
        <v>547</v>
      </c>
      <c r="D228" s="664" t="s">
        <v>2116</v>
      </c>
      <c r="E228" s="663" t="s">
        <v>561</v>
      </c>
      <c r="F228" s="664" t="s">
        <v>2119</v>
      </c>
      <c r="G228" s="663" t="s">
        <v>589</v>
      </c>
      <c r="H228" s="663" t="s">
        <v>1359</v>
      </c>
      <c r="I228" s="663" t="s">
        <v>919</v>
      </c>
      <c r="J228" s="663" t="s">
        <v>1360</v>
      </c>
      <c r="K228" s="663"/>
      <c r="L228" s="665">
        <v>34.056000000000004</v>
      </c>
      <c r="M228" s="665">
        <v>5</v>
      </c>
      <c r="N228" s="666">
        <v>170.28000000000003</v>
      </c>
    </row>
    <row r="229" spans="1:14" ht="14.4" customHeight="1" x14ac:dyDescent="0.3">
      <c r="A229" s="661" t="s">
        <v>542</v>
      </c>
      <c r="B229" s="662" t="s">
        <v>543</v>
      </c>
      <c r="C229" s="663" t="s">
        <v>547</v>
      </c>
      <c r="D229" s="664" t="s">
        <v>2116</v>
      </c>
      <c r="E229" s="663" t="s">
        <v>561</v>
      </c>
      <c r="F229" s="664" t="s">
        <v>2119</v>
      </c>
      <c r="G229" s="663" t="s">
        <v>589</v>
      </c>
      <c r="H229" s="663" t="s">
        <v>1361</v>
      </c>
      <c r="I229" s="663" t="s">
        <v>1362</v>
      </c>
      <c r="J229" s="663" t="s">
        <v>1363</v>
      </c>
      <c r="K229" s="663" t="s">
        <v>822</v>
      </c>
      <c r="L229" s="665">
        <v>153.88999999999999</v>
      </c>
      <c r="M229" s="665">
        <v>1</v>
      </c>
      <c r="N229" s="666">
        <v>153.88999999999999</v>
      </c>
    </row>
    <row r="230" spans="1:14" ht="14.4" customHeight="1" x14ac:dyDescent="0.3">
      <c r="A230" s="661" t="s">
        <v>542</v>
      </c>
      <c r="B230" s="662" t="s">
        <v>543</v>
      </c>
      <c r="C230" s="663" t="s">
        <v>547</v>
      </c>
      <c r="D230" s="664" t="s">
        <v>2116</v>
      </c>
      <c r="E230" s="663" t="s">
        <v>561</v>
      </c>
      <c r="F230" s="664" t="s">
        <v>2119</v>
      </c>
      <c r="G230" s="663" t="s">
        <v>589</v>
      </c>
      <c r="H230" s="663" t="s">
        <v>1364</v>
      </c>
      <c r="I230" s="663" t="s">
        <v>1365</v>
      </c>
      <c r="J230" s="663" t="s">
        <v>1366</v>
      </c>
      <c r="K230" s="663" t="s">
        <v>1367</v>
      </c>
      <c r="L230" s="665">
        <v>130.47999999999999</v>
      </c>
      <c r="M230" s="665">
        <v>1</v>
      </c>
      <c r="N230" s="666">
        <v>130.47999999999999</v>
      </c>
    </row>
    <row r="231" spans="1:14" ht="14.4" customHeight="1" x14ac:dyDescent="0.3">
      <c r="A231" s="661" t="s">
        <v>542</v>
      </c>
      <c r="B231" s="662" t="s">
        <v>543</v>
      </c>
      <c r="C231" s="663" t="s">
        <v>547</v>
      </c>
      <c r="D231" s="664" t="s">
        <v>2116</v>
      </c>
      <c r="E231" s="663" t="s">
        <v>561</v>
      </c>
      <c r="F231" s="664" t="s">
        <v>2119</v>
      </c>
      <c r="G231" s="663" t="s">
        <v>589</v>
      </c>
      <c r="H231" s="663" t="s">
        <v>1368</v>
      </c>
      <c r="I231" s="663" t="s">
        <v>1369</v>
      </c>
      <c r="J231" s="663" t="s">
        <v>1370</v>
      </c>
      <c r="K231" s="663" t="s">
        <v>1371</v>
      </c>
      <c r="L231" s="665">
        <v>84.469999999999942</v>
      </c>
      <c r="M231" s="665">
        <v>1</v>
      </c>
      <c r="N231" s="666">
        <v>84.469999999999942</v>
      </c>
    </row>
    <row r="232" spans="1:14" ht="14.4" customHeight="1" x14ac:dyDescent="0.3">
      <c r="A232" s="661" t="s">
        <v>542</v>
      </c>
      <c r="B232" s="662" t="s">
        <v>543</v>
      </c>
      <c r="C232" s="663" t="s">
        <v>547</v>
      </c>
      <c r="D232" s="664" t="s">
        <v>2116</v>
      </c>
      <c r="E232" s="663" t="s">
        <v>561</v>
      </c>
      <c r="F232" s="664" t="s">
        <v>2119</v>
      </c>
      <c r="G232" s="663" t="s">
        <v>589</v>
      </c>
      <c r="H232" s="663" t="s">
        <v>1372</v>
      </c>
      <c r="I232" s="663" t="s">
        <v>1373</v>
      </c>
      <c r="J232" s="663" t="s">
        <v>1374</v>
      </c>
      <c r="K232" s="663" t="s">
        <v>1375</v>
      </c>
      <c r="L232" s="665">
        <v>550.5</v>
      </c>
      <c r="M232" s="665">
        <v>2</v>
      </c>
      <c r="N232" s="666">
        <v>1101</v>
      </c>
    </row>
    <row r="233" spans="1:14" ht="14.4" customHeight="1" x14ac:dyDescent="0.3">
      <c r="A233" s="661" t="s">
        <v>542</v>
      </c>
      <c r="B233" s="662" t="s">
        <v>543</v>
      </c>
      <c r="C233" s="663" t="s">
        <v>547</v>
      </c>
      <c r="D233" s="664" t="s">
        <v>2116</v>
      </c>
      <c r="E233" s="663" t="s">
        <v>561</v>
      </c>
      <c r="F233" s="664" t="s">
        <v>2119</v>
      </c>
      <c r="G233" s="663" t="s">
        <v>589</v>
      </c>
      <c r="H233" s="663" t="s">
        <v>1376</v>
      </c>
      <c r="I233" s="663" t="s">
        <v>1377</v>
      </c>
      <c r="J233" s="663" t="s">
        <v>1378</v>
      </c>
      <c r="K233" s="663" t="s">
        <v>1379</v>
      </c>
      <c r="L233" s="665">
        <v>192.05000000000015</v>
      </c>
      <c r="M233" s="665">
        <v>1</v>
      </c>
      <c r="N233" s="666">
        <v>192.05000000000015</v>
      </c>
    </row>
    <row r="234" spans="1:14" ht="14.4" customHeight="1" x14ac:dyDescent="0.3">
      <c r="A234" s="661" t="s">
        <v>542</v>
      </c>
      <c r="B234" s="662" t="s">
        <v>543</v>
      </c>
      <c r="C234" s="663" t="s">
        <v>547</v>
      </c>
      <c r="D234" s="664" t="s">
        <v>2116</v>
      </c>
      <c r="E234" s="663" t="s">
        <v>561</v>
      </c>
      <c r="F234" s="664" t="s">
        <v>2119</v>
      </c>
      <c r="G234" s="663" t="s">
        <v>589</v>
      </c>
      <c r="H234" s="663" t="s">
        <v>1380</v>
      </c>
      <c r="I234" s="663" t="s">
        <v>1380</v>
      </c>
      <c r="J234" s="663" t="s">
        <v>1297</v>
      </c>
      <c r="K234" s="663" t="s">
        <v>1381</v>
      </c>
      <c r="L234" s="665">
        <v>28.24999774611571</v>
      </c>
      <c r="M234" s="665">
        <v>4</v>
      </c>
      <c r="N234" s="666">
        <v>112.99999098446284</v>
      </c>
    </row>
    <row r="235" spans="1:14" ht="14.4" customHeight="1" x14ac:dyDescent="0.3">
      <c r="A235" s="661" t="s">
        <v>542</v>
      </c>
      <c r="B235" s="662" t="s">
        <v>543</v>
      </c>
      <c r="C235" s="663" t="s">
        <v>547</v>
      </c>
      <c r="D235" s="664" t="s">
        <v>2116</v>
      </c>
      <c r="E235" s="663" t="s">
        <v>561</v>
      </c>
      <c r="F235" s="664" t="s">
        <v>2119</v>
      </c>
      <c r="G235" s="663" t="s">
        <v>589</v>
      </c>
      <c r="H235" s="663" t="s">
        <v>1382</v>
      </c>
      <c r="I235" s="663" t="s">
        <v>1383</v>
      </c>
      <c r="J235" s="663" t="s">
        <v>1384</v>
      </c>
      <c r="K235" s="663" t="s">
        <v>909</v>
      </c>
      <c r="L235" s="665">
        <v>110.21</v>
      </c>
      <c r="M235" s="665">
        <v>1</v>
      </c>
      <c r="N235" s="666">
        <v>110.21</v>
      </c>
    </row>
    <row r="236" spans="1:14" ht="14.4" customHeight="1" x14ac:dyDescent="0.3">
      <c r="A236" s="661" t="s">
        <v>542</v>
      </c>
      <c r="B236" s="662" t="s">
        <v>543</v>
      </c>
      <c r="C236" s="663" t="s">
        <v>547</v>
      </c>
      <c r="D236" s="664" t="s">
        <v>2116</v>
      </c>
      <c r="E236" s="663" t="s">
        <v>561</v>
      </c>
      <c r="F236" s="664" t="s">
        <v>2119</v>
      </c>
      <c r="G236" s="663" t="s">
        <v>589</v>
      </c>
      <c r="H236" s="663" t="s">
        <v>1385</v>
      </c>
      <c r="I236" s="663" t="s">
        <v>1385</v>
      </c>
      <c r="J236" s="663" t="s">
        <v>1386</v>
      </c>
      <c r="K236" s="663" t="s">
        <v>1387</v>
      </c>
      <c r="L236" s="665">
        <v>95.709281374703423</v>
      </c>
      <c r="M236" s="665">
        <v>14</v>
      </c>
      <c r="N236" s="666">
        <v>1339.9299392458479</v>
      </c>
    </row>
    <row r="237" spans="1:14" ht="14.4" customHeight="1" x14ac:dyDescent="0.3">
      <c r="A237" s="661" t="s">
        <v>542</v>
      </c>
      <c r="B237" s="662" t="s">
        <v>543</v>
      </c>
      <c r="C237" s="663" t="s">
        <v>547</v>
      </c>
      <c r="D237" s="664" t="s">
        <v>2116</v>
      </c>
      <c r="E237" s="663" t="s">
        <v>561</v>
      </c>
      <c r="F237" s="664" t="s">
        <v>2119</v>
      </c>
      <c r="G237" s="663" t="s">
        <v>589</v>
      </c>
      <c r="H237" s="663" t="s">
        <v>1388</v>
      </c>
      <c r="I237" s="663" t="s">
        <v>919</v>
      </c>
      <c r="J237" s="663" t="s">
        <v>1389</v>
      </c>
      <c r="K237" s="663"/>
      <c r="L237" s="665">
        <v>70.419999999999987</v>
      </c>
      <c r="M237" s="665">
        <v>1</v>
      </c>
      <c r="N237" s="666">
        <v>70.419999999999987</v>
      </c>
    </row>
    <row r="238" spans="1:14" ht="14.4" customHeight="1" x14ac:dyDescent="0.3">
      <c r="A238" s="661" t="s">
        <v>542</v>
      </c>
      <c r="B238" s="662" t="s">
        <v>543</v>
      </c>
      <c r="C238" s="663" t="s">
        <v>547</v>
      </c>
      <c r="D238" s="664" t="s">
        <v>2116</v>
      </c>
      <c r="E238" s="663" t="s">
        <v>561</v>
      </c>
      <c r="F238" s="664" t="s">
        <v>2119</v>
      </c>
      <c r="G238" s="663" t="s">
        <v>589</v>
      </c>
      <c r="H238" s="663" t="s">
        <v>1390</v>
      </c>
      <c r="I238" s="663" t="s">
        <v>919</v>
      </c>
      <c r="J238" s="663" t="s">
        <v>1391</v>
      </c>
      <c r="K238" s="663" t="s">
        <v>1234</v>
      </c>
      <c r="L238" s="665">
        <v>22.06994838641614</v>
      </c>
      <c r="M238" s="665">
        <v>1</v>
      </c>
      <c r="N238" s="666">
        <v>22.06994838641614</v>
      </c>
    </row>
    <row r="239" spans="1:14" ht="14.4" customHeight="1" x14ac:dyDescent="0.3">
      <c r="A239" s="661" t="s">
        <v>542</v>
      </c>
      <c r="B239" s="662" t="s">
        <v>543</v>
      </c>
      <c r="C239" s="663" t="s">
        <v>547</v>
      </c>
      <c r="D239" s="664" t="s">
        <v>2116</v>
      </c>
      <c r="E239" s="663" t="s">
        <v>561</v>
      </c>
      <c r="F239" s="664" t="s">
        <v>2119</v>
      </c>
      <c r="G239" s="663" t="s">
        <v>589</v>
      </c>
      <c r="H239" s="663" t="s">
        <v>1392</v>
      </c>
      <c r="I239" s="663" t="s">
        <v>919</v>
      </c>
      <c r="J239" s="663" t="s">
        <v>1393</v>
      </c>
      <c r="K239" s="663"/>
      <c r="L239" s="665">
        <v>30.315000684982799</v>
      </c>
      <c r="M239" s="665">
        <v>18</v>
      </c>
      <c r="N239" s="666">
        <v>545.67001232969039</v>
      </c>
    </row>
    <row r="240" spans="1:14" ht="14.4" customHeight="1" x14ac:dyDescent="0.3">
      <c r="A240" s="661" t="s">
        <v>542</v>
      </c>
      <c r="B240" s="662" t="s">
        <v>543</v>
      </c>
      <c r="C240" s="663" t="s">
        <v>547</v>
      </c>
      <c r="D240" s="664" t="s">
        <v>2116</v>
      </c>
      <c r="E240" s="663" t="s">
        <v>561</v>
      </c>
      <c r="F240" s="664" t="s">
        <v>2119</v>
      </c>
      <c r="G240" s="663" t="s">
        <v>589</v>
      </c>
      <c r="H240" s="663" t="s">
        <v>1394</v>
      </c>
      <c r="I240" s="663" t="s">
        <v>1395</v>
      </c>
      <c r="J240" s="663" t="s">
        <v>1396</v>
      </c>
      <c r="K240" s="663" t="s">
        <v>1397</v>
      </c>
      <c r="L240" s="665">
        <v>261.33999999999992</v>
      </c>
      <c r="M240" s="665">
        <v>2</v>
      </c>
      <c r="N240" s="666">
        <v>522.67999999999984</v>
      </c>
    </row>
    <row r="241" spans="1:14" ht="14.4" customHeight="1" x14ac:dyDescent="0.3">
      <c r="A241" s="661" t="s">
        <v>542</v>
      </c>
      <c r="B241" s="662" t="s">
        <v>543</v>
      </c>
      <c r="C241" s="663" t="s">
        <v>547</v>
      </c>
      <c r="D241" s="664" t="s">
        <v>2116</v>
      </c>
      <c r="E241" s="663" t="s">
        <v>561</v>
      </c>
      <c r="F241" s="664" t="s">
        <v>2119</v>
      </c>
      <c r="G241" s="663" t="s">
        <v>589</v>
      </c>
      <c r="H241" s="663" t="s">
        <v>1398</v>
      </c>
      <c r="I241" s="663" t="s">
        <v>919</v>
      </c>
      <c r="J241" s="663" t="s">
        <v>1399</v>
      </c>
      <c r="K241" s="663" t="s">
        <v>1400</v>
      </c>
      <c r="L241" s="665">
        <v>90.363009805256993</v>
      </c>
      <c r="M241" s="665">
        <v>4</v>
      </c>
      <c r="N241" s="666">
        <v>361.45203922102797</v>
      </c>
    </row>
    <row r="242" spans="1:14" ht="14.4" customHeight="1" x14ac:dyDescent="0.3">
      <c r="A242" s="661" t="s">
        <v>542</v>
      </c>
      <c r="B242" s="662" t="s">
        <v>543</v>
      </c>
      <c r="C242" s="663" t="s">
        <v>547</v>
      </c>
      <c r="D242" s="664" t="s">
        <v>2116</v>
      </c>
      <c r="E242" s="663" t="s">
        <v>561</v>
      </c>
      <c r="F242" s="664" t="s">
        <v>2119</v>
      </c>
      <c r="G242" s="663" t="s">
        <v>589</v>
      </c>
      <c r="H242" s="663" t="s">
        <v>1401</v>
      </c>
      <c r="I242" s="663" t="s">
        <v>1401</v>
      </c>
      <c r="J242" s="663" t="s">
        <v>932</v>
      </c>
      <c r="K242" s="663" t="s">
        <v>1402</v>
      </c>
      <c r="L242" s="665">
        <v>130.71834079615468</v>
      </c>
      <c r="M242" s="665">
        <v>74</v>
      </c>
      <c r="N242" s="666">
        <v>9673.1572189154467</v>
      </c>
    </row>
    <row r="243" spans="1:14" ht="14.4" customHeight="1" x14ac:dyDescent="0.3">
      <c r="A243" s="661" t="s">
        <v>542</v>
      </c>
      <c r="B243" s="662" t="s">
        <v>543</v>
      </c>
      <c r="C243" s="663" t="s">
        <v>547</v>
      </c>
      <c r="D243" s="664" t="s">
        <v>2116</v>
      </c>
      <c r="E243" s="663" t="s">
        <v>561</v>
      </c>
      <c r="F243" s="664" t="s">
        <v>2119</v>
      </c>
      <c r="G243" s="663" t="s">
        <v>589</v>
      </c>
      <c r="H243" s="663" t="s">
        <v>1403</v>
      </c>
      <c r="I243" s="663" t="s">
        <v>919</v>
      </c>
      <c r="J243" s="663" t="s">
        <v>1404</v>
      </c>
      <c r="K243" s="663" t="s">
        <v>1234</v>
      </c>
      <c r="L243" s="665">
        <v>22.07</v>
      </c>
      <c r="M243" s="665">
        <v>1</v>
      </c>
      <c r="N243" s="666">
        <v>22.07</v>
      </c>
    </row>
    <row r="244" spans="1:14" ht="14.4" customHeight="1" x14ac:dyDescent="0.3">
      <c r="A244" s="661" t="s">
        <v>542</v>
      </c>
      <c r="B244" s="662" t="s">
        <v>543</v>
      </c>
      <c r="C244" s="663" t="s">
        <v>547</v>
      </c>
      <c r="D244" s="664" t="s">
        <v>2116</v>
      </c>
      <c r="E244" s="663" t="s">
        <v>561</v>
      </c>
      <c r="F244" s="664" t="s">
        <v>2119</v>
      </c>
      <c r="G244" s="663" t="s">
        <v>589</v>
      </c>
      <c r="H244" s="663" t="s">
        <v>1405</v>
      </c>
      <c r="I244" s="663" t="s">
        <v>1405</v>
      </c>
      <c r="J244" s="663" t="s">
        <v>1406</v>
      </c>
      <c r="K244" s="663" t="s">
        <v>1407</v>
      </c>
      <c r="L244" s="665">
        <v>43.999999999999986</v>
      </c>
      <c r="M244" s="665">
        <v>4</v>
      </c>
      <c r="N244" s="666">
        <v>175.99999999999994</v>
      </c>
    </row>
    <row r="245" spans="1:14" ht="14.4" customHeight="1" x14ac:dyDescent="0.3">
      <c r="A245" s="661" t="s">
        <v>542</v>
      </c>
      <c r="B245" s="662" t="s">
        <v>543</v>
      </c>
      <c r="C245" s="663" t="s">
        <v>547</v>
      </c>
      <c r="D245" s="664" t="s">
        <v>2116</v>
      </c>
      <c r="E245" s="663" t="s">
        <v>561</v>
      </c>
      <c r="F245" s="664" t="s">
        <v>2119</v>
      </c>
      <c r="G245" s="663" t="s">
        <v>589</v>
      </c>
      <c r="H245" s="663" t="s">
        <v>1408</v>
      </c>
      <c r="I245" s="663" t="s">
        <v>1408</v>
      </c>
      <c r="J245" s="663" t="s">
        <v>1409</v>
      </c>
      <c r="K245" s="663" t="s">
        <v>1410</v>
      </c>
      <c r="L245" s="665">
        <v>57.61999999999999</v>
      </c>
      <c r="M245" s="665">
        <v>1</v>
      </c>
      <c r="N245" s="666">
        <v>57.61999999999999</v>
      </c>
    </row>
    <row r="246" spans="1:14" ht="14.4" customHeight="1" x14ac:dyDescent="0.3">
      <c r="A246" s="661" t="s">
        <v>542</v>
      </c>
      <c r="B246" s="662" t="s">
        <v>543</v>
      </c>
      <c r="C246" s="663" t="s">
        <v>547</v>
      </c>
      <c r="D246" s="664" t="s">
        <v>2116</v>
      </c>
      <c r="E246" s="663" t="s">
        <v>561</v>
      </c>
      <c r="F246" s="664" t="s">
        <v>2119</v>
      </c>
      <c r="G246" s="663" t="s">
        <v>589</v>
      </c>
      <c r="H246" s="663" t="s">
        <v>1411</v>
      </c>
      <c r="I246" s="663" t="s">
        <v>1411</v>
      </c>
      <c r="J246" s="663" t="s">
        <v>1406</v>
      </c>
      <c r="K246" s="663" t="s">
        <v>1412</v>
      </c>
      <c r="L246" s="665">
        <v>110.00040113891035</v>
      </c>
      <c r="M246" s="665">
        <v>1</v>
      </c>
      <c r="N246" s="666">
        <v>110.00040113891035</v>
      </c>
    </row>
    <row r="247" spans="1:14" ht="14.4" customHeight="1" x14ac:dyDescent="0.3">
      <c r="A247" s="661" t="s">
        <v>542</v>
      </c>
      <c r="B247" s="662" t="s">
        <v>543</v>
      </c>
      <c r="C247" s="663" t="s">
        <v>547</v>
      </c>
      <c r="D247" s="664" t="s">
        <v>2116</v>
      </c>
      <c r="E247" s="663" t="s">
        <v>561</v>
      </c>
      <c r="F247" s="664" t="s">
        <v>2119</v>
      </c>
      <c r="G247" s="663" t="s">
        <v>589</v>
      </c>
      <c r="H247" s="663" t="s">
        <v>1413</v>
      </c>
      <c r="I247" s="663" t="s">
        <v>919</v>
      </c>
      <c r="J247" s="663" t="s">
        <v>1414</v>
      </c>
      <c r="K247" s="663" t="s">
        <v>1415</v>
      </c>
      <c r="L247" s="665">
        <v>27.163099693282309</v>
      </c>
      <c r="M247" s="665">
        <v>29</v>
      </c>
      <c r="N247" s="666">
        <v>787.72989110518699</v>
      </c>
    </row>
    <row r="248" spans="1:14" ht="14.4" customHeight="1" x14ac:dyDescent="0.3">
      <c r="A248" s="661" t="s">
        <v>542</v>
      </c>
      <c r="B248" s="662" t="s">
        <v>543</v>
      </c>
      <c r="C248" s="663" t="s">
        <v>547</v>
      </c>
      <c r="D248" s="664" t="s">
        <v>2116</v>
      </c>
      <c r="E248" s="663" t="s">
        <v>561</v>
      </c>
      <c r="F248" s="664" t="s">
        <v>2119</v>
      </c>
      <c r="G248" s="663" t="s">
        <v>589</v>
      </c>
      <c r="H248" s="663" t="s">
        <v>1416</v>
      </c>
      <c r="I248" s="663" t="s">
        <v>1416</v>
      </c>
      <c r="J248" s="663" t="s">
        <v>1417</v>
      </c>
      <c r="K248" s="663" t="s">
        <v>1077</v>
      </c>
      <c r="L248" s="665">
        <v>223.96999999999997</v>
      </c>
      <c r="M248" s="665">
        <v>1</v>
      </c>
      <c r="N248" s="666">
        <v>223.96999999999997</v>
      </c>
    </row>
    <row r="249" spans="1:14" ht="14.4" customHeight="1" x14ac:dyDescent="0.3">
      <c r="A249" s="661" t="s">
        <v>542</v>
      </c>
      <c r="B249" s="662" t="s">
        <v>543</v>
      </c>
      <c r="C249" s="663" t="s">
        <v>547</v>
      </c>
      <c r="D249" s="664" t="s">
        <v>2116</v>
      </c>
      <c r="E249" s="663" t="s">
        <v>561</v>
      </c>
      <c r="F249" s="664" t="s">
        <v>2119</v>
      </c>
      <c r="G249" s="663" t="s">
        <v>589</v>
      </c>
      <c r="H249" s="663" t="s">
        <v>1418</v>
      </c>
      <c r="I249" s="663" t="s">
        <v>1418</v>
      </c>
      <c r="J249" s="663" t="s">
        <v>1419</v>
      </c>
      <c r="K249" s="663" t="s">
        <v>1420</v>
      </c>
      <c r="L249" s="665">
        <v>163.78999999999991</v>
      </c>
      <c r="M249" s="665">
        <v>1</v>
      </c>
      <c r="N249" s="666">
        <v>163.78999999999991</v>
      </c>
    </row>
    <row r="250" spans="1:14" ht="14.4" customHeight="1" x14ac:dyDescent="0.3">
      <c r="A250" s="661" t="s">
        <v>542</v>
      </c>
      <c r="B250" s="662" t="s">
        <v>543</v>
      </c>
      <c r="C250" s="663" t="s">
        <v>547</v>
      </c>
      <c r="D250" s="664" t="s">
        <v>2116</v>
      </c>
      <c r="E250" s="663" t="s">
        <v>561</v>
      </c>
      <c r="F250" s="664" t="s">
        <v>2119</v>
      </c>
      <c r="G250" s="663" t="s">
        <v>589</v>
      </c>
      <c r="H250" s="663" t="s">
        <v>1421</v>
      </c>
      <c r="I250" s="663" t="s">
        <v>919</v>
      </c>
      <c r="J250" s="663" t="s">
        <v>1422</v>
      </c>
      <c r="K250" s="663"/>
      <c r="L250" s="665">
        <v>71.82999999999997</v>
      </c>
      <c r="M250" s="665">
        <v>1</v>
      </c>
      <c r="N250" s="666">
        <v>71.82999999999997</v>
      </c>
    </row>
    <row r="251" spans="1:14" ht="14.4" customHeight="1" x14ac:dyDescent="0.3">
      <c r="A251" s="661" t="s">
        <v>542</v>
      </c>
      <c r="B251" s="662" t="s">
        <v>543</v>
      </c>
      <c r="C251" s="663" t="s">
        <v>547</v>
      </c>
      <c r="D251" s="664" t="s">
        <v>2116</v>
      </c>
      <c r="E251" s="663" t="s">
        <v>561</v>
      </c>
      <c r="F251" s="664" t="s">
        <v>2119</v>
      </c>
      <c r="G251" s="663" t="s">
        <v>589</v>
      </c>
      <c r="H251" s="663" t="s">
        <v>1423</v>
      </c>
      <c r="I251" s="663" t="s">
        <v>1423</v>
      </c>
      <c r="J251" s="663" t="s">
        <v>1424</v>
      </c>
      <c r="K251" s="663" t="s">
        <v>1425</v>
      </c>
      <c r="L251" s="665">
        <v>1064.2750000000001</v>
      </c>
      <c r="M251" s="665">
        <v>2</v>
      </c>
      <c r="N251" s="666">
        <v>2128.5500000000002</v>
      </c>
    </row>
    <row r="252" spans="1:14" ht="14.4" customHeight="1" x14ac:dyDescent="0.3">
      <c r="A252" s="661" t="s">
        <v>542</v>
      </c>
      <c r="B252" s="662" t="s">
        <v>543</v>
      </c>
      <c r="C252" s="663" t="s">
        <v>547</v>
      </c>
      <c r="D252" s="664" t="s">
        <v>2116</v>
      </c>
      <c r="E252" s="663" t="s">
        <v>561</v>
      </c>
      <c r="F252" s="664" t="s">
        <v>2119</v>
      </c>
      <c r="G252" s="663" t="s">
        <v>589</v>
      </c>
      <c r="H252" s="663" t="s">
        <v>1426</v>
      </c>
      <c r="I252" s="663" t="s">
        <v>919</v>
      </c>
      <c r="J252" s="663" t="s">
        <v>1427</v>
      </c>
      <c r="K252" s="663"/>
      <c r="L252" s="665">
        <v>32.295000000000002</v>
      </c>
      <c r="M252" s="665">
        <v>8</v>
      </c>
      <c r="N252" s="666">
        <v>258.36</v>
      </c>
    </row>
    <row r="253" spans="1:14" ht="14.4" customHeight="1" x14ac:dyDescent="0.3">
      <c r="A253" s="661" t="s">
        <v>542</v>
      </c>
      <c r="B253" s="662" t="s">
        <v>543</v>
      </c>
      <c r="C253" s="663" t="s">
        <v>547</v>
      </c>
      <c r="D253" s="664" t="s">
        <v>2116</v>
      </c>
      <c r="E253" s="663" t="s">
        <v>561</v>
      </c>
      <c r="F253" s="664" t="s">
        <v>2119</v>
      </c>
      <c r="G253" s="663" t="s">
        <v>589</v>
      </c>
      <c r="H253" s="663" t="s">
        <v>1428</v>
      </c>
      <c r="I253" s="663" t="s">
        <v>1428</v>
      </c>
      <c r="J253" s="663" t="s">
        <v>1429</v>
      </c>
      <c r="K253" s="663" t="s">
        <v>1430</v>
      </c>
      <c r="L253" s="665">
        <v>893.22</v>
      </c>
      <c r="M253" s="665">
        <v>1</v>
      </c>
      <c r="N253" s="666">
        <v>893.22</v>
      </c>
    </row>
    <row r="254" spans="1:14" ht="14.4" customHeight="1" x14ac:dyDescent="0.3">
      <c r="A254" s="661" t="s">
        <v>542</v>
      </c>
      <c r="B254" s="662" t="s">
        <v>543</v>
      </c>
      <c r="C254" s="663" t="s">
        <v>547</v>
      </c>
      <c r="D254" s="664" t="s">
        <v>2116</v>
      </c>
      <c r="E254" s="663" t="s">
        <v>561</v>
      </c>
      <c r="F254" s="664" t="s">
        <v>2119</v>
      </c>
      <c r="G254" s="663" t="s">
        <v>589</v>
      </c>
      <c r="H254" s="663" t="s">
        <v>1431</v>
      </c>
      <c r="I254" s="663" t="s">
        <v>919</v>
      </c>
      <c r="J254" s="663" t="s">
        <v>1432</v>
      </c>
      <c r="K254" s="663" t="s">
        <v>1433</v>
      </c>
      <c r="L254" s="665">
        <v>206.98966636752803</v>
      </c>
      <c r="M254" s="665">
        <v>38</v>
      </c>
      <c r="N254" s="666">
        <v>7865.6073219660657</v>
      </c>
    </row>
    <row r="255" spans="1:14" ht="14.4" customHeight="1" x14ac:dyDescent="0.3">
      <c r="A255" s="661" t="s">
        <v>542</v>
      </c>
      <c r="B255" s="662" t="s">
        <v>543</v>
      </c>
      <c r="C255" s="663" t="s">
        <v>547</v>
      </c>
      <c r="D255" s="664" t="s">
        <v>2116</v>
      </c>
      <c r="E255" s="663" t="s">
        <v>561</v>
      </c>
      <c r="F255" s="664" t="s">
        <v>2119</v>
      </c>
      <c r="G255" s="663" t="s">
        <v>589</v>
      </c>
      <c r="H255" s="663" t="s">
        <v>1434</v>
      </c>
      <c r="I255" s="663" t="s">
        <v>1434</v>
      </c>
      <c r="J255" s="663" t="s">
        <v>1435</v>
      </c>
      <c r="K255" s="663" t="s">
        <v>1436</v>
      </c>
      <c r="L255" s="665">
        <v>112.20999999999998</v>
      </c>
      <c r="M255" s="665">
        <v>1</v>
      </c>
      <c r="N255" s="666">
        <v>112.20999999999998</v>
      </c>
    </row>
    <row r="256" spans="1:14" ht="14.4" customHeight="1" x14ac:dyDescent="0.3">
      <c r="A256" s="661" t="s">
        <v>542</v>
      </c>
      <c r="B256" s="662" t="s">
        <v>543</v>
      </c>
      <c r="C256" s="663" t="s">
        <v>547</v>
      </c>
      <c r="D256" s="664" t="s">
        <v>2116</v>
      </c>
      <c r="E256" s="663" t="s">
        <v>561</v>
      </c>
      <c r="F256" s="664" t="s">
        <v>2119</v>
      </c>
      <c r="G256" s="663" t="s">
        <v>589</v>
      </c>
      <c r="H256" s="663" t="s">
        <v>1437</v>
      </c>
      <c r="I256" s="663" t="s">
        <v>1437</v>
      </c>
      <c r="J256" s="663" t="s">
        <v>1438</v>
      </c>
      <c r="K256" s="663" t="s">
        <v>1439</v>
      </c>
      <c r="L256" s="665">
        <v>101.67000000000009</v>
      </c>
      <c r="M256" s="665">
        <v>1</v>
      </c>
      <c r="N256" s="666">
        <v>101.67000000000009</v>
      </c>
    </row>
    <row r="257" spans="1:14" ht="14.4" customHeight="1" x14ac:dyDescent="0.3">
      <c r="A257" s="661" t="s">
        <v>542</v>
      </c>
      <c r="B257" s="662" t="s">
        <v>543</v>
      </c>
      <c r="C257" s="663" t="s">
        <v>547</v>
      </c>
      <c r="D257" s="664" t="s">
        <v>2116</v>
      </c>
      <c r="E257" s="663" t="s">
        <v>561</v>
      </c>
      <c r="F257" s="664" t="s">
        <v>2119</v>
      </c>
      <c r="G257" s="663" t="s">
        <v>589</v>
      </c>
      <c r="H257" s="663" t="s">
        <v>1440</v>
      </c>
      <c r="I257" s="663" t="s">
        <v>1440</v>
      </c>
      <c r="J257" s="663" t="s">
        <v>1441</v>
      </c>
      <c r="K257" s="663" t="s">
        <v>1442</v>
      </c>
      <c r="L257" s="665">
        <v>65.7</v>
      </c>
      <c r="M257" s="665">
        <v>2</v>
      </c>
      <c r="N257" s="666">
        <v>131.4</v>
      </c>
    </row>
    <row r="258" spans="1:14" ht="14.4" customHeight="1" x14ac:dyDescent="0.3">
      <c r="A258" s="661" t="s">
        <v>542</v>
      </c>
      <c r="B258" s="662" t="s">
        <v>543</v>
      </c>
      <c r="C258" s="663" t="s">
        <v>547</v>
      </c>
      <c r="D258" s="664" t="s">
        <v>2116</v>
      </c>
      <c r="E258" s="663" t="s">
        <v>561</v>
      </c>
      <c r="F258" s="664" t="s">
        <v>2119</v>
      </c>
      <c r="G258" s="663" t="s">
        <v>589</v>
      </c>
      <c r="H258" s="663" t="s">
        <v>1443</v>
      </c>
      <c r="I258" s="663" t="s">
        <v>1443</v>
      </c>
      <c r="J258" s="663" t="s">
        <v>1444</v>
      </c>
      <c r="K258" s="663" t="s">
        <v>1445</v>
      </c>
      <c r="L258" s="665">
        <v>124.20000000000003</v>
      </c>
      <c r="M258" s="665">
        <v>1</v>
      </c>
      <c r="N258" s="666">
        <v>124.20000000000003</v>
      </c>
    </row>
    <row r="259" spans="1:14" ht="14.4" customHeight="1" x14ac:dyDescent="0.3">
      <c r="A259" s="661" t="s">
        <v>542</v>
      </c>
      <c r="B259" s="662" t="s">
        <v>543</v>
      </c>
      <c r="C259" s="663" t="s">
        <v>547</v>
      </c>
      <c r="D259" s="664" t="s">
        <v>2116</v>
      </c>
      <c r="E259" s="663" t="s">
        <v>561</v>
      </c>
      <c r="F259" s="664" t="s">
        <v>2119</v>
      </c>
      <c r="G259" s="663" t="s">
        <v>589</v>
      </c>
      <c r="H259" s="663" t="s">
        <v>1446</v>
      </c>
      <c r="I259" s="663" t="s">
        <v>919</v>
      </c>
      <c r="J259" s="663" t="s">
        <v>1447</v>
      </c>
      <c r="K259" s="663"/>
      <c r="L259" s="665">
        <v>45.830000000000005</v>
      </c>
      <c r="M259" s="665">
        <v>3</v>
      </c>
      <c r="N259" s="666">
        <v>137.49</v>
      </c>
    </row>
    <row r="260" spans="1:14" ht="14.4" customHeight="1" x14ac:dyDescent="0.3">
      <c r="A260" s="661" t="s">
        <v>542</v>
      </c>
      <c r="B260" s="662" t="s">
        <v>543</v>
      </c>
      <c r="C260" s="663" t="s">
        <v>547</v>
      </c>
      <c r="D260" s="664" t="s">
        <v>2116</v>
      </c>
      <c r="E260" s="663" t="s">
        <v>561</v>
      </c>
      <c r="F260" s="664" t="s">
        <v>2119</v>
      </c>
      <c r="G260" s="663" t="s">
        <v>589</v>
      </c>
      <c r="H260" s="663" t="s">
        <v>1448</v>
      </c>
      <c r="I260" s="663" t="s">
        <v>919</v>
      </c>
      <c r="J260" s="663" t="s">
        <v>1449</v>
      </c>
      <c r="K260" s="663"/>
      <c r="L260" s="665">
        <v>45.83</v>
      </c>
      <c r="M260" s="665">
        <v>2</v>
      </c>
      <c r="N260" s="666">
        <v>91.66</v>
      </c>
    </row>
    <row r="261" spans="1:14" ht="14.4" customHeight="1" x14ac:dyDescent="0.3">
      <c r="A261" s="661" t="s">
        <v>542</v>
      </c>
      <c r="B261" s="662" t="s">
        <v>543</v>
      </c>
      <c r="C261" s="663" t="s">
        <v>547</v>
      </c>
      <c r="D261" s="664" t="s">
        <v>2116</v>
      </c>
      <c r="E261" s="663" t="s">
        <v>561</v>
      </c>
      <c r="F261" s="664" t="s">
        <v>2119</v>
      </c>
      <c r="G261" s="663" t="s">
        <v>589</v>
      </c>
      <c r="H261" s="663" t="s">
        <v>1450</v>
      </c>
      <c r="I261" s="663" t="s">
        <v>1450</v>
      </c>
      <c r="J261" s="663" t="s">
        <v>1451</v>
      </c>
      <c r="K261" s="663" t="s">
        <v>1452</v>
      </c>
      <c r="L261" s="665">
        <v>199.97999999999993</v>
      </c>
      <c r="M261" s="665">
        <v>105</v>
      </c>
      <c r="N261" s="666">
        <v>20997.899999999994</v>
      </c>
    </row>
    <row r="262" spans="1:14" ht="14.4" customHeight="1" x14ac:dyDescent="0.3">
      <c r="A262" s="661" t="s">
        <v>542</v>
      </c>
      <c r="B262" s="662" t="s">
        <v>543</v>
      </c>
      <c r="C262" s="663" t="s">
        <v>547</v>
      </c>
      <c r="D262" s="664" t="s">
        <v>2116</v>
      </c>
      <c r="E262" s="663" t="s">
        <v>561</v>
      </c>
      <c r="F262" s="664" t="s">
        <v>2119</v>
      </c>
      <c r="G262" s="663" t="s">
        <v>589</v>
      </c>
      <c r="H262" s="663" t="s">
        <v>1453</v>
      </c>
      <c r="I262" s="663" t="s">
        <v>1453</v>
      </c>
      <c r="J262" s="663" t="s">
        <v>1454</v>
      </c>
      <c r="K262" s="663" t="s">
        <v>1455</v>
      </c>
      <c r="L262" s="665">
        <v>122.59999999999997</v>
      </c>
      <c r="M262" s="665">
        <v>3</v>
      </c>
      <c r="N262" s="666">
        <v>367.7999999999999</v>
      </c>
    </row>
    <row r="263" spans="1:14" ht="14.4" customHeight="1" x14ac:dyDescent="0.3">
      <c r="A263" s="661" t="s">
        <v>542</v>
      </c>
      <c r="B263" s="662" t="s">
        <v>543</v>
      </c>
      <c r="C263" s="663" t="s">
        <v>547</v>
      </c>
      <c r="D263" s="664" t="s">
        <v>2116</v>
      </c>
      <c r="E263" s="663" t="s">
        <v>561</v>
      </c>
      <c r="F263" s="664" t="s">
        <v>2119</v>
      </c>
      <c r="G263" s="663" t="s">
        <v>589</v>
      </c>
      <c r="H263" s="663" t="s">
        <v>1456</v>
      </c>
      <c r="I263" s="663" t="s">
        <v>1456</v>
      </c>
      <c r="J263" s="663" t="s">
        <v>1457</v>
      </c>
      <c r="K263" s="663" t="s">
        <v>1458</v>
      </c>
      <c r="L263" s="665">
        <v>72.784554404597131</v>
      </c>
      <c r="M263" s="665">
        <v>140</v>
      </c>
      <c r="N263" s="666">
        <v>10189.837616643599</v>
      </c>
    </row>
    <row r="264" spans="1:14" ht="14.4" customHeight="1" x14ac:dyDescent="0.3">
      <c r="A264" s="661" t="s">
        <v>542</v>
      </c>
      <c r="B264" s="662" t="s">
        <v>543</v>
      </c>
      <c r="C264" s="663" t="s">
        <v>547</v>
      </c>
      <c r="D264" s="664" t="s">
        <v>2116</v>
      </c>
      <c r="E264" s="663" t="s">
        <v>561</v>
      </c>
      <c r="F264" s="664" t="s">
        <v>2119</v>
      </c>
      <c r="G264" s="663" t="s">
        <v>589</v>
      </c>
      <c r="H264" s="663" t="s">
        <v>1459</v>
      </c>
      <c r="I264" s="663" t="s">
        <v>919</v>
      </c>
      <c r="J264" s="663" t="s">
        <v>1460</v>
      </c>
      <c r="K264" s="663"/>
      <c r="L264" s="665">
        <v>49.02</v>
      </c>
      <c r="M264" s="665">
        <v>2</v>
      </c>
      <c r="N264" s="666">
        <v>98.04</v>
      </c>
    </row>
    <row r="265" spans="1:14" ht="14.4" customHeight="1" x14ac:dyDescent="0.3">
      <c r="A265" s="661" t="s">
        <v>542</v>
      </c>
      <c r="B265" s="662" t="s">
        <v>543</v>
      </c>
      <c r="C265" s="663" t="s">
        <v>547</v>
      </c>
      <c r="D265" s="664" t="s">
        <v>2116</v>
      </c>
      <c r="E265" s="663" t="s">
        <v>561</v>
      </c>
      <c r="F265" s="664" t="s">
        <v>2119</v>
      </c>
      <c r="G265" s="663" t="s">
        <v>589</v>
      </c>
      <c r="H265" s="663" t="s">
        <v>1461</v>
      </c>
      <c r="I265" s="663" t="s">
        <v>1461</v>
      </c>
      <c r="J265" s="663" t="s">
        <v>1462</v>
      </c>
      <c r="K265" s="663" t="s">
        <v>1463</v>
      </c>
      <c r="L265" s="665">
        <v>264.98999999999995</v>
      </c>
      <c r="M265" s="665">
        <v>21</v>
      </c>
      <c r="N265" s="666">
        <v>5564.7899999999991</v>
      </c>
    </row>
    <row r="266" spans="1:14" ht="14.4" customHeight="1" x14ac:dyDescent="0.3">
      <c r="A266" s="661" t="s">
        <v>542</v>
      </c>
      <c r="B266" s="662" t="s">
        <v>543</v>
      </c>
      <c r="C266" s="663" t="s">
        <v>547</v>
      </c>
      <c r="D266" s="664" t="s">
        <v>2116</v>
      </c>
      <c r="E266" s="663" t="s">
        <v>561</v>
      </c>
      <c r="F266" s="664" t="s">
        <v>2119</v>
      </c>
      <c r="G266" s="663" t="s">
        <v>589</v>
      </c>
      <c r="H266" s="663" t="s">
        <v>1464</v>
      </c>
      <c r="I266" s="663" t="s">
        <v>1329</v>
      </c>
      <c r="J266" s="663" t="s">
        <v>1465</v>
      </c>
      <c r="K266" s="663" t="s">
        <v>1466</v>
      </c>
      <c r="L266" s="665">
        <v>368.50098239369237</v>
      </c>
      <c r="M266" s="665">
        <v>1</v>
      </c>
      <c r="N266" s="666">
        <v>368.50098239369237</v>
      </c>
    </row>
    <row r="267" spans="1:14" ht="14.4" customHeight="1" x14ac:dyDescent="0.3">
      <c r="A267" s="661" t="s">
        <v>542</v>
      </c>
      <c r="B267" s="662" t="s">
        <v>543</v>
      </c>
      <c r="C267" s="663" t="s">
        <v>547</v>
      </c>
      <c r="D267" s="664" t="s">
        <v>2116</v>
      </c>
      <c r="E267" s="663" t="s">
        <v>561</v>
      </c>
      <c r="F267" s="664" t="s">
        <v>2119</v>
      </c>
      <c r="G267" s="663" t="s">
        <v>589</v>
      </c>
      <c r="H267" s="663" t="s">
        <v>1467</v>
      </c>
      <c r="I267" s="663" t="s">
        <v>1467</v>
      </c>
      <c r="J267" s="663" t="s">
        <v>736</v>
      </c>
      <c r="K267" s="663" t="s">
        <v>1468</v>
      </c>
      <c r="L267" s="665">
        <v>72.88</v>
      </c>
      <c r="M267" s="665">
        <v>4</v>
      </c>
      <c r="N267" s="666">
        <v>291.52</v>
      </c>
    </row>
    <row r="268" spans="1:14" ht="14.4" customHeight="1" x14ac:dyDescent="0.3">
      <c r="A268" s="661" t="s">
        <v>542</v>
      </c>
      <c r="B268" s="662" t="s">
        <v>543</v>
      </c>
      <c r="C268" s="663" t="s">
        <v>547</v>
      </c>
      <c r="D268" s="664" t="s">
        <v>2116</v>
      </c>
      <c r="E268" s="663" t="s">
        <v>561</v>
      </c>
      <c r="F268" s="664" t="s">
        <v>2119</v>
      </c>
      <c r="G268" s="663" t="s">
        <v>589</v>
      </c>
      <c r="H268" s="663" t="s">
        <v>1469</v>
      </c>
      <c r="I268" s="663" t="s">
        <v>919</v>
      </c>
      <c r="J268" s="663" t="s">
        <v>1470</v>
      </c>
      <c r="K268" s="663"/>
      <c r="L268" s="665">
        <v>62.779999999999994</v>
      </c>
      <c r="M268" s="665">
        <v>10</v>
      </c>
      <c r="N268" s="666">
        <v>627.79999999999995</v>
      </c>
    </row>
    <row r="269" spans="1:14" ht="14.4" customHeight="1" x14ac:dyDescent="0.3">
      <c r="A269" s="661" t="s">
        <v>542</v>
      </c>
      <c r="B269" s="662" t="s">
        <v>543</v>
      </c>
      <c r="C269" s="663" t="s">
        <v>547</v>
      </c>
      <c r="D269" s="664" t="s">
        <v>2116</v>
      </c>
      <c r="E269" s="663" t="s">
        <v>561</v>
      </c>
      <c r="F269" s="664" t="s">
        <v>2119</v>
      </c>
      <c r="G269" s="663" t="s">
        <v>589</v>
      </c>
      <c r="H269" s="663" t="s">
        <v>1471</v>
      </c>
      <c r="I269" s="663" t="s">
        <v>919</v>
      </c>
      <c r="J269" s="663" t="s">
        <v>1472</v>
      </c>
      <c r="K269" s="663"/>
      <c r="L269" s="665">
        <v>760.70307802998161</v>
      </c>
      <c r="M269" s="665">
        <v>6</v>
      </c>
      <c r="N269" s="666">
        <v>4564.2184681798899</v>
      </c>
    </row>
    <row r="270" spans="1:14" ht="14.4" customHeight="1" x14ac:dyDescent="0.3">
      <c r="A270" s="661" t="s">
        <v>542</v>
      </c>
      <c r="B270" s="662" t="s">
        <v>543</v>
      </c>
      <c r="C270" s="663" t="s">
        <v>547</v>
      </c>
      <c r="D270" s="664" t="s">
        <v>2116</v>
      </c>
      <c r="E270" s="663" t="s">
        <v>561</v>
      </c>
      <c r="F270" s="664" t="s">
        <v>2119</v>
      </c>
      <c r="G270" s="663" t="s">
        <v>589</v>
      </c>
      <c r="H270" s="663" t="s">
        <v>1473</v>
      </c>
      <c r="I270" s="663" t="s">
        <v>1474</v>
      </c>
      <c r="J270" s="663" t="s">
        <v>1475</v>
      </c>
      <c r="K270" s="663" t="s">
        <v>1476</v>
      </c>
      <c r="L270" s="665">
        <v>302.51999999999987</v>
      </c>
      <c r="M270" s="665">
        <v>1</v>
      </c>
      <c r="N270" s="666">
        <v>302.51999999999987</v>
      </c>
    </row>
    <row r="271" spans="1:14" ht="14.4" customHeight="1" x14ac:dyDescent="0.3">
      <c r="A271" s="661" t="s">
        <v>542</v>
      </c>
      <c r="B271" s="662" t="s">
        <v>543</v>
      </c>
      <c r="C271" s="663" t="s">
        <v>547</v>
      </c>
      <c r="D271" s="664" t="s">
        <v>2116</v>
      </c>
      <c r="E271" s="663" t="s">
        <v>561</v>
      </c>
      <c r="F271" s="664" t="s">
        <v>2119</v>
      </c>
      <c r="G271" s="663" t="s">
        <v>589</v>
      </c>
      <c r="H271" s="663" t="s">
        <v>1477</v>
      </c>
      <c r="I271" s="663" t="s">
        <v>1477</v>
      </c>
      <c r="J271" s="663" t="s">
        <v>960</v>
      </c>
      <c r="K271" s="663" t="s">
        <v>1478</v>
      </c>
      <c r="L271" s="665">
        <v>129.87972991085476</v>
      </c>
      <c r="M271" s="665">
        <v>2</v>
      </c>
      <c r="N271" s="666">
        <v>259.75945982170953</v>
      </c>
    </row>
    <row r="272" spans="1:14" ht="14.4" customHeight="1" x14ac:dyDescent="0.3">
      <c r="A272" s="661" t="s">
        <v>542</v>
      </c>
      <c r="B272" s="662" t="s">
        <v>543</v>
      </c>
      <c r="C272" s="663" t="s">
        <v>547</v>
      </c>
      <c r="D272" s="664" t="s">
        <v>2116</v>
      </c>
      <c r="E272" s="663" t="s">
        <v>561</v>
      </c>
      <c r="F272" s="664" t="s">
        <v>2119</v>
      </c>
      <c r="G272" s="663" t="s">
        <v>589</v>
      </c>
      <c r="H272" s="663" t="s">
        <v>1479</v>
      </c>
      <c r="I272" s="663" t="s">
        <v>1479</v>
      </c>
      <c r="J272" s="663" t="s">
        <v>1480</v>
      </c>
      <c r="K272" s="663" t="s">
        <v>1481</v>
      </c>
      <c r="L272" s="665">
        <v>142.43756123034248</v>
      </c>
      <c r="M272" s="665">
        <v>1</v>
      </c>
      <c r="N272" s="666">
        <v>142.43756123034248</v>
      </c>
    </row>
    <row r="273" spans="1:14" ht="14.4" customHeight="1" x14ac:dyDescent="0.3">
      <c r="A273" s="661" t="s">
        <v>542</v>
      </c>
      <c r="B273" s="662" t="s">
        <v>543</v>
      </c>
      <c r="C273" s="663" t="s">
        <v>547</v>
      </c>
      <c r="D273" s="664" t="s">
        <v>2116</v>
      </c>
      <c r="E273" s="663" t="s">
        <v>561</v>
      </c>
      <c r="F273" s="664" t="s">
        <v>2119</v>
      </c>
      <c r="G273" s="663" t="s">
        <v>589</v>
      </c>
      <c r="H273" s="663" t="s">
        <v>1482</v>
      </c>
      <c r="I273" s="663" t="s">
        <v>1329</v>
      </c>
      <c r="J273" s="663" t="s">
        <v>1483</v>
      </c>
      <c r="K273" s="663" t="s">
        <v>1484</v>
      </c>
      <c r="L273" s="665">
        <v>255.96583623731561</v>
      </c>
      <c r="M273" s="665">
        <v>1</v>
      </c>
      <c r="N273" s="666">
        <v>255.96583623731561</v>
      </c>
    </row>
    <row r="274" spans="1:14" ht="14.4" customHeight="1" x14ac:dyDescent="0.3">
      <c r="A274" s="661" t="s">
        <v>542</v>
      </c>
      <c r="B274" s="662" t="s">
        <v>543</v>
      </c>
      <c r="C274" s="663" t="s">
        <v>547</v>
      </c>
      <c r="D274" s="664" t="s">
        <v>2116</v>
      </c>
      <c r="E274" s="663" t="s">
        <v>561</v>
      </c>
      <c r="F274" s="664" t="s">
        <v>2119</v>
      </c>
      <c r="G274" s="663" t="s">
        <v>589</v>
      </c>
      <c r="H274" s="663" t="s">
        <v>1485</v>
      </c>
      <c r="I274" s="663" t="s">
        <v>1485</v>
      </c>
      <c r="J274" s="663" t="s">
        <v>1486</v>
      </c>
      <c r="K274" s="663" t="s">
        <v>1487</v>
      </c>
      <c r="L274" s="665">
        <v>54.76</v>
      </c>
      <c r="M274" s="665">
        <v>1</v>
      </c>
      <c r="N274" s="666">
        <v>54.76</v>
      </c>
    </row>
    <row r="275" spans="1:14" ht="14.4" customHeight="1" x14ac:dyDescent="0.3">
      <c r="A275" s="661" t="s">
        <v>542</v>
      </c>
      <c r="B275" s="662" t="s">
        <v>543</v>
      </c>
      <c r="C275" s="663" t="s">
        <v>547</v>
      </c>
      <c r="D275" s="664" t="s">
        <v>2116</v>
      </c>
      <c r="E275" s="663" t="s">
        <v>561</v>
      </c>
      <c r="F275" s="664" t="s">
        <v>2119</v>
      </c>
      <c r="G275" s="663" t="s">
        <v>589</v>
      </c>
      <c r="H275" s="663" t="s">
        <v>1488</v>
      </c>
      <c r="I275" s="663" t="s">
        <v>919</v>
      </c>
      <c r="J275" s="663" t="s">
        <v>1489</v>
      </c>
      <c r="K275" s="663"/>
      <c r="L275" s="665">
        <v>73.703333333333333</v>
      </c>
      <c r="M275" s="665">
        <v>3</v>
      </c>
      <c r="N275" s="666">
        <v>221.11</v>
      </c>
    </row>
    <row r="276" spans="1:14" ht="14.4" customHeight="1" x14ac:dyDescent="0.3">
      <c r="A276" s="661" t="s">
        <v>542</v>
      </c>
      <c r="B276" s="662" t="s">
        <v>543</v>
      </c>
      <c r="C276" s="663" t="s">
        <v>547</v>
      </c>
      <c r="D276" s="664" t="s">
        <v>2116</v>
      </c>
      <c r="E276" s="663" t="s">
        <v>561</v>
      </c>
      <c r="F276" s="664" t="s">
        <v>2119</v>
      </c>
      <c r="G276" s="663" t="s">
        <v>589</v>
      </c>
      <c r="H276" s="663" t="s">
        <v>1490</v>
      </c>
      <c r="I276" s="663" t="s">
        <v>919</v>
      </c>
      <c r="J276" s="663" t="s">
        <v>1491</v>
      </c>
      <c r="K276" s="663"/>
      <c r="L276" s="665">
        <v>38.399999999999984</v>
      </c>
      <c r="M276" s="665">
        <v>12</v>
      </c>
      <c r="N276" s="666">
        <v>460.79999999999984</v>
      </c>
    </row>
    <row r="277" spans="1:14" ht="14.4" customHeight="1" x14ac:dyDescent="0.3">
      <c r="A277" s="661" t="s">
        <v>542</v>
      </c>
      <c r="B277" s="662" t="s">
        <v>543</v>
      </c>
      <c r="C277" s="663" t="s">
        <v>547</v>
      </c>
      <c r="D277" s="664" t="s">
        <v>2116</v>
      </c>
      <c r="E277" s="663" t="s">
        <v>561</v>
      </c>
      <c r="F277" s="664" t="s">
        <v>2119</v>
      </c>
      <c r="G277" s="663" t="s">
        <v>589</v>
      </c>
      <c r="H277" s="663" t="s">
        <v>1492</v>
      </c>
      <c r="I277" s="663" t="s">
        <v>1492</v>
      </c>
      <c r="J277" s="663" t="s">
        <v>1493</v>
      </c>
      <c r="K277" s="663" t="s">
        <v>1494</v>
      </c>
      <c r="L277" s="665">
        <v>100.5990891472853</v>
      </c>
      <c r="M277" s="665">
        <v>1</v>
      </c>
      <c r="N277" s="666">
        <v>100.5990891472853</v>
      </c>
    </row>
    <row r="278" spans="1:14" ht="14.4" customHeight="1" x14ac:dyDescent="0.3">
      <c r="A278" s="661" t="s">
        <v>542</v>
      </c>
      <c r="B278" s="662" t="s">
        <v>543</v>
      </c>
      <c r="C278" s="663" t="s">
        <v>547</v>
      </c>
      <c r="D278" s="664" t="s">
        <v>2116</v>
      </c>
      <c r="E278" s="663" t="s">
        <v>561</v>
      </c>
      <c r="F278" s="664" t="s">
        <v>2119</v>
      </c>
      <c r="G278" s="663" t="s">
        <v>589</v>
      </c>
      <c r="H278" s="663" t="s">
        <v>1495</v>
      </c>
      <c r="I278" s="663" t="s">
        <v>1496</v>
      </c>
      <c r="J278" s="663" t="s">
        <v>1497</v>
      </c>
      <c r="K278" s="663"/>
      <c r="L278" s="665">
        <v>308.85000000000002</v>
      </c>
      <c r="M278" s="665">
        <v>4</v>
      </c>
      <c r="N278" s="666">
        <v>1235.4000000000001</v>
      </c>
    </row>
    <row r="279" spans="1:14" ht="14.4" customHeight="1" x14ac:dyDescent="0.3">
      <c r="A279" s="661" t="s">
        <v>542</v>
      </c>
      <c r="B279" s="662" t="s">
        <v>543</v>
      </c>
      <c r="C279" s="663" t="s">
        <v>547</v>
      </c>
      <c r="D279" s="664" t="s">
        <v>2116</v>
      </c>
      <c r="E279" s="663" t="s">
        <v>561</v>
      </c>
      <c r="F279" s="664" t="s">
        <v>2119</v>
      </c>
      <c r="G279" s="663" t="s">
        <v>589</v>
      </c>
      <c r="H279" s="663" t="s">
        <v>1498</v>
      </c>
      <c r="I279" s="663" t="s">
        <v>1498</v>
      </c>
      <c r="J279" s="663" t="s">
        <v>1499</v>
      </c>
      <c r="K279" s="663" t="s">
        <v>1500</v>
      </c>
      <c r="L279" s="665">
        <v>245.77999999999997</v>
      </c>
      <c r="M279" s="665">
        <v>1</v>
      </c>
      <c r="N279" s="666">
        <v>245.77999999999997</v>
      </c>
    </row>
    <row r="280" spans="1:14" ht="14.4" customHeight="1" x14ac:dyDescent="0.3">
      <c r="A280" s="661" t="s">
        <v>542</v>
      </c>
      <c r="B280" s="662" t="s">
        <v>543</v>
      </c>
      <c r="C280" s="663" t="s">
        <v>547</v>
      </c>
      <c r="D280" s="664" t="s">
        <v>2116</v>
      </c>
      <c r="E280" s="663" t="s">
        <v>561</v>
      </c>
      <c r="F280" s="664" t="s">
        <v>2119</v>
      </c>
      <c r="G280" s="663" t="s">
        <v>589</v>
      </c>
      <c r="H280" s="663" t="s">
        <v>1501</v>
      </c>
      <c r="I280" s="663" t="s">
        <v>1501</v>
      </c>
      <c r="J280" s="663" t="s">
        <v>1502</v>
      </c>
      <c r="K280" s="663" t="s">
        <v>1503</v>
      </c>
      <c r="L280" s="665">
        <v>1262.6600000000001</v>
      </c>
      <c r="M280" s="665">
        <v>1</v>
      </c>
      <c r="N280" s="666">
        <v>1262.6600000000001</v>
      </c>
    </row>
    <row r="281" spans="1:14" ht="14.4" customHeight="1" x14ac:dyDescent="0.3">
      <c r="A281" s="661" t="s">
        <v>542</v>
      </c>
      <c r="B281" s="662" t="s">
        <v>543</v>
      </c>
      <c r="C281" s="663" t="s">
        <v>547</v>
      </c>
      <c r="D281" s="664" t="s">
        <v>2116</v>
      </c>
      <c r="E281" s="663" t="s">
        <v>561</v>
      </c>
      <c r="F281" s="664" t="s">
        <v>2119</v>
      </c>
      <c r="G281" s="663" t="s">
        <v>589</v>
      </c>
      <c r="H281" s="663" t="s">
        <v>1504</v>
      </c>
      <c r="I281" s="663" t="s">
        <v>1504</v>
      </c>
      <c r="J281" s="663" t="s">
        <v>1505</v>
      </c>
      <c r="K281" s="663" t="s">
        <v>1506</v>
      </c>
      <c r="L281" s="665">
        <v>0</v>
      </c>
      <c r="M281" s="665">
        <v>0</v>
      </c>
      <c r="N281" s="666">
        <v>0</v>
      </c>
    </row>
    <row r="282" spans="1:14" ht="14.4" customHeight="1" x14ac:dyDescent="0.3">
      <c r="A282" s="661" t="s">
        <v>542</v>
      </c>
      <c r="B282" s="662" t="s">
        <v>543</v>
      </c>
      <c r="C282" s="663" t="s">
        <v>547</v>
      </c>
      <c r="D282" s="664" t="s">
        <v>2116</v>
      </c>
      <c r="E282" s="663" t="s">
        <v>561</v>
      </c>
      <c r="F282" s="664" t="s">
        <v>2119</v>
      </c>
      <c r="G282" s="663" t="s">
        <v>589</v>
      </c>
      <c r="H282" s="663" t="s">
        <v>1507</v>
      </c>
      <c r="I282" s="663" t="s">
        <v>1507</v>
      </c>
      <c r="J282" s="663" t="s">
        <v>736</v>
      </c>
      <c r="K282" s="663" t="s">
        <v>1468</v>
      </c>
      <c r="L282" s="665">
        <v>72.88</v>
      </c>
      <c r="M282" s="665">
        <v>7</v>
      </c>
      <c r="N282" s="666">
        <v>510.15999999999997</v>
      </c>
    </row>
    <row r="283" spans="1:14" ht="14.4" customHeight="1" x14ac:dyDescent="0.3">
      <c r="A283" s="661" t="s">
        <v>542</v>
      </c>
      <c r="B283" s="662" t="s">
        <v>543</v>
      </c>
      <c r="C283" s="663" t="s">
        <v>547</v>
      </c>
      <c r="D283" s="664" t="s">
        <v>2116</v>
      </c>
      <c r="E283" s="663" t="s">
        <v>561</v>
      </c>
      <c r="F283" s="664" t="s">
        <v>2119</v>
      </c>
      <c r="G283" s="663" t="s">
        <v>589</v>
      </c>
      <c r="H283" s="663" t="s">
        <v>1508</v>
      </c>
      <c r="I283" s="663" t="s">
        <v>1508</v>
      </c>
      <c r="J283" s="663" t="s">
        <v>1509</v>
      </c>
      <c r="K283" s="663" t="s">
        <v>1510</v>
      </c>
      <c r="L283" s="665">
        <v>135.87</v>
      </c>
      <c r="M283" s="665">
        <v>1</v>
      </c>
      <c r="N283" s="666">
        <v>135.87</v>
      </c>
    </row>
    <row r="284" spans="1:14" ht="14.4" customHeight="1" x14ac:dyDescent="0.3">
      <c r="A284" s="661" t="s">
        <v>542</v>
      </c>
      <c r="B284" s="662" t="s">
        <v>543</v>
      </c>
      <c r="C284" s="663" t="s">
        <v>547</v>
      </c>
      <c r="D284" s="664" t="s">
        <v>2116</v>
      </c>
      <c r="E284" s="663" t="s">
        <v>561</v>
      </c>
      <c r="F284" s="664" t="s">
        <v>2119</v>
      </c>
      <c r="G284" s="663" t="s">
        <v>589</v>
      </c>
      <c r="H284" s="663" t="s">
        <v>1511</v>
      </c>
      <c r="I284" s="663" t="s">
        <v>1511</v>
      </c>
      <c r="J284" s="663" t="s">
        <v>1512</v>
      </c>
      <c r="K284" s="663" t="s">
        <v>1513</v>
      </c>
      <c r="L284" s="665">
        <v>31.859899933296713</v>
      </c>
      <c r="M284" s="665">
        <v>5</v>
      </c>
      <c r="N284" s="666">
        <v>159.29949966648357</v>
      </c>
    </row>
    <row r="285" spans="1:14" ht="14.4" customHeight="1" x14ac:dyDescent="0.3">
      <c r="A285" s="661" t="s">
        <v>542</v>
      </c>
      <c r="B285" s="662" t="s">
        <v>543</v>
      </c>
      <c r="C285" s="663" t="s">
        <v>547</v>
      </c>
      <c r="D285" s="664" t="s">
        <v>2116</v>
      </c>
      <c r="E285" s="663" t="s">
        <v>561</v>
      </c>
      <c r="F285" s="664" t="s">
        <v>2119</v>
      </c>
      <c r="G285" s="663" t="s">
        <v>589</v>
      </c>
      <c r="H285" s="663" t="s">
        <v>1514</v>
      </c>
      <c r="I285" s="663" t="s">
        <v>919</v>
      </c>
      <c r="J285" s="663" t="s">
        <v>1515</v>
      </c>
      <c r="K285" s="663" t="s">
        <v>1516</v>
      </c>
      <c r="L285" s="665">
        <v>115.42999999999999</v>
      </c>
      <c r="M285" s="665">
        <v>1</v>
      </c>
      <c r="N285" s="666">
        <v>115.42999999999999</v>
      </c>
    </row>
    <row r="286" spans="1:14" ht="14.4" customHeight="1" x14ac:dyDescent="0.3">
      <c r="A286" s="661" t="s">
        <v>542</v>
      </c>
      <c r="B286" s="662" t="s">
        <v>543</v>
      </c>
      <c r="C286" s="663" t="s">
        <v>547</v>
      </c>
      <c r="D286" s="664" t="s">
        <v>2116</v>
      </c>
      <c r="E286" s="663" t="s">
        <v>561</v>
      </c>
      <c r="F286" s="664" t="s">
        <v>2119</v>
      </c>
      <c r="G286" s="663" t="s">
        <v>589</v>
      </c>
      <c r="H286" s="663" t="s">
        <v>1517</v>
      </c>
      <c r="I286" s="663" t="s">
        <v>1517</v>
      </c>
      <c r="J286" s="663" t="s">
        <v>674</v>
      </c>
      <c r="K286" s="663" t="s">
        <v>675</v>
      </c>
      <c r="L286" s="665">
        <v>62.009999999999984</v>
      </c>
      <c r="M286" s="665">
        <v>1</v>
      </c>
      <c r="N286" s="666">
        <v>62.009999999999984</v>
      </c>
    </row>
    <row r="287" spans="1:14" ht="14.4" customHeight="1" x14ac:dyDescent="0.3">
      <c r="A287" s="661" t="s">
        <v>542</v>
      </c>
      <c r="B287" s="662" t="s">
        <v>543</v>
      </c>
      <c r="C287" s="663" t="s">
        <v>547</v>
      </c>
      <c r="D287" s="664" t="s">
        <v>2116</v>
      </c>
      <c r="E287" s="663" t="s">
        <v>561</v>
      </c>
      <c r="F287" s="664" t="s">
        <v>2119</v>
      </c>
      <c r="G287" s="663" t="s">
        <v>589</v>
      </c>
      <c r="H287" s="663" t="s">
        <v>1518</v>
      </c>
      <c r="I287" s="663" t="s">
        <v>1518</v>
      </c>
      <c r="J287" s="663" t="s">
        <v>1519</v>
      </c>
      <c r="K287" s="663" t="s">
        <v>1520</v>
      </c>
      <c r="L287" s="665">
        <v>372.13</v>
      </c>
      <c r="M287" s="665">
        <v>1</v>
      </c>
      <c r="N287" s="666">
        <v>372.13</v>
      </c>
    </row>
    <row r="288" spans="1:14" ht="14.4" customHeight="1" x14ac:dyDescent="0.3">
      <c r="A288" s="661" t="s">
        <v>542</v>
      </c>
      <c r="B288" s="662" t="s">
        <v>543</v>
      </c>
      <c r="C288" s="663" t="s">
        <v>547</v>
      </c>
      <c r="D288" s="664" t="s">
        <v>2116</v>
      </c>
      <c r="E288" s="663" t="s">
        <v>561</v>
      </c>
      <c r="F288" s="664" t="s">
        <v>2119</v>
      </c>
      <c r="G288" s="663" t="s">
        <v>589</v>
      </c>
      <c r="H288" s="663" t="s">
        <v>1521</v>
      </c>
      <c r="I288" s="663" t="s">
        <v>1521</v>
      </c>
      <c r="J288" s="663" t="s">
        <v>736</v>
      </c>
      <c r="K288" s="663" t="s">
        <v>737</v>
      </c>
      <c r="L288" s="665">
        <v>28.600000000000016</v>
      </c>
      <c r="M288" s="665">
        <v>1</v>
      </c>
      <c r="N288" s="666">
        <v>28.600000000000016</v>
      </c>
    </row>
    <row r="289" spans="1:14" ht="14.4" customHeight="1" x14ac:dyDescent="0.3">
      <c r="A289" s="661" t="s">
        <v>542</v>
      </c>
      <c r="B289" s="662" t="s">
        <v>543</v>
      </c>
      <c r="C289" s="663" t="s">
        <v>547</v>
      </c>
      <c r="D289" s="664" t="s">
        <v>2116</v>
      </c>
      <c r="E289" s="663" t="s">
        <v>561</v>
      </c>
      <c r="F289" s="664" t="s">
        <v>2119</v>
      </c>
      <c r="G289" s="663" t="s">
        <v>589</v>
      </c>
      <c r="H289" s="663" t="s">
        <v>1522</v>
      </c>
      <c r="I289" s="663" t="s">
        <v>1522</v>
      </c>
      <c r="J289" s="663" t="s">
        <v>960</v>
      </c>
      <c r="K289" s="663" t="s">
        <v>1523</v>
      </c>
      <c r="L289" s="665">
        <v>158.48000000000005</v>
      </c>
      <c r="M289" s="665">
        <v>1</v>
      </c>
      <c r="N289" s="666">
        <v>158.48000000000005</v>
      </c>
    </row>
    <row r="290" spans="1:14" ht="14.4" customHeight="1" x14ac:dyDescent="0.3">
      <c r="A290" s="661" t="s">
        <v>542</v>
      </c>
      <c r="B290" s="662" t="s">
        <v>543</v>
      </c>
      <c r="C290" s="663" t="s">
        <v>547</v>
      </c>
      <c r="D290" s="664" t="s">
        <v>2116</v>
      </c>
      <c r="E290" s="663" t="s">
        <v>561</v>
      </c>
      <c r="F290" s="664" t="s">
        <v>2119</v>
      </c>
      <c r="G290" s="663" t="s">
        <v>589</v>
      </c>
      <c r="H290" s="663" t="s">
        <v>1524</v>
      </c>
      <c r="I290" s="663" t="s">
        <v>1524</v>
      </c>
      <c r="J290" s="663" t="s">
        <v>1525</v>
      </c>
      <c r="K290" s="663" t="s">
        <v>933</v>
      </c>
      <c r="L290" s="665">
        <v>66.610000000000056</v>
      </c>
      <c r="M290" s="665">
        <v>1</v>
      </c>
      <c r="N290" s="666">
        <v>66.610000000000056</v>
      </c>
    </row>
    <row r="291" spans="1:14" ht="14.4" customHeight="1" x14ac:dyDescent="0.3">
      <c r="A291" s="661" t="s">
        <v>542</v>
      </c>
      <c r="B291" s="662" t="s">
        <v>543</v>
      </c>
      <c r="C291" s="663" t="s">
        <v>547</v>
      </c>
      <c r="D291" s="664" t="s">
        <v>2116</v>
      </c>
      <c r="E291" s="663" t="s">
        <v>561</v>
      </c>
      <c r="F291" s="664" t="s">
        <v>2119</v>
      </c>
      <c r="G291" s="663" t="s">
        <v>589</v>
      </c>
      <c r="H291" s="663" t="s">
        <v>1526</v>
      </c>
      <c r="I291" s="663" t="s">
        <v>1526</v>
      </c>
      <c r="J291" s="663" t="s">
        <v>1527</v>
      </c>
      <c r="K291" s="663" t="s">
        <v>1528</v>
      </c>
      <c r="L291" s="665">
        <v>234.89000000000004</v>
      </c>
      <c r="M291" s="665">
        <v>1</v>
      </c>
      <c r="N291" s="666">
        <v>234.89000000000004</v>
      </c>
    </row>
    <row r="292" spans="1:14" ht="14.4" customHeight="1" x14ac:dyDescent="0.3">
      <c r="A292" s="661" t="s">
        <v>542</v>
      </c>
      <c r="B292" s="662" t="s">
        <v>543</v>
      </c>
      <c r="C292" s="663" t="s">
        <v>547</v>
      </c>
      <c r="D292" s="664" t="s">
        <v>2116</v>
      </c>
      <c r="E292" s="663" t="s">
        <v>561</v>
      </c>
      <c r="F292" s="664" t="s">
        <v>2119</v>
      </c>
      <c r="G292" s="663" t="s">
        <v>1529</v>
      </c>
      <c r="H292" s="663" t="s">
        <v>1530</v>
      </c>
      <c r="I292" s="663" t="s">
        <v>1531</v>
      </c>
      <c r="J292" s="663" t="s">
        <v>1532</v>
      </c>
      <c r="K292" s="663" t="s">
        <v>1533</v>
      </c>
      <c r="L292" s="665">
        <v>75.92000000000003</v>
      </c>
      <c r="M292" s="665">
        <v>1</v>
      </c>
      <c r="N292" s="666">
        <v>75.92000000000003</v>
      </c>
    </row>
    <row r="293" spans="1:14" ht="14.4" customHeight="1" x14ac:dyDescent="0.3">
      <c r="A293" s="661" t="s">
        <v>542</v>
      </c>
      <c r="B293" s="662" t="s">
        <v>543</v>
      </c>
      <c r="C293" s="663" t="s">
        <v>547</v>
      </c>
      <c r="D293" s="664" t="s">
        <v>2116</v>
      </c>
      <c r="E293" s="663" t="s">
        <v>561</v>
      </c>
      <c r="F293" s="664" t="s">
        <v>2119</v>
      </c>
      <c r="G293" s="663" t="s">
        <v>1529</v>
      </c>
      <c r="H293" s="663" t="s">
        <v>1534</v>
      </c>
      <c r="I293" s="663" t="s">
        <v>1535</v>
      </c>
      <c r="J293" s="663" t="s">
        <v>1536</v>
      </c>
      <c r="K293" s="663" t="s">
        <v>1537</v>
      </c>
      <c r="L293" s="665">
        <v>34.749999999999993</v>
      </c>
      <c r="M293" s="665">
        <v>23</v>
      </c>
      <c r="N293" s="666">
        <v>799.24999999999989</v>
      </c>
    </row>
    <row r="294" spans="1:14" ht="14.4" customHeight="1" x14ac:dyDescent="0.3">
      <c r="A294" s="661" t="s">
        <v>542</v>
      </c>
      <c r="B294" s="662" t="s">
        <v>543</v>
      </c>
      <c r="C294" s="663" t="s">
        <v>547</v>
      </c>
      <c r="D294" s="664" t="s">
        <v>2116</v>
      </c>
      <c r="E294" s="663" t="s">
        <v>561</v>
      </c>
      <c r="F294" s="664" t="s">
        <v>2119</v>
      </c>
      <c r="G294" s="663" t="s">
        <v>1529</v>
      </c>
      <c r="H294" s="663" t="s">
        <v>1538</v>
      </c>
      <c r="I294" s="663" t="s">
        <v>1539</v>
      </c>
      <c r="J294" s="663" t="s">
        <v>1540</v>
      </c>
      <c r="K294" s="663" t="s">
        <v>1541</v>
      </c>
      <c r="L294" s="665">
        <v>105.05999999999999</v>
      </c>
      <c r="M294" s="665">
        <v>1</v>
      </c>
      <c r="N294" s="666">
        <v>105.05999999999999</v>
      </c>
    </row>
    <row r="295" spans="1:14" ht="14.4" customHeight="1" x14ac:dyDescent="0.3">
      <c r="A295" s="661" t="s">
        <v>542</v>
      </c>
      <c r="B295" s="662" t="s">
        <v>543</v>
      </c>
      <c r="C295" s="663" t="s">
        <v>547</v>
      </c>
      <c r="D295" s="664" t="s">
        <v>2116</v>
      </c>
      <c r="E295" s="663" t="s">
        <v>561</v>
      </c>
      <c r="F295" s="664" t="s">
        <v>2119</v>
      </c>
      <c r="G295" s="663" t="s">
        <v>1529</v>
      </c>
      <c r="H295" s="663" t="s">
        <v>1542</v>
      </c>
      <c r="I295" s="663" t="s">
        <v>1543</v>
      </c>
      <c r="J295" s="663" t="s">
        <v>1544</v>
      </c>
      <c r="K295" s="663" t="s">
        <v>1545</v>
      </c>
      <c r="L295" s="665">
        <v>98.599999999999966</v>
      </c>
      <c r="M295" s="665">
        <v>2</v>
      </c>
      <c r="N295" s="666">
        <v>197.19999999999993</v>
      </c>
    </row>
    <row r="296" spans="1:14" ht="14.4" customHeight="1" x14ac:dyDescent="0.3">
      <c r="A296" s="661" t="s">
        <v>542</v>
      </c>
      <c r="B296" s="662" t="s">
        <v>543</v>
      </c>
      <c r="C296" s="663" t="s">
        <v>547</v>
      </c>
      <c r="D296" s="664" t="s">
        <v>2116</v>
      </c>
      <c r="E296" s="663" t="s">
        <v>561</v>
      </c>
      <c r="F296" s="664" t="s">
        <v>2119</v>
      </c>
      <c r="G296" s="663" t="s">
        <v>1529</v>
      </c>
      <c r="H296" s="663" t="s">
        <v>1546</v>
      </c>
      <c r="I296" s="663" t="s">
        <v>1547</v>
      </c>
      <c r="J296" s="663" t="s">
        <v>1548</v>
      </c>
      <c r="K296" s="663" t="s">
        <v>1549</v>
      </c>
      <c r="L296" s="665">
        <v>721.20018113802155</v>
      </c>
      <c r="M296" s="665">
        <v>14</v>
      </c>
      <c r="N296" s="666">
        <v>10096.802535932302</v>
      </c>
    </row>
    <row r="297" spans="1:14" ht="14.4" customHeight="1" x14ac:dyDescent="0.3">
      <c r="A297" s="661" t="s">
        <v>542</v>
      </c>
      <c r="B297" s="662" t="s">
        <v>543</v>
      </c>
      <c r="C297" s="663" t="s">
        <v>547</v>
      </c>
      <c r="D297" s="664" t="s">
        <v>2116</v>
      </c>
      <c r="E297" s="663" t="s">
        <v>561</v>
      </c>
      <c r="F297" s="664" t="s">
        <v>2119</v>
      </c>
      <c r="G297" s="663" t="s">
        <v>1529</v>
      </c>
      <c r="H297" s="663" t="s">
        <v>1550</v>
      </c>
      <c r="I297" s="663" t="s">
        <v>1551</v>
      </c>
      <c r="J297" s="663" t="s">
        <v>1552</v>
      </c>
      <c r="K297" s="663" t="s">
        <v>1553</v>
      </c>
      <c r="L297" s="665">
        <v>46.819999999999993</v>
      </c>
      <c r="M297" s="665">
        <v>1</v>
      </c>
      <c r="N297" s="666">
        <v>46.819999999999993</v>
      </c>
    </row>
    <row r="298" spans="1:14" ht="14.4" customHeight="1" x14ac:dyDescent="0.3">
      <c r="A298" s="661" t="s">
        <v>542</v>
      </c>
      <c r="B298" s="662" t="s">
        <v>543</v>
      </c>
      <c r="C298" s="663" t="s">
        <v>547</v>
      </c>
      <c r="D298" s="664" t="s">
        <v>2116</v>
      </c>
      <c r="E298" s="663" t="s">
        <v>561</v>
      </c>
      <c r="F298" s="664" t="s">
        <v>2119</v>
      </c>
      <c r="G298" s="663" t="s">
        <v>1529</v>
      </c>
      <c r="H298" s="663" t="s">
        <v>1554</v>
      </c>
      <c r="I298" s="663" t="s">
        <v>1555</v>
      </c>
      <c r="J298" s="663" t="s">
        <v>1556</v>
      </c>
      <c r="K298" s="663" t="s">
        <v>1143</v>
      </c>
      <c r="L298" s="665">
        <v>45.77000000000001</v>
      </c>
      <c r="M298" s="665">
        <v>4</v>
      </c>
      <c r="N298" s="666">
        <v>183.08000000000004</v>
      </c>
    </row>
    <row r="299" spans="1:14" ht="14.4" customHeight="1" x14ac:dyDescent="0.3">
      <c r="A299" s="661" t="s">
        <v>542</v>
      </c>
      <c r="B299" s="662" t="s">
        <v>543</v>
      </c>
      <c r="C299" s="663" t="s">
        <v>547</v>
      </c>
      <c r="D299" s="664" t="s">
        <v>2116</v>
      </c>
      <c r="E299" s="663" t="s">
        <v>561</v>
      </c>
      <c r="F299" s="664" t="s">
        <v>2119</v>
      </c>
      <c r="G299" s="663" t="s">
        <v>1529</v>
      </c>
      <c r="H299" s="663" t="s">
        <v>1557</v>
      </c>
      <c r="I299" s="663" t="s">
        <v>1558</v>
      </c>
      <c r="J299" s="663" t="s">
        <v>1559</v>
      </c>
      <c r="K299" s="663" t="s">
        <v>1560</v>
      </c>
      <c r="L299" s="665">
        <v>42.96</v>
      </c>
      <c r="M299" s="665">
        <v>2</v>
      </c>
      <c r="N299" s="666">
        <v>85.92</v>
      </c>
    </row>
    <row r="300" spans="1:14" ht="14.4" customHeight="1" x14ac:dyDescent="0.3">
      <c r="A300" s="661" t="s">
        <v>542</v>
      </c>
      <c r="B300" s="662" t="s">
        <v>543</v>
      </c>
      <c r="C300" s="663" t="s">
        <v>547</v>
      </c>
      <c r="D300" s="664" t="s">
        <v>2116</v>
      </c>
      <c r="E300" s="663" t="s">
        <v>561</v>
      </c>
      <c r="F300" s="664" t="s">
        <v>2119</v>
      </c>
      <c r="G300" s="663" t="s">
        <v>1529</v>
      </c>
      <c r="H300" s="663" t="s">
        <v>1561</v>
      </c>
      <c r="I300" s="663" t="s">
        <v>1562</v>
      </c>
      <c r="J300" s="663" t="s">
        <v>1563</v>
      </c>
      <c r="K300" s="663" t="s">
        <v>1564</v>
      </c>
      <c r="L300" s="665">
        <v>3300</v>
      </c>
      <c r="M300" s="665">
        <v>3</v>
      </c>
      <c r="N300" s="666">
        <v>9900</v>
      </c>
    </row>
    <row r="301" spans="1:14" ht="14.4" customHeight="1" x14ac:dyDescent="0.3">
      <c r="A301" s="661" t="s">
        <v>542</v>
      </c>
      <c r="B301" s="662" t="s">
        <v>543</v>
      </c>
      <c r="C301" s="663" t="s">
        <v>547</v>
      </c>
      <c r="D301" s="664" t="s">
        <v>2116</v>
      </c>
      <c r="E301" s="663" t="s">
        <v>561</v>
      </c>
      <c r="F301" s="664" t="s">
        <v>2119</v>
      </c>
      <c r="G301" s="663" t="s">
        <v>1529</v>
      </c>
      <c r="H301" s="663" t="s">
        <v>1565</v>
      </c>
      <c r="I301" s="663" t="s">
        <v>1566</v>
      </c>
      <c r="J301" s="663" t="s">
        <v>1567</v>
      </c>
      <c r="K301" s="663" t="s">
        <v>1568</v>
      </c>
      <c r="L301" s="665">
        <v>81.650000000000006</v>
      </c>
      <c r="M301" s="665">
        <v>2</v>
      </c>
      <c r="N301" s="666">
        <v>163.30000000000001</v>
      </c>
    </row>
    <row r="302" spans="1:14" ht="14.4" customHeight="1" x14ac:dyDescent="0.3">
      <c r="A302" s="661" t="s">
        <v>542</v>
      </c>
      <c r="B302" s="662" t="s">
        <v>543</v>
      </c>
      <c r="C302" s="663" t="s">
        <v>547</v>
      </c>
      <c r="D302" s="664" t="s">
        <v>2116</v>
      </c>
      <c r="E302" s="663" t="s">
        <v>561</v>
      </c>
      <c r="F302" s="664" t="s">
        <v>2119</v>
      </c>
      <c r="G302" s="663" t="s">
        <v>1529</v>
      </c>
      <c r="H302" s="663" t="s">
        <v>1569</v>
      </c>
      <c r="I302" s="663" t="s">
        <v>1570</v>
      </c>
      <c r="J302" s="663" t="s">
        <v>1571</v>
      </c>
      <c r="K302" s="663" t="s">
        <v>753</v>
      </c>
      <c r="L302" s="665">
        <v>36.179999999999993</v>
      </c>
      <c r="M302" s="665">
        <v>1</v>
      </c>
      <c r="N302" s="666">
        <v>36.179999999999993</v>
      </c>
    </row>
    <row r="303" spans="1:14" ht="14.4" customHeight="1" x14ac:dyDescent="0.3">
      <c r="A303" s="661" t="s">
        <v>542</v>
      </c>
      <c r="B303" s="662" t="s">
        <v>543</v>
      </c>
      <c r="C303" s="663" t="s">
        <v>547</v>
      </c>
      <c r="D303" s="664" t="s">
        <v>2116</v>
      </c>
      <c r="E303" s="663" t="s">
        <v>561</v>
      </c>
      <c r="F303" s="664" t="s">
        <v>2119</v>
      </c>
      <c r="G303" s="663" t="s">
        <v>1529</v>
      </c>
      <c r="H303" s="663" t="s">
        <v>1572</v>
      </c>
      <c r="I303" s="663" t="s">
        <v>1573</v>
      </c>
      <c r="J303" s="663" t="s">
        <v>1574</v>
      </c>
      <c r="K303" s="663" t="s">
        <v>1575</v>
      </c>
      <c r="L303" s="665">
        <v>1501.0166666666667</v>
      </c>
      <c r="M303" s="665">
        <v>1</v>
      </c>
      <c r="N303" s="666">
        <v>1501.0166666666667</v>
      </c>
    </row>
    <row r="304" spans="1:14" ht="14.4" customHeight="1" x14ac:dyDescent="0.3">
      <c r="A304" s="661" t="s">
        <v>542</v>
      </c>
      <c r="B304" s="662" t="s">
        <v>543</v>
      </c>
      <c r="C304" s="663" t="s">
        <v>547</v>
      </c>
      <c r="D304" s="664" t="s">
        <v>2116</v>
      </c>
      <c r="E304" s="663" t="s">
        <v>561</v>
      </c>
      <c r="F304" s="664" t="s">
        <v>2119</v>
      </c>
      <c r="G304" s="663" t="s">
        <v>1529</v>
      </c>
      <c r="H304" s="663" t="s">
        <v>1576</v>
      </c>
      <c r="I304" s="663" t="s">
        <v>1577</v>
      </c>
      <c r="J304" s="663" t="s">
        <v>1532</v>
      </c>
      <c r="K304" s="663" t="s">
        <v>1578</v>
      </c>
      <c r="L304" s="665">
        <v>30.219999999999995</v>
      </c>
      <c r="M304" s="665">
        <v>1</v>
      </c>
      <c r="N304" s="666">
        <v>30.219999999999995</v>
      </c>
    </row>
    <row r="305" spans="1:14" ht="14.4" customHeight="1" x14ac:dyDescent="0.3">
      <c r="A305" s="661" t="s">
        <v>542</v>
      </c>
      <c r="B305" s="662" t="s">
        <v>543</v>
      </c>
      <c r="C305" s="663" t="s">
        <v>547</v>
      </c>
      <c r="D305" s="664" t="s">
        <v>2116</v>
      </c>
      <c r="E305" s="663" t="s">
        <v>561</v>
      </c>
      <c r="F305" s="664" t="s">
        <v>2119</v>
      </c>
      <c r="G305" s="663" t="s">
        <v>1529</v>
      </c>
      <c r="H305" s="663" t="s">
        <v>1579</v>
      </c>
      <c r="I305" s="663" t="s">
        <v>1580</v>
      </c>
      <c r="J305" s="663" t="s">
        <v>1581</v>
      </c>
      <c r="K305" s="663" t="s">
        <v>1582</v>
      </c>
      <c r="L305" s="665">
        <v>331.83999999999992</v>
      </c>
      <c r="M305" s="665">
        <v>1</v>
      </c>
      <c r="N305" s="666">
        <v>331.83999999999992</v>
      </c>
    </row>
    <row r="306" spans="1:14" ht="14.4" customHeight="1" x14ac:dyDescent="0.3">
      <c r="A306" s="661" t="s">
        <v>542</v>
      </c>
      <c r="B306" s="662" t="s">
        <v>543</v>
      </c>
      <c r="C306" s="663" t="s">
        <v>547</v>
      </c>
      <c r="D306" s="664" t="s">
        <v>2116</v>
      </c>
      <c r="E306" s="663" t="s">
        <v>561</v>
      </c>
      <c r="F306" s="664" t="s">
        <v>2119</v>
      </c>
      <c r="G306" s="663" t="s">
        <v>1529</v>
      </c>
      <c r="H306" s="663" t="s">
        <v>1583</v>
      </c>
      <c r="I306" s="663" t="s">
        <v>1584</v>
      </c>
      <c r="J306" s="663" t="s">
        <v>1585</v>
      </c>
      <c r="K306" s="663" t="s">
        <v>1586</v>
      </c>
      <c r="L306" s="665">
        <v>322.49000000000012</v>
      </c>
      <c r="M306" s="665">
        <v>2</v>
      </c>
      <c r="N306" s="666">
        <v>644.98000000000025</v>
      </c>
    </row>
    <row r="307" spans="1:14" ht="14.4" customHeight="1" x14ac:dyDescent="0.3">
      <c r="A307" s="661" t="s">
        <v>542</v>
      </c>
      <c r="B307" s="662" t="s">
        <v>543</v>
      </c>
      <c r="C307" s="663" t="s">
        <v>547</v>
      </c>
      <c r="D307" s="664" t="s">
        <v>2116</v>
      </c>
      <c r="E307" s="663" t="s">
        <v>561</v>
      </c>
      <c r="F307" s="664" t="s">
        <v>2119</v>
      </c>
      <c r="G307" s="663" t="s">
        <v>1529</v>
      </c>
      <c r="H307" s="663" t="s">
        <v>1587</v>
      </c>
      <c r="I307" s="663" t="s">
        <v>1588</v>
      </c>
      <c r="J307" s="663" t="s">
        <v>1589</v>
      </c>
      <c r="K307" s="663" t="s">
        <v>1590</v>
      </c>
      <c r="L307" s="665">
        <v>676.24930929400944</v>
      </c>
      <c r="M307" s="665">
        <v>1</v>
      </c>
      <c r="N307" s="666">
        <v>676.24930929400944</v>
      </c>
    </row>
    <row r="308" spans="1:14" ht="14.4" customHeight="1" x14ac:dyDescent="0.3">
      <c r="A308" s="661" t="s">
        <v>542</v>
      </c>
      <c r="B308" s="662" t="s">
        <v>543</v>
      </c>
      <c r="C308" s="663" t="s">
        <v>547</v>
      </c>
      <c r="D308" s="664" t="s">
        <v>2116</v>
      </c>
      <c r="E308" s="663" t="s">
        <v>561</v>
      </c>
      <c r="F308" s="664" t="s">
        <v>2119</v>
      </c>
      <c r="G308" s="663" t="s">
        <v>1529</v>
      </c>
      <c r="H308" s="663" t="s">
        <v>1591</v>
      </c>
      <c r="I308" s="663" t="s">
        <v>1591</v>
      </c>
      <c r="J308" s="663" t="s">
        <v>1592</v>
      </c>
      <c r="K308" s="663" t="s">
        <v>890</v>
      </c>
      <c r="L308" s="665">
        <v>135.58000000000001</v>
      </c>
      <c r="M308" s="665">
        <v>1</v>
      </c>
      <c r="N308" s="666">
        <v>135.58000000000001</v>
      </c>
    </row>
    <row r="309" spans="1:14" ht="14.4" customHeight="1" x14ac:dyDescent="0.3">
      <c r="A309" s="661" t="s">
        <v>542</v>
      </c>
      <c r="B309" s="662" t="s">
        <v>543</v>
      </c>
      <c r="C309" s="663" t="s">
        <v>547</v>
      </c>
      <c r="D309" s="664" t="s">
        <v>2116</v>
      </c>
      <c r="E309" s="663" t="s">
        <v>561</v>
      </c>
      <c r="F309" s="664" t="s">
        <v>2119</v>
      </c>
      <c r="G309" s="663" t="s">
        <v>1529</v>
      </c>
      <c r="H309" s="663" t="s">
        <v>1593</v>
      </c>
      <c r="I309" s="663" t="s">
        <v>1594</v>
      </c>
      <c r="J309" s="663" t="s">
        <v>1595</v>
      </c>
      <c r="K309" s="663" t="s">
        <v>1596</v>
      </c>
      <c r="L309" s="665">
        <v>48.730000000000011</v>
      </c>
      <c r="M309" s="665">
        <v>1</v>
      </c>
      <c r="N309" s="666">
        <v>48.730000000000011</v>
      </c>
    </row>
    <row r="310" spans="1:14" ht="14.4" customHeight="1" x14ac:dyDescent="0.3">
      <c r="A310" s="661" t="s">
        <v>542</v>
      </c>
      <c r="B310" s="662" t="s">
        <v>543</v>
      </c>
      <c r="C310" s="663" t="s">
        <v>547</v>
      </c>
      <c r="D310" s="664" t="s">
        <v>2116</v>
      </c>
      <c r="E310" s="663" t="s">
        <v>561</v>
      </c>
      <c r="F310" s="664" t="s">
        <v>2119</v>
      </c>
      <c r="G310" s="663" t="s">
        <v>1529</v>
      </c>
      <c r="H310" s="663" t="s">
        <v>1597</v>
      </c>
      <c r="I310" s="663" t="s">
        <v>1598</v>
      </c>
      <c r="J310" s="663" t="s">
        <v>1599</v>
      </c>
      <c r="K310" s="663" t="s">
        <v>1578</v>
      </c>
      <c r="L310" s="665">
        <v>44.11999999999999</v>
      </c>
      <c r="M310" s="665">
        <v>2</v>
      </c>
      <c r="N310" s="666">
        <v>88.239999999999981</v>
      </c>
    </row>
    <row r="311" spans="1:14" ht="14.4" customHeight="1" x14ac:dyDescent="0.3">
      <c r="A311" s="661" t="s">
        <v>542</v>
      </c>
      <c r="B311" s="662" t="s">
        <v>543</v>
      </c>
      <c r="C311" s="663" t="s">
        <v>547</v>
      </c>
      <c r="D311" s="664" t="s">
        <v>2116</v>
      </c>
      <c r="E311" s="663" t="s">
        <v>561</v>
      </c>
      <c r="F311" s="664" t="s">
        <v>2119</v>
      </c>
      <c r="G311" s="663" t="s">
        <v>1529</v>
      </c>
      <c r="H311" s="663" t="s">
        <v>1600</v>
      </c>
      <c r="I311" s="663" t="s">
        <v>1601</v>
      </c>
      <c r="J311" s="663" t="s">
        <v>1602</v>
      </c>
      <c r="K311" s="663" t="s">
        <v>1603</v>
      </c>
      <c r="L311" s="665">
        <v>88.249903217952678</v>
      </c>
      <c r="M311" s="665">
        <v>9</v>
      </c>
      <c r="N311" s="666">
        <v>794.24912896157412</v>
      </c>
    </row>
    <row r="312" spans="1:14" ht="14.4" customHeight="1" x14ac:dyDescent="0.3">
      <c r="A312" s="661" t="s">
        <v>542</v>
      </c>
      <c r="B312" s="662" t="s">
        <v>543</v>
      </c>
      <c r="C312" s="663" t="s">
        <v>547</v>
      </c>
      <c r="D312" s="664" t="s">
        <v>2116</v>
      </c>
      <c r="E312" s="663" t="s">
        <v>561</v>
      </c>
      <c r="F312" s="664" t="s">
        <v>2119</v>
      </c>
      <c r="G312" s="663" t="s">
        <v>1529</v>
      </c>
      <c r="H312" s="663" t="s">
        <v>1604</v>
      </c>
      <c r="I312" s="663" t="s">
        <v>1605</v>
      </c>
      <c r="J312" s="663" t="s">
        <v>1606</v>
      </c>
      <c r="K312" s="663" t="s">
        <v>846</v>
      </c>
      <c r="L312" s="665">
        <v>106.54000000000003</v>
      </c>
      <c r="M312" s="665">
        <v>3</v>
      </c>
      <c r="N312" s="666">
        <v>319.62000000000012</v>
      </c>
    </row>
    <row r="313" spans="1:14" ht="14.4" customHeight="1" x14ac:dyDescent="0.3">
      <c r="A313" s="661" t="s">
        <v>542</v>
      </c>
      <c r="B313" s="662" t="s">
        <v>543</v>
      </c>
      <c r="C313" s="663" t="s">
        <v>547</v>
      </c>
      <c r="D313" s="664" t="s">
        <v>2116</v>
      </c>
      <c r="E313" s="663" t="s">
        <v>561</v>
      </c>
      <c r="F313" s="664" t="s">
        <v>2119</v>
      </c>
      <c r="G313" s="663" t="s">
        <v>1529</v>
      </c>
      <c r="H313" s="663" t="s">
        <v>1607</v>
      </c>
      <c r="I313" s="663" t="s">
        <v>1608</v>
      </c>
      <c r="J313" s="663" t="s">
        <v>1609</v>
      </c>
      <c r="K313" s="663" t="s">
        <v>1610</v>
      </c>
      <c r="L313" s="665">
        <v>65.819999999999965</v>
      </c>
      <c r="M313" s="665">
        <v>1</v>
      </c>
      <c r="N313" s="666">
        <v>65.819999999999965</v>
      </c>
    </row>
    <row r="314" spans="1:14" ht="14.4" customHeight="1" x14ac:dyDescent="0.3">
      <c r="A314" s="661" t="s">
        <v>542</v>
      </c>
      <c r="B314" s="662" t="s">
        <v>543</v>
      </c>
      <c r="C314" s="663" t="s">
        <v>547</v>
      </c>
      <c r="D314" s="664" t="s">
        <v>2116</v>
      </c>
      <c r="E314" s="663" t="s">
        <v>561</v>
      </c>
      <c r="F314" s="664" t="s">
        <v>2119</v>
      </c>
      <c r="G314" s="663" t="s">
        <v>1529</v>
      </c>
      <c r="H314" s="663" t="s">
        <v>1611</v>
      </c>
      <c r="I314" s="663" t="s">
        <v>1612</v>
      </c>
      <c r="J314" s="663" t="s">
        <v>1613</v>
      </c>
      <c r="K314" s="663" t="s">
        <v>1614</v>
      </c>
      <c r="L314" s="665">
        <v>21.670000000000016</v>
      </c>
      <c r="M314" s="665">
        <v>1</v>
      </c>
      <c r="N314" s="666">
        <v>21.670000000000016</v>
      </c>
    </row>
    <row r="315" spans="1:14" ht="14.4" customHeight="1" x14ac:dyDescent="0.3">
      <c r="A315" s="661" t="s">
        <v>542</v>
      </c>
      <c r="B315" s="662" t="s">
        <v>543</v>
      </c>
      <c r="C315" s="663" t="s">
        <v>547</v>
      </c>
      <c r="D315" s="664" t="s">
        <v>2116</v>
      </c>
      <c r="E315" s="663" t="s">
        <v>561</v>
      </c>
      <c r="F315" s="664" t="s">
        <v>2119</v>
      </c>
      <c r="G315" s="663" t="s">
        <v>1529</v>
      </c>
      <c r="H315" s="663" t="s">
        <v>1615</v>
      </c>
      <c r="I315" s="663" t="s">
        <v>1616</v>
      </c>
      <c r="J315" s="663" t="s">
        <v>1617</v>
      </c>
      <c r="K315" s="663" t="s">
        <v>1077</v>
      </c>
      <c r="L315" s="665">
        <v>116.72666666666669</v>
      </c>
      <c r="M315" s="665">
        <v>3</v>
      </c>
      <c r="N315" s="666">
        <v>350.18000000000006</v>
      </c>
    </row>
    <row r="316" spans="1:14" ht="14.4" customHeight="1" x14ac:dyDescent="0.3">
      <c r="A316" s="661" t="s">
        <v>542</v>
      </c>
      <c r="B316" s="662" t="s">
        <v>543</v>
      </c>
      <c r="C316" s="663" t="s">
        <v>547</v>
      </c>
      <c r="D316" s="664" t="s">
        <v>2116</v>
      </c>
      <c r="E316" s="663" t="s">
        <v>561</v>
      </c>
      <c r="F316" s="664" t="s">
        <v>2119</v>
      </c>
      <c r="G316" s="663" t="s">
        <v>1529</v>
      </c>
      <c r="H316" s="663" t="s">
        <v>1618</v>
      </c>
      <c r="I316" s="663" t="s">
        <v>1619</v>
      </c>
      <c r="J316" s="663" t="s">
        <v>1620</v>
      </c>
      <c r="K316" s="663" t="s">
        <v>1621</v>
      </c>
      <c r="L316" s="665">
        <v>129.33000000000001</v>
      </c>
      <c r="M316" s="665">
        <v>2</v>
      </c>
      <c r="N316" s="666">
        <v>258.66000000000003</v>
      </c>
    </row>
    <row r="317" spans="1:14" ht="14.4" customHeight="1" x14ac:dyDescent="0.3">
      <c r="A317" s="661" t="s">
        <v>542</v>
      </c>
      <c r="B317" s="662" t="s">
        <v>543</v>
      </c>
      <c r="C317" s="663" t="s">
        <v>547</v>
      </c>
      <c r="D317" s="664" t="s">
        <v>2116</v>
      </c>
      <c r="E317" s="663" t="s">
        <v>561</v>
      </c>
      <c r="F317" s="664" t="s">
        <v>2119</v>
      </c>
      <c r="G317" s="663" t="s">
        <v>1529</v>
      </c>
      <c r="H317" s="663" t="s">
        <v>1622</v>
      </c>
      <c r="I317" s="663" t="s">
        <v>1623</v>
      </c>
      <c r="J317" s="663" t="s">
        <v>1624</v>
      </c>
      <c r="K317" s="663" t="s">
        <v>1625</v>
      </c>
      <c r="L317" s="665">
        <v>24.930000000000017</v>
      </c>
      <c r="M317" s="665">
        <v>1</v>
      </c>
      <c r="N317" s="666">
        <v>24.930000000000017</v>
      </c>
    </row>
    <row r="318" spans="1:14" ht="14.4" customHeight="1" x14ac:dyDescent="0.3">
      <c r="A318" s="661" t="s">
        <v>542</v>
      </c>
      <c r="B318" s="662" t="s">
        <v>543</v>
      </c>
      <c r="C318" s="663" t="s">
        <v>547</v>
      </c>
      <c r="D318" s="664" t="s">
        <v>2116</v>
      </c>
      <c r="E318" s="663" t="s">
        <v>561</v>
      </c>
      <c r="F318" s="664" t="s">
        <v>2119</v>
      </c>
      <c r="G318" s="663" t="s">
        <v>1529</v>
      </c>
      <c r="H318" s="663" t="s">
        <v>1626</v>
      </c>
      <c r="I318" s="663" t="s">
        <v>1627</v>
      </c>
      <c r="J318" s="663" t="s">
        <v>1628</v>
      </c>
      <c r="K318" s="663" t="s">
        <v>1629</v>
      </c>
      <c r="L318" s="665">
        <v>50.46</v>
      </c>
      <c r="M318" s="665">
        <v>1</v>
      </c>
      <c r="N318" s="666">
        <v>50.46</v>
      </c>
    </row>
    <row r="319" spans="1:14" ht="14.4" customHeight="1" x14ac:dyDescent="0.3">
      <c r="A319" s="661" t="s">
        <v>542</v>
      </c>
      <c r="B319" s="662" t="s">
        <v>543</v>
      </c>
      <c r="C319" s="663" t="s">
        <v>547</v>
      </c>
      <c r="D319" s="664" t="s">
        <v>2116</v>
      </c>
      <c r="E319" s="663" t="s">
        <v>561</v>
      </c>
      <c r="F319" s="664" t="s">
        <v>2119</v>
      </c>
      <c r="G319" s="663" t="s">
        <v>1529</v>
      </c>
      <c r="H319" s="663" t="s">
        <v>1630</v>
      </c>
      <c r="I319" s="663" t="s">
        <v>1631</v>
      </c>
      <c r="J319" s="663" t="s">
        <v>1632</v>
      </c>
      <c r="K319" s="663" t="s">
        <v>1633</v>
      </c>
      <c r="L319" s="665">
        <v>36.519999999999996</v>
      </c>
      <c r="M319" s="665">
        <v>1</v>
      </c>
      <c r="N319" s="666">
        <v>36.519999999999996</v>
      </c>
    </row>
    <row r="320" spans="1:14" ht="14.4" customHeight="1" x14ac:dyDescent="0.3">
      <c r="A320" s="661" t="s">
        <v>542</v>
      </c>
      <c r="B320" s="662" t="s">
        <v>543</v>
      </c>
      <c r="C320" s="663" t="s">
        <v>547</v>
      </c>
      <c r="D320" s="664" t="s">
        <v>2116</v>
      </c>
      <c r="E320" s="663" t="s">
        <v>561</v>
      </c>
      <c r="F320" s="664" t="s">
        <v>2119</v>
      </c>
      <c r="G320" s="663" t="s">
        <v>1529</v>
      </c>
      <c r="H320" s="663" t="s">
        <v>1634</v>
      </c>
      <c r="I320" s="663" t="s">
        <v>1635</v>
      </c>
      <c r="J320" s="663" t="s">
        <v>1636</v>
      </c>
      <c r="K320" s="663" t="s">
        <v>1637</v>
      </c>
      <c r="L320" s="665">
        <v>20.060002945499456</v>
      </c>
      <c r="M320" s="665">
        <v>1</v>
      </c>
      <c r="N320" s="666">
        <v>20.060002945499456</v>
      </c>
    </row>
    <row r="321" spans="1:14" ht="14.4" customHeight="1" x14ac:dyDescent="0.3">
      <c r="A321" s="661" t="s">
        <v>542</v>
      </c>
      <c r="B321" s="662" t="s">
        <v>543</v>
      </c>
      <c r="C321" s="663" t="s">
        <v>547</v>
      </c>
      <c r="D321" s="664" t="s">
        <v>2116</v>
      </c>
      <c r="E321" s="663" t="s">
        <v>561</v>
      </c>
      <c r="F321" s="664" t="s">
        <v>2119</v>
      </c>
      <c r="G321" s="663" t="s">
        <v>1529</v>
      </c>
      <c r="H321" s="663" t="s">
        <v>1638</v>
      </c>
      <c r="I321" s="663" t="s">
        <v>1639</v>
      </c>
      <c r="J321" s="663" t="s">
        <v>1640</v>
      </c>
      <c r="K321" s="663" t="s">
        <v>1641</v>
      </c>
      <c r="L321" s="665">
        <v>446.80333333333328</v>
      </c>
      <c r="M321" s="665">
        <v>3</v>
      </c>
      <c r="N321" s="666">
        <v>1340.4099999999999</v>
      </c>
    </row>
    <row r="322" spans="1:14" ht="14.4" customHeight="1" x14ac:dyDescent="0.3">
      <c r="A322" s="661" t="s">
        <v>542</v>
      </c>
      <c r="B322" s="662" t="s">
        <v>543</v>
      </c>
      <c r="C322" s="663" t="s">
        <v>547</v>
      </c>
      <c r="D322" s="664" t="s">
        <v>2116</v>
      </c>
      <c r="E322" s="663" t="s">
        <v>561</v>
      </c>
      <c r="F322" s="664" t="s">
        <v>2119</v>
      </c>
      <c r="G322" s="663" t="s">
        <v>1529</v>
      </c>
      <c r="H322" s="663" t="s">
        <v>1642</v>
      </c>
      <c r="I322" s="663" t="s">
        <v>1643</v>
      </c>
      <c r="J322" s="663" t="s">
        <v>1644</v>
      </c>
      <c r="K322" s="663" t="s">
        <v>1645</v>
      </c>
      <c r="L322" s="665">
        <v>50.169999999999995</v>
      </c>
      <c r="M322" s="665">
        <v>1</v>
      </c>
      <c r="N322" s="666">
        <v>50.169999999999995</v>
      </c>
    </row>
    <row r="323" spans="1:14" ht="14.4" customHeight="1" x14ac:dyDescent="0.3">
      <c r="A323" s="661" t="s">
        <v>542</v>
      </c>
      <c r="B323" s="662" t="s">
        <v>543</v>
      </c>
      <c r="C323" s="663" t="s">
        <v>547</v>
      </c>
      <c r="D323" s="664" t="s">
        <v>2116</v>
      </c>
      <c r="E323" s="663" t="s">
        <v>561</v>
      </c>
      <c r="F323" s="664" t="s">
        <v>2119</v>
      </c>
      <c r="G323" s="663" t="s">
        <v>1529</v>
      </c>
      <c r="H323" s="663" t="s">
        <v>1646</v>
      </c>
      <c r="I323" s="663" t="s">
        <v>1646</v>
      </c>
      <c r="J323" s="663" t="s">
        <v>1647</v>
      </c>
      <c r="K323" s="663" t="s">
        <v>1648</v>
      </c>
      <c r="L323" s="665">
        <v>70.059999999999988</v>
      </c>
      <c r="M323" s="665">
        <v>2</v>
      </c>
      <c r="N323" s="666">
        <v>140.11999999999998</v>
      </c>
    </row>
    <row r="324" spans="1:14" ht="14.4" customHeight="1" x14ac:dyDescent="0.3">
      <c r="A324" s="661" t="s">
        <v>542</v>
      </c>
      <c r="B324" s="662" t="s">
        <v>543</v>
      </c>
      <c r="C324" s="663" t="s">
        <v>547</v>
      </c>
      <c r="D324" s="664" t="s">
        <v>2116</v>
      </c>
      <c r="E324" s="663" t="s">
        <v>561</v>
      </c>
      <c r="F324" s="664" t="s">
        <v>2119</v>
      </c>
      <c r="G324" s="663" t="s">
        <v>1529</v>
      </c>
      <c r="H324" s="663" t="s">
        <v>1649</v>
      </c>
      <c r="I324" s="663" t="s">
        <v>1650</v>
      </c>
      <c r="J324" s="663" t="s">
        <v>1651</v>
      </c>
      <c r="K324" s="663" t="s">
        <v>1652</v>
      </c>
      <c r="L324" s="665">
        <v>61.529999999999937</v>
      </c>
      <c r="M324" s="665">
        <v>1</v>
      </c>
      <c r="N324" s="666">
        <v>61.529999999999937</v>
      </c>
    </row>
    <row r="325" spans="1:14" ht="14.4" customHeight="1" x14ac:dyDescent="0.3">
      <c r="A325" s="661" t="s">
        <v>542</v>
      </c>
      <c r="B325" s="662" t="s">
        <v>543</v>
      </c>
      <c r="C325" s="663" t="s">
        <v>547</v>
      </c>
      <c r="D325" s="664" t="s">
        <v>2116</v>
      </c>
      <c r="E325" s="663" t="s">
        <v>561</v>
      </c>
      <c r="F325" s="664" t="s">
        <v>2119</v>
      </c>
      <c r="G325" s="663" t="s">
        <v>1529</v>
      </c>
      <c r="H325" s="663" t="s">
        <v>1653</v>
      </c>
      <c r="I325" s="663" t="s">
        <v>1654</v>
      </c>
      <c r="J325" s="663" t="s">
        <v>1655</v>
      </c>
      <c r="K325" s="663" t="s">
        <v>1656</v>
      </c>
      <c r="L325" s="665">
        <v>135.77999999999997</v>
      </c>
      <c r="M325" s="665">
        <v>2</v>
      </c>
      <c r="N325" s="666">
        <v>271.55999999999995</v>
      </c>
    </row>
    <row r="326" spans="1:14" ht="14.4" customHeight="1" x14ac:dyDescent="0.3">
      <c r="A326" s="661" t="s">
        <v>542</v>
      </c>
      <c r="B326" s="662" t="s">
        <v>543</v>
      </c>
      <c r="C326" s="663" t="s">
        <v>547</v>
      </c>
      <c r="D326" s="664" t="s">
        <v>2116</v>
      </c>
      <c r="E326" s="663" t="s">
        <v>561</v>
      </c>
      <c r="F326" s="664" t="s">
        <v>2119</v>
      </c>
      <c r="G326" s="663" t="s">
        <v>1529</v>
      </c>
      <c r="H326" s="663" t="s">
        <v>1657</v>
      </c>
      <c r="I326" s="663" t="s">
        <v>1658</v>
      </c>
      <c r="J326" s="663" t="s">
        <v>1659</v>
      </c>
      <c r="K326" s="663" t="s">
        <v>1660</v>
      </c>
      <c r="L326" s="665">
        <v>14.4</v>
      </c>
      <c r="M326" s="665">
        <v>1</v>
      </c>
      <c r="N326" s="666">
        <v>14.4</v>
      </c>
    </row>
    <row r="327" spans="1:14" ht="14.4" customHeight="1" x14ac:dyDescent="0.3">
      <c r="A327" s="661" t="s">
        <v>542</v>
      </c>
      <c r="B327" s="662" t="s">
        <v>543</v>
      </c>
      <c r="C327" s="663" t="s">
        <v>547</v>
      </c>
      <c r="D327" s="664" t="s">
        <v>2116</v>
      </c>
      <c r="E327" s="663" t="s">
        <v>561</v>
      </c>
      <c r="F327" s="664" t="s">
        <v>2119</v>
      </c>
      <c r="G327" s="663" t="s">
        <v>1529</v>
      </c>
      <c r="H327" s="663" t="s">
        <v>1661</v>
      </c>
      <c r="I327" s="663" t="s">
        <v>1662</v>
      </c>
      <c r="J327" s="663" t="s">
        <v>1663</v>
      </c>
      <c r="K327" s="663" t="s">
        <v>890</v>
      </c>
      <c r="L327" s="665">
        <v>158.97999999999999</v>
      </c>
      <c r="M327" s="665">
        <v>1</v>
      </c>
      <c r="N327" s="666">
        <v>158.97999999999999</v>
      </c>
    </row>
    <row r="328" spans="1:14" ht="14.4" customHeight="1" x14ac:dyDescent="0.3">
      <c r="A328" s="661" t="s">
        <v>542</v>
      </c>
      <c r="B328" s="662" t="s">
        <v>543</v>
      </c>
      <c r="C328" s="663" t="s">
        <v>547</v>
      </c>
      <c r="D328" s="664" t="s">
        <v>2116</v>
      </c>
      <c r="E328" s="663" t="s">
        <v>561</v>
      </c>
      <c r="F328" s="664" t="s">
        <v>2119</v>
      </c>
      <c r="G328" s="663" t="s">
        <v>1529</v>
      </c>
      <c r="H328" s="663" t="s">
        <v>1664</v>
      </c>
      <c r="I328" s="663" t="s">
        <v>1665</v>
      </c>
      <c r="J328" s="663" t="s">
        <v>1666</v>
      </c>
      <c r="K328" s="663" t="s">
        <v>822</v>
      </c>
      <c r="L328" s="665">
        <v>71.169899771009796</v>
      </c>
      <c r="M328" s="665">
        <v>1</v>
      </c>
      <c r="N328" s="666">
        <v>71.169899771009796</v>
      </c>
    </row>
    <row r="329" spans="1:14" ht="14.4" customHeight="1" x14ac:dyDescent="0.3">
      <c r="A329" s="661" t="s">
        <v>542</v>
      </c>
      <c r="B329" s="662" t="s">
        <v>543</v>
      </c>
      <c r="C329" s="663" t="s">
        <v>547</v>
      </c>
      <c r="D329" s="664" t="s">
        <v>2116</v>
      </c>
      <c r="E329" s="663" t="s">
        <v>561</v>
      </c>
      <c r="F329" s="664" t="s">
        <v>2119</v>
      </c>
      <c r="G329" s="663" t="s">
        <v>1529</v>
      </c>
      <c r="H329" s="663" t="s">
        <v>1667</v>
      </c>
      <c r="I329" s="663" t="s">
        <v>1668</v>
      </c>
      <c r="J329" s="663" t="s">
        <v>1628</v>
      </c>
      <c r="K329" s="663" t="s">
        <v>1669</v>
      </c>
      <c r="L329" s="665">
        <v>149.23002191210787</v>
      </c>
      <c r="M329" s="665">
        <v>1</v>
      </c>
      <c r="N329" s="666">
        <v>149.23002191210787</v>
      </c>
    </row>
    <row r="330" spans="1:14" ht="14.4" customHeight="1" x14ac:dyDescent="0.3">
      <c r="A330" s="661" t="s">
        <v>542</v>
      </c>
      <c r="B330" s="662" t="s">
        <v>543</v>
      </c>
      <c r="C330" s="663" t="s">
        <v>547</v>
      </c>
      <c r="D330" s="664" t="s">
        <v>2116</v>
      </c>
      <c r="E330" s="663" t="s">
        <v>561</v>
      </c>
      <c r="F330" s="664" t="s">
        <v>2119</v>
      </c>
      <c r="G330" s="663" t="s">
        <v>1529</v>
      </c>
      <c r="H330" s="663" t="s">
        <v>1670</v>
      </c>
      <c r="I330" s="663" t="s">
        <v>1671</v>
      </c>
      <c r="J330" s="663" t="s">
        <v>1606</v>
      </c>
      <c r="K330" s="663" t="s">
        <v>1672</v>
      </c>
      <c r="L330" s="665">
        <v>61.660006784847951</v>
      </c>
      <c r="M330" s="665">
        <v>11</v>
      </c>
      <c r="N330" s="666">
        <v>678.26007463332746</v>
      </c>
    </row>
    <row r="331" spans="1:14" ht="14.4" customHeight="1" x14ac:dyDescent="0.3">
      <c r="A331" s="661" t="s">
        <v>542</v>
      </c>
      <c r="B331" s="662" t="s">
        <v>543</v>
      </c>
      <c r="C331" s="663" t="s">
        <v>547</v>
      </c>
      <c r="D331" s="664" t="s">
        <v>2116</v>
      </c>
      <c r="E331" s="663" t="s">
        <v>561</v>
      </c>
      <c r="F331" s="664" t="s">
        <v>2119</v>
      </c>
      <c r="G331" s="663" t="s">
        <v>1529</v>
      </c>
      <c r="H331" s="663" t="s">
        <v>1673</v>
      </c>
      <c r="I331" s="663" t="s">
        <v>1674</v>
      </c>
      <c r="J331" s="663" t="s">
        <v>1675</v>
      </c>
      <c r="K331" s="663" t="s">
        <v>1676</v>
      </c>
      <c r="L331" s="665">
        <v>27.250000000000004</v>
      </c>
      <c r="M331" s="665">
        <v>2</v>
      </c>
      <c r="N331" s="666">
        <v>54.500000000000007</v>
      </c>
    </row>
    <row r="332" spans="1:14" ht="14.4" customHeight="1" x14ac:dyDescent="0.3">
      <c r="A332" s="661" t="s">
        <v>542</v>
      </c>
      <c r="B332" s="662" t="s">
        <v>543</v>
      </c>
      <c r="C332" s="663" t="s">
        <v>547</v>
      </c>
      <c r="D332" s="664" t="s">
        <v>2116</v>
      </c>
      <c r="E332" s="663" t="s">
        <v>561</v>
      </c>
      <c r="F332" s="664" t="s">
        <v>2119</v>
      </c>
      <c r="G332" s="663" t="s">
        <v>1529</v>
      </c>
      <c r="H332" s="663" t="s">
        <v>1677</v>
      </c>
      <c r="I332" s="663" t="s">
        <v>1677</v>
      </c>
      <c r="J332" s="663" t="s">
        <v>1678</v>
      </c>
      <c r="K332" s="663" t="s">
        <v>1679</v>
      </c>
      <c r="L332" s="665">
        <v>100.06999999999996</v>
      </c>
      <c r="M332" s="665">
        <v>1</v>
      </c>
      <c r="N332" s="666">
        <v>100.06999999999996</v>
      </c>
    </row>
    <row r="333" spans="1:14" ht="14.4" customHeight="1" x14ac:dyDescent="0.3">
      <c r="A333" s="661" t="s">
        <v>542</v>
      </c>
      <c r="B333" s="662" t="s">
        <v>543</v>
      </c>
      <c r="C333" s="663" t="s">
        <v>547</v>
      </c>
      <c r="D333" s="664" t="s">
        <v>2116</v>
      </c>
      <c r="E333" s="663" t="s">
        <v>561</v>
      </c>
      <c r="F333" s="664" t="s">
        <v>2119</v>
      </c>
      <c r="G333" s="663" t="s">
        <v>1529</v>
      </c>
      <c r="H333" s="663" t="s">
        <v>1680</v>
      </c>
      <c r="I333" s="663" t="s">
        <v>1681</v>
      </c>
      <c r="J333" s="663" t="s">
        <v>1682</v>
      </c>
      <c r="K333" s="663" t="s">
        <v>1683</v>
      </c>
      <c r="L333" s="665">
        <v>104.49999999999999</v>
      </c>
      <c r="M333" s="665">
        <v>1</v>
      </c>
      <c r="N333" s="666">
        <v>104.49999999999999</v>
      </c>
    </row>
    <row r="334" spans="1:14" ht="14.4" customHeight="1" x14ac:dyDescent="0.3">
      <c r="A334" s="661" t="s">
        <v>542</v>
      </c>
      <c r="B334" s="662" t="s">
        <v>543</v>
      </c>
      <c r="C334" s="663" t="s">
        <v>547</v>
      </c>
      <c r="D334" s="664" t="s">
        <v>2116</v>
      </c>
      <c r="E334" s="663" t="s">
        <v>561</v>
      </c>
      <c r="F334" s="664" t="s">
        <v>2119</v>
      </c>
      <c r="G334" s="663" t="s">
        <v>1529</v>
      </c>
      <c r="H334" s="663" t="s">
        <v>1684</v>
      </c>
      <c r="I334" s="663" t="s">
        <v>1685</v>
      </c>
      <c r="J334" s="663" t="s">
        <v>1686</v>
      </c>
      <c r="K334" s="663" t="s">
        <v>1687</v>
      </c>
      <c r="L334" s="665">
        <v>1375</v>
      </c>
      <c r="M334" s="665">
        <v>5</v>
      </c>
      <c r="N334" s="666">
        <v>6875</v>
      </c>
    </row>
    <row r="335" spans="1:14" ht="14.4" customHeight="1" x14ac:dyDescent="0.3">
      <c r="A335" s="661" t="s">
        <v>542</v>
      </c>
      <c r="B335" s="662" t="s">
        <v>543</v>
      </c>
      <c r="C335" s="663" t="s">
        <v>547</v>
      </c>
      <c r="D335" s="664" t="s">
        <v>2116</v>
      </c>
      <c r="E335" s="663" t="s">
        <v>561</v>
      </c>
      <c r="F335" s="664" t="s">
        <v>2119</v>
      </c>
      <c r="G335" s="663" t="s">
        <v>1529</v>
      </c>
      <c r="H335" s="663" t="s">
        <v>1688</v>
      </c>
      <c r="I335" s="663" t="s">
        <v>1688</v>
      </c>
      <c r="J335" s="663" t="s">
        <v>1689</v>
      </c>
      <c r="K335" s="663" t="s">
        <v>1690</v>
      </c>
      <c r="L335" s="665">
        <v>52.800000000000004</v>
      </c>
      <c r="M335" s="665">
        <v>1</v>
      </c>
      <c r="N335" s="666">
        <v>52.800000000000004</v>
      </c>
    </row>
    <row r="336" spans="1:14" ht="14.4" customHeight="1" x14ac:dyDescent="0.3">
      <c r="A336" s="661" t="s">
        <v>542</v>
      </c>
      <c r="B336" s="662" t="s">
        <v>543</v>
      </c>
      <c r="C336" s="663" t="s">
        <v>547</v>
      </c>
      <c r="D336" s="664" t="s">
        <v>2116</v>
      </c>
      <c r="E336" s="663" t="s">
        <v>561</v>
      </c>
      <c r="F336" s="664" t="s">
        <v>2119</v>
      </c>
      <c r="G336" s="663" t="s">
        <v>1529</v>
      </c>
      <c r="H336" s="663" t="s">
        <v>1691</v>
      </c>
      <c r="I336" s="663" t="s">
        <v>1692</v>
      </c>
      <c r="J336" s="663" t="s">
        <v>1693</v>
      </c>
      <c r="K336" s="663" t="s">
        <v>1694</v>
      </c>
      <c r="L336" s="665">
        <v>66.73</v>
      </c>
      <c r="M336" s="665">
        <v>1</v>
      </c>
      <c r="N336" s="666">
        <v>66.73</v>
      </c>
    </row>
    <row r="337" spans="1:14" ht="14.4" customHeight="1" x14ac:dyDescent="0.3">
      <c r="A337" s="661" t="s">
        <v>542</v>
      </c>
      <c r="B337" s="662" t="s">
        <v>543</v>
      </c>
      <c r="C337" s="663" t="s">
        <v>547</v>
      </c>
      <c r="D337" s="664" t="s">
        <v>2116</v>
      </c>
      <c r="E337" s="663" t="s">
        <v>561</v>
      </c>
      <c r="F337" s="664" t="s">
        <v>2119</v>
      </c>
      <c r="G337" s="663" t="s">
        <v>1529</v>
      </c>
      <c r="H337" s="663" t="s">
        <v>1695</v>
      </c>
      <c r="I337" s="663" t="s">
        <v>1696</v>
      </c>
      <c r="J337" s="663" t="s">
        <v>1697</v>
      </c>
      <c r="K337" s="663" t="s">
        <v>1698</v>
      </c>
      <c r="L337" s="665">
        <v>70.039998493638066</v>
      </c>
      <c r="M337" s="665">
        <v>2</v>
      </c>
      <c r="N337" s="666">
        <v>140.07999698727613</v>
      </c>
    </row>
    <row r="338" spans="1:14" ht="14.4" customHeight="1" x14ac:dyDescent="0.3">
      <c r="A338" s="661" t="s">
        <v>542</v>
      </c>
      <c r="B338" s="662" t="s">
        <v>543</v>
      </c>
      <c r="C338" s="663" t="s">
        <v>547</v>
      </c>
      <c r="D338" s="664" t="s">
        <v>2116</v>
      </c>
      <c r="E338" s="663" t="s">
        <v>561</v>
      </c>
      <c r="F338" s="664" t="s">
        <v>2119</v>
      </c>
      <c r="G338" s="663" t="s">
        <v>1529</v>
      </c>
      <c r="H338" s="663" t="s">
        <v>1699</v>
      </c>
      <c r="I338" s="663" t="s">
        <v>1699</v>
      </c>
      <c r="J338" s="663" t="s">
        <v>1700</v>
      </c>
      <c r="K338" s="663" t="s">
        <v>1701</v>
      </c>
      <c r="L338" s="665">
        <v>49.719773841780906</v>
      </c>
      <c r="M338" s="665">
        <v>4</v>
      </c>
      <c r="N338" s="666">
        <v>198.87909536712363</v>
      </c>
    </row>
    <row r="339" spans="1:14" ht="14.4" customHeight="1" x14ac:dyDescent="0.3">
      <c r="A339" s="661" t="s">
        <v>542</v>
      </c>
      <c r="B339" s="662" t="s">
        <v>543</v>
      </c>
      <c r="C339" s="663" t="s">
        <v>547</v>
      </c>
      <c r="D339" s="664" t="s">
        <v>2116</v>
      </c>
      <c r="E339" s="663" t="s">
        <v>561</v>
      </c>
      <c r="F339" s="664" t="s">
        <v>2119</v>
      </c>
      <c r="G339" s="663" t="s">
        <v>1529</v>
      </c>
      <c r="H339" s="663" t="s">
        <v>1702</v>
      </c>
      <c r="I339" s="663" t="s">
        <v>1702</v>
      </c>
      <c r="J339" s="663" t="s">
        <v>1703</v>
      </c>
      <c r="K339" s="663" t="s">
        <v>1704</v>
      </c>
      <c r="L339" s="665">
        <v>93.41</v>
      </c>
      <c r="M339" s="665">
        <v>1</v>
      </c>
      <c r="N339" s="666">
        <v>93.41</v>
      </c>
    </row>
    <row r="340" spans="1:14" ht="14.4" customHeight="1" x14ac:dyDescent="0.3">
      <c r="A340" s="661" t="s">
        <v>542</v>
      </c>
      <c r="B340" s="662" t="s">
        <v>543</v>
      </c>
      <c r="C340" s="663" t="s">
        <v>547</v>
      </c>
      <c r="D340" s="664" t="s">
        <v>2116</v>
      </c>
      <c r="E340" s="663" t="s">
        <v>561</v>
      </c>
      <c r="F340" s="664" t="s">
        <v>2119</v>
      </c>
      <c r="G340" s="663" t="s">
        <v>1529</v>
      </c>
      <c r="H340" s="663" t="s">
        <v>1705</v>
      </c>
      <c r="I340" s="663" t="s">
        <v>1706</v>
      </c>
      <c r="J340" s="663" t="s">
        <v>1707</v>
      </c>
      <c r="K340" s="663" t="s">
        <v>1708</v>
      </c>
      <c r="L340" s="665">
        <v>92.63</v>
      </c>
      <c r="M340" s="665">
        <v>1</v>
      </c>
      <c r="N340" s="666">
        <v>92.63</v>
      </c>
    </row>
    <row r="341" spans="1:14" ht="14.4" customHeight="1" x14ac:dyDescent="0.3">
      <c r="A341" s="661" t="s">
        <v>542</v>
      </c>
      <c r="B341" s="662" t="s">
        <v>543</v>
      </c>
      <c r="C341" s="663" t="s">
        <v>547</v>
      </c>
      <c r="D341" s="664" t="s">
        <v>2116</v>
      </c>
      <c r="E341" s="663" t="s">
        <v>561</v>
      </c>
      <c r="F341" s="664" t="s">
        <v>2119</v>
      </c>
      <c r="G341" s="663" t="s">
        <v>1529</v>
      </c>
      <c r="H341" s="663" t="s">
        <v>1709</v>
      </c>
      <c r="I341" s="663" t="s">
        <v>1709</v>
      </c>
      <c r="J341" s="663" t="s">
        <v>1710</v>
      </c>
      <c r="K341" s="663" t="s">
        <v>890</v>
      </c>
      <c r="L341" s="665">
        <v>31.830000000000005</v>
      </c>
      <c r="M341" s="665">
        <v>1</v>
      </c>
      <c r="N341" s="666">
        <v>31.830000000000005</v>
      </c>
    </row>
    <row r="342" spans="1:14" ht="14.4" customHeight="1" x14ac:dyDescent="0.3">
      <c r="A342" s="661" t="s">
        <v>542</v>
      </c>
      <c r="B342" s="662" t="s">
        <v>543</v>
      </c>
      <c r="C342" s="663" t="s">
        <v>547</v>
      </c>
      <c r="D342" s="664" t="s">
        <v>2116</v>
      </c>
      <c r="E342" s="663" t="s">
        <v>561</v>
      </c>
      <c r="F342" s="664" t="s">
        <v>2119</v>
      </c>
      <c r="G342" s="663" t="s">
        <v>1529</v>
      </c>
      <c r="H342" s="663" t="s">
        <v>1711</v>
      </c>
      <c r="I342" s="663" t="s">
        <v>1711</v>
      </c>
      <c r="J342" s="663" t="s">
        <v>1712</v>
      </c>
      <c r="K342" s="663" t="s">
        <v>1713</v>
      </c>
      <c r="L342" s="665">
        <v>168.76813997823206</v>
      </c>
      <c r="M342" s="665">
        <v>98</v>
      </c>
      <c r="N342" s="666">
        <v>16539.277717866742</v>
      </c>
    </row>
    <row r="343" spans="1:14" ht="14.4" customHeight="1" x14ac:dyDescent="0.3">
      <c r="A343" s="661" t="s">
        <v>542</v>
      </c>
      <c r="B343" s="662" t="s">
        <v>543</v>
      </c>
      <c r="C343" s="663" t="s">
        <v>547</v>
      </c>
      <c r="D343" s="664" t="s">
        <v>2116</v>
      </c>
      <c r="E343" s="663" t="s">
        <v>561</v>
      </c>
      <c r="F343" s="664" t="s">
        <v>2119</v>
      </c>
      <c r="G343" s="663" t="s">
        <v>1529</v>
      </c>
      <c r="H343" s="663" t="s">
        <v>1714</v>
      </c>
      <c r="I343" s="663" t="s">
        <v>1714</v>
      </c>
      <c r="J343" s="663" t="s">
        <v>1697</v>
      </c>
      <c r="K343" s="663" t="s">
        <v>1715</v>
      </c>
      <c r="L343" s="665">
        <v>140.15736003065399</v>
      </c>
      <c r="M343" s="665">
        <v>4</v>
      </c>
      <c r="N343" s="666">
        <v>560.62944012261596</v>
      </c>
    </row>
    <row r="344" spans="1:14" ht="14.4" customHeight="1" x14ac:dyDescent="0.3">
      <c r="A344" s="661" t="s">
        <v>542</v>
      </c>
      <c r="B344" s="662" t="s">
        <v>543</v>
      </c>
      <c r="C344" s="663" t="s">
        <v>547</v>
      </c>
      <c r="D344" s="664" t="s">
        <v>2116</v>
      </c>
      <c r="E344" s="663" t="s">
        <v>561</v>
      </c>
      <c r="F344" s="664" t="s">
        <v>2119</v>
      </c>
      <c r="G344" s="663" t="s">
        <v>1529</v>
      </c>
      <c r="H344" s="663" t="s">
        <v>1716</v>
      </c>
      <c r="I344" s="663" t="s">
        <v>1716</v>
      </c>
      <c r="J344" s="663" t="s">
        <v>1717</v>
      </c>
      <c r="K344" s="663" t="s">
        <v>1718</v>
      </c>
      <c r="L344" s="665">
        <v>75.299999999999983</v>
      </c>
      <c r="M344" s="665">
        <v>1</v>
      </c>
      <c r="N344" s="666">
        <v>75.299999999999983</v>
      </c>
    </row>
    <row r="345" spans="1:14" ht="14.4" customHeight="1" x14ac:dyDescent="0.3">
      <c r="A345" s="661" t="s">
        <v>542</v>
      </c>
      <c r="B345" s="662" t="s">
        <v>543</v>
      </c>
      <c r="C345" s="663" t="s">
        <v>547</v>
      </c>
      <c r="D345" s="664" t="s">
        <v>2116</v>
      </c>
      <c r="E345" s="663" t="s">
        <v>561</v>
      </c>
      <c r="F345" s="664" t="s">
        <v>2119</v>
      </c>
      <c r="G345" s="663" t="s">
        <v>1529</v>
      </c>
      <c r="H345" s="663" t="s">
        <v>1719</v>
      </c>
      <c r="I345" s="663" t="s">
        <v>1719</v>
      </c>
      <c r="J345" s="663" t="s">
        <v>1574</v>
      </c>
      <c r="K345" s="663" t="s">
        <v>1720</v>
      </c>
      <c r="L345" s="665">
        <v>1106.26</v>
      </c>
      <c r="M345" s="665">
        <v>1</v>
      </c>
      <c r="N345" s="666">
        <v>1106.26</v>
      </c>
    </row>
    <row r="346" spans="1:14" ht="14.4" customHeight="1" x14ac:dyDescent="0.3">
      <c r="A346" s="661" t="s">
        <v>542</v>
      </c>
      <c r="B346" s="662" t="s">
        <v>543</v>
      </c>
      <c r="C346" s="663" t="s">
        <v>547</v>
      </c>
      <c r="D346" s="664" t="s">
        <v>2116</v>
      </c>
      <c r="E346" s="663" t="s">
        <v>561</v>
      </c>
      <c r="F346" s="664" t="s">
        <v>2119</v>
      </c>
      <c r="G346" s="663" t="s">
        <v>1529</v>
      </c>
      <c r="H346" s="663" t="s">
        <v>1721</v>
      </c>
      <c r="I346" s="663" t="s">
        <v>1721</v>
      </c>
      <c r="J346" s="663" t="s">
        <v>1563</v>
      </c>
      <c r="K346" s="663" t="s">
        <v>1564</v>
      </c>
      <c r="L346" s="665">
        <v>3299.9999940344019</v>
      </c>
      <c r="M346" s="665">
        <v>41</v>
      </c>
      <c r="N346" s="666">
        <v>135299.99975541048</v>
      </c>
    </row>
    <row r="347" spans="1:14" ht="14.4" customHeight="1" x14ac:dyDescent="0.3">
      <c r="A347" s="661" t="s">
        <v>542</v>
      </c>
      <c r="B347" s="662" t="s">
        <v>543</v>
      </c>
      <c r="C347" s="663" t="s">
        <v>547</v>
      </c>
      <c r="D347" s="664" t="s">
        <v>2116</v>
      </c>
      <c r="E347" s="663" t="s">
        <v>561</v>
      </c>
      <c r="F347" s="664" t="s">
        <v>2119</v>
      </c>
      <c r="G347" s="663" t="s">
        <v>1529</v>
      </c>
      <c r="H347" s="663" t="s">
        <v>1722</v>
      </c>
      <c r="I347" s="663" t="s">
        <v>1722</v>
      </c>
      <c r="J347" s="663" t="s">
        <v>1548</v>
      </c>
      <c r="K347" s="663" t="s">
        <v>1723</v>
      </c>
      <c r="L347" s="665">
        <v>408.94940889639088</v>
      </c>
      <c r="M347" s="665">
        <v>71</v>
      </c>
      <c r="N347" s="666">
        <v>29035.408031643754</v>
      </c>
    </row>
    <row r="348" spans="1:14" ht="14.4" customHeight="1" x14ac:dyDescent="0.3">
      <c r="A348" s="661" t="s">
        <v>542</v>
      </c>
      <c r="B348" s="662" t="s">
        <v>543</v>
      </c>
      <c r="C348" s="663" t="s">
        <v>547</v>
      </c>
      <c r="D348" s="664" t="s">
        <v>2116</v>
      </c>
      <c r="E348" s="663" t="s">
        <v>561</v>
      </c>
      <c r="F348" s="664" t="s">
        <v>2119</v>
      </c>
      <c r="G348" s="663" t="s">
        <v>1529</v>
      </c>
      <c r="H348" s="663" t="s">
        <v>1724</v>
      </c>
      <c r="I348" s="663" t="s">
        <v>1724</v>
      </c>
      <c r="J348" s="663" t="s">
        <v>1725</v>
      </c>
      <c r="K348" s="663" t="s">
        <v>1726</v>
      </c>
      <c r="L348" s="665">
        <v>67.703231768314083</v>
      </c>
      <c r="M348" s="665">
        <v>222</v>
      </c>
      <c r="N348" s="666">
        <v>15030.117452565728</v>
      </c>
    </row>
    <row r="349" spans="1:14" ht="14.4" customHeight="1" x14ac:dyDescent="0.3">
      <c r="A349" s="661" t="s">
        <v>542</v>
      </c>
      <c r="B349" s="662" t="s">
        <v>543</v>
      </c>
      <c r="C349" s="663" t="s">
        <v>547</v>
      </c>
      <c r="D349" s="664" t="s">
        <v>2116</v>
      </c>
      <c r="E349" s="663" t="s">
        <v>561</v>
      </c>
      <c r="F349" s="664" t="s">
        <v>2119</v>
      </c>
      <c r="G349" s="663" t="s">
        <v>1529</v>
      </c>
      <c r="H349" s="663" t="s">
        <v>1727</v>
      </c>
      <c r="I349" s="663" t="s">
        <v>1727</v>
      </c>
      <c r="J349" s="663" t="s">
        <v>1548</v>
      </c>
      <c r="K349" s="663" t="s">
        <v>1728</v>
      </c>
      <c r="L349" s="665">
        <v>301.47000000000003</v>
      </c>
      <c r="M349" s="665">
        <v>6</v>
      </c>
      <c r="N349" s="666">
        <v>1808.8200000000002</v>
      </c>
    </row>
    <row r="350" spans="1:14" ht="14.4" customHeight="1" x14ac:dyDescent="0.3">
      <c r="A350" s="661" t="s">
        <v>542</v>
      </c>
      <c r="B350" s="662" t="s">
        <v>543</v>
      </c>
      <c r="C350" s="663" t="s">
        <v>547</v>
      </c>
      <c r="D350" s="664" t="s">
        <v>2116</v>
      </c>
      <c r="E350" s="663" t="s">
        <v>561</v>
      </c>
      <c r="F350" s="664" t="s">
        <v>2119</v>
      </c>
      <c r="G350" s="663" t="s">
        <v>1529</v>
      </c>
      <c r="H350" s="663" t="s">
        <v>1729</v>
      </c>
      <c r="I350" s="663" t="s">
        <v>1729</v>
      </c>
      <c r="J350" s="663" t="s">
        <v>1548</v>
      </c>
      <c r="K350" s="663" t="s">
        <v>1720</v>
      </c>
      <c r="L350" s="665">
        <v>630.65994683423321</v>
      </c>
      <c r="M350" s="665">
        <v>45</v>
      </c>
      <c r="N350" s="666">
        <v>28379.697607540496</v>
      </c>
    </row>
    <row r="351" spans="1:14" ht="14.4" customHeight="1" x14ac:dyDescent="0.3">
      <c r="A351" s="661" t="s">
        <v>542</v>
      </c>
      <c r="B351" s="662" t="s">
        <v>543</v>
      </c>
      <c r="C351" s="663" t="s">
        <v>547</v>
      </c>
      <c r="D351" s="664" t="s">
        <v>2116</v>
      </c>
      <c r="E351" s="663" t="s">
        <v>561</v>
      </c>
      <c r="F351" s="664" t="s">
        <v>2119</v>
      </c>
      <c r="G351" s="663" t="s">
        <v>1529</v>
      </c>
      <c r="H351" s="663" t="s">
        <v>1730</v>
      </c>
      <c r="I351" s="663" t="s">
        <v>1730</v>
      </c>
      <c r="J351" s="663" t="s">
        <v>1574</v>
      </c>
      <c r="K351" s="663" t="s">
        <v>1731</v>
      </c>
      <c r="L351" s="665">
        <v>1895.77</v>
      </c>
      <c r="M351" s="665">
        <v>1</v>
      </c>
      <c r="N351" s="666">
        <v>1895.77</v>
      </c>
    </row>
    <row r="352" spans="1:14" ht="14.4" customHeight="1" x14ac:dyDescent="0.3">
      <c r="A352" s="661" t="s">
        <v>542</v>
      </c>
      <c r="B352" s="662" t="s">
        <v>543</v>
      </c>
      <c r="C352" s="663" t="s">
        <v>547</v>
      </c>
      <c r="D352" s="664" t="s">
        <v>2116</v>
      </c>
      <c r="E352" s="663" t="s">
        <v>561</v>
      </c>
      <c r="F352" s="664" t="s">
        <v>2119</v>
      </c>
      <c r="G352" s="663" t="s">
        <v>1529</v>
      </c>
      <c r="H352" s="663" t="s">
        <v>1732</v>
      </c>
      <c r="I352" s="663" t="s">
        <v>1732</v>
      </c>
      <c r="J352" s="663" t="s">
        <v>1548</v>
      </c>
      <c r="K352" s="663" t="s">
        <v>1731</v>
      </c>
      <c r="L352" s="665">
        <v>913.65</v>
      </c>
      <c r="M352" s="665">
        <v>1</v>
      </c>
      <c r="N352" s="666">
        <v>913.65</v>
      </c>
    </row>
    <row r="353" spans="1:14" ht="14.4" customHeight="1" x14ac:dyDescent="0.3">
      <c r="A353" s="661" t="s">
        <v>542</v>
      </c>
      <c r="B353" s="662" t="s">
        <v>543</v>
      </c>
      <c r="C353" s="663" t="s">
        <v>547</v>
      </c>
      <c r="D353" s="664" t="s">
        <v>2116</v>
      </c>
      <c r="E353" s="663" t="s">
        <v>561</v>
      </c>
      <c r="F353" s="664" t="s">
        <v>2119</v>
      </c>
      <c r="G353" s="663" t="s">
        <v>1529</v>
      </c>
      <c r="H353" s="663" t="s">
        <v>1733</v>
      </c>
      <c r="I353" s="663" t="s">
        <v>1733</v>
      </c>
      <c r="J353" s="663" t="s">
        <v>1734</v>
      </c>
      <c r="K353" s="663" t="s">
        <v>1735</v>
      </c>
      <c r="L353" s="665">
        <v>168.53876517958273</v>
      </c>
      <c r="M353" s="665">
        <v>1</v>
      </c>
      <c r="N353" s="666">
        <v>168.53876517958273</v>
      </c>
    </row>
    <row r="354" spans="1:14" ht="14.4" customHeight="1" x14ac:dyDescent="0.3">
      <c r="A354" s="661" t="s">
        <v>542</v>
      </c>
      <c r="B354" s="662" t="s">
        <v>543</v>
      </c>
      <c r="C354" s="663" t="s">
        <v>547</v>
      </c>
      <c r="D354" s="664" t="s">
        <v>2116</v>
      </c>
      <c r="E354" s="663" t="s">
        <v>1736</v>
      </c>
      <c r="F354" s="664" t="s">
        <v>2120</v>
      </c>
      <c r="G354" s="663" t="s">
        <v>1529</v>
      </c>
      <c r="H354" s="663" t="s">
        <v>1737</v>
      </c>
      <c r="I354" s="663" t="s">
        <v>1738</v>
      </c>
      <c r="J354" s="663" t="s">
        <v>1739</v>
      </c>
      <c r="K354" s="663" t="s">
        <v>1740</v>
      </c>
      <c r="L354" s="665">
        <v>40.919999999999995</v>
      </c>
      <c r="M354" s="665">
        <v>18</v>
      </c>
      <c r="N354" s="666">
        <v>736.56</v>
      </c>
    </row>
    <row r="355" spans="1:14" ht="14.4" customHeight="1" x14ac:dyDescent="0.3">
      <c r="A355" s="661" t="s">
        <v>542</v>
      </c>
      <c r="B355" s="662" t="s">
        <v>543</v>
      </c>
      <c r="C355" s="663" t="s">
        <v>547</v>
      </c>
      <c r="D355" s="664" t="s">
        <v>2116</v>
      </c>
      <c r="E355" s="663" t="s">
        <v>1736</v>
      </c>
      <c r="F355" s="664" t="s">
        <v>2120</v>
      </c>
      <c r="G355" s="663" t="s">
        <v>1529</v>
      </c>
      <c r="H355" s="663" t="s">
        <v>1741</v>
      </c>
      <c r="I355" s="663" t="s">
        <v>1742</v>
      </c>
      <c r="J355" s="663" t="s">
        <v>1743</v>
      </c>
      <c r="K355" s="663" t="s">
        <v>1740</v>
      </c>
      <c r="L355" s="665">
        <v>41.179999999999993</v>
      </c>
      <c r="M355" s="665">
        <v>5</v>
      </c>
      <c r="N355" s="666">
        <v>205.89999999999998</v>
      </c>
    </row>
    <row r="356" spans="1:14" ht="14.4" customHeight="1" x14ac:dyDescent="0.3">
      <c r="A356" s="661" t="s">
        <v>542</v>
      </c>
      <c r="B356" s="662" t="s">
        <v>543</v>
      </c>
      <c r="C356" s="663" t="s">
        <v>547</v>
      </c>
      <c r="D356" s="664" t="s">
        <v>2116</v>
      </c>
      <c r="E356" s="663" t="s">
        <v>1736</v>
      </c>
      <c r="F356" s="664" t="s">
        <v>2120</v>
      </c>
      <c r="G356" s="663" t="s">
        <v>1529</v>
      </c>
      <c r="H356" s="663" t="s">
        <v>1744</v>
      </c>
      <c r="I356" s="663" t="s">
        <v>1745</v>
      </c>
      <c r="J356" s="663" t="s">
        <v>1746</v>
      </c>
      <c r="K356" s="663" t="s">
        <v>1740</v>
      </c>
      <c r="L356" s="665">
        <v>41.179999999999993</v>
      </c>
      <c r="M356" s="665">
        <v>5</v>
      </c>
      <c r="N356" s="666">
        <v>205.89999999999998</v>
      </c>
    </row>
    <row r="357" spans="1:14" ht="14.4" customHeight="1" x14ac:dyDescent="0.3">
      <c r="A357" s="661" t="s">
        <v>542</v>
      </c>
      <c r="B357" s="662" t="s">
        <v>543</v>
      </c>
      <c r="C357" s="663" t="s">
        <v>547</v>
      </c>
      <c r="D357" s="664" t="s">
        <v>2116</v>
      </c>
      <c r="E357" s="663" t="s">
        <v>1736</v>
      </c>
      <c r="F357" s="664" t="s">
        <v>2120</v>
      </c>
      <c r="G357" s="663" t="s">
        <v>1529</v>
      </c>
      <c r="H357" s="663" t="s">
        <v>1747</v>
      </c>
      <c r="I357" s="663" t="s">
        <v>1747</v>
      </c>
      <c r="J357" s="663" t="s">
        <v>1748</v>
      </c>
      <c r="K357" s="663" t="s">
        <v>1749</v>
      </c>
      <c r="L357" s="665">
        <v>253.76079218264877</v>
      </c>
      <c r="M357" s="665">
        <v>5</v>
      </c>
      <c r="N357" s="666">
        <v>1268.8039609132438</v>
      </c>
    </row>
    <row r="358" spans="1:14" ht="14.4" customHeight="1" x14ac:dyDescent="0.3">
      <c r="A358" s="661" t="s">
        <v>542</v>
      </c>
      <c r="B358" s="662" t="s">
        <v>543</v>
      </c>
      <c r="C358" s="663" t="s">
        <v>547</v>
      </c>
      <c r="D358" s="664" t="s">
        <v>2116</v>
      </c>
      <c r="E358" s="663" t="s">
        <v>1736</v>
      </c>
      <c r="F358" s="664" t="s">
        <v>2120</v>
      </c>
      <c r="G358" s="663" t="s">
        <v>1529</v>
      </c>
      <c r="H358" s="663" t="s">
        <v>1750</v>
      </c>
      <c r="I358" s="663" t="s">
        <v>1751</v>
      </c>
      <c r="J358" s="663" t="s">
        <v>1752</v>
      </c>
      <c r="K358" s="663" t="s">
        <v>1753</v>
      </c>
      <c r="L358" s="665">
        <v>198.88999999999993</v>
      </c>
      <c r="M358" s="665">
        <v>2</v>
      </c>
      <c r="N358" s="666">
        <v>397.77999999999986</v>
      </c>
    </row>
    <row r="359" spans="1:14" ht="14.4" customHeight="1" x14ac:dyDescent="0.3">
      <c r="A359" s="661" t="s">
        <v>542</v>
      </c>
      <c r="B359" s="662" t="s">
        <v>543</v>
      </c>
      <c r="C359" s="663" t="s">
        <v>547</v>
      </c>
      <c r="D359" s="664" t="s">
        <v>2116</v>
      </c>
      <c r="E359" s="663" t="s">
        <v>1736</v>
      </c>
      <c r="F359" s="664" t="s">
        <v>2120</v>
      </c>
      <c r="G359" s="663" t="s">
        <v>1529</v>
      </c>
      <c r="H359" s="663" t="s">
        <v>1754</v>
      </c>
      <c r="I359" s="663" t="s">
        <v>1754</v>
      </c>
      <c r="J359" s="663" t="s">
        <v>1755</v>
      </c>
      <c r="K359" s="663" t="s">
        <v>1749</v>
      </c>
      <c r="L359" s="665">
        <v>138.62999999999997</v>
      </c>
      <c r="M359" s="665">
        <v>1</v>
      </c>
      <c r="N359" s="666">
        <v>138.62999999999997</v>
      </c>
    </row>
    <row r="360" spans="1:14" ht="14.4" customHeight="1" x14ac:dyDescent="0.3">
      <c r="A360" s="661" t="s">
        <v>542</v>
      </c>
      <c r="B360" s="662" t="s">
        <v>543</v>
      </c>
      <c r="C360" s="663" t="s">
        <v>547</v>
      </c>
      <c r="D360" s="664" t="s">
        <v>2116</v>
      </c>
      <c r="E360" s="663" t="s">
        <v>1736</v>
      </c>
      <c r="F360" s="664" t="s">
        <v>2120</v>
      </c>
      <c r="G360" s="663" t="s">
        <v>1529</v>
      </c>
      <c r="H360" s="663" t="s">
        <v>1756</v>
      </c>
      <c r="I360" s="663" t="s">
        <v>1756</v>
      </c>
      <c r="J360" s="663" t="s">
        <v>1757</v>
      </c>
      <c r="K360" s="663" t="s">
        <v>1758</v>
      </c>
      <c r="L360" s="665">
        <v>122.69000000000003</v>
      </c>
      <c r="M360" s="665">
        <v>1</v>
      </c>
      <c r="N360" s="666">
        <v>122.69000000000003</v>
      </c>
    </row>
    <row r="361" spans="1:14" ht="14.4" customHeight="1" x14ac:dyDescent="0.3">
      <c r="A361" s="661" t="s">
        <v>542</v>
      </c>
      <c r="B361" s="662" t="s">
        <v>543</v>
      </c>
      <c r="C361" s="663" t="s">
        <v>547</v>
      </c>
      <c r="D361" s="664" t="s">
        <v>2116</v>
      </c>
      <c r="E361" s="663" t="s">
        <v>1736</v>
      </c>
      <c r="F361" s="664" t="s">
        <v>2120</v>
      </c>
      <c r="G361" s="663" t="s">
        <v>1529</v>
      </c>
      <c r="H361" s="663" t="s">
        <v>1759</v>
      </c>
      <c r="I361" s="663" t="s">
        <v>1759</v>
      </c>
      <c r="J361" s="663" t="s">
        <v>1760</v>
      </c>
      <c r="K361" s="663" t="s">
        <v>1761</v>
      </c>
      <c r="L361" s="665">
        <v>179.25995422629424</v>
      </c>
      <c r="M361" s="665">
        <v>26</v>
      </c>
      <c r="N361" s="666">
        <v>4660.7588098836504</v>
      </c>
    </row>
    <row r="362" spans="1:14" ht="14.4" customHeight="1" x14ac:dyDescent="0.3">
      <c r="A362" s="661" t="s">
        <v>542</v>
      </c>
      <c r="B362" s="662" t="s">
        <v>543</v>
      </c>
      <c r="C362" s="663" t="s">
        <v>547</v>
      </c>
      <c r="D362" s="664" t="s">
        <v>2116</v>
      </c>
      <c r="E362" s="663" t="s">
        <v>1736</v>
      </c>
      <c r="F362" s="664" t="s">
        <v>2120</v>
      </c>
      <c r="G362" s="663" t="s">
        <v>1529</v>
      </c>
      <c r="H362" s="663" t="s">
        <v>1762</v>
      </c>
      <c r="I362" s="663" t="s">
        <v>1762</v>
      </c>
      <c r="J362" s="663" t="s">
        <v>1763</v>
      </c>
      <c r="K362" s="663" t="s">
        <v>1758</v>
      </c>
      <c r="L362" s="665">
        <v>129.97000000000003</v>
      </c>
      <c r="M362" s="665">
        <v>6</v>
      </c>
      <c r="N362" s="666">
        <v>779.82000000000016</v>
      </c>
    </row>
    <row r="363" spans="1:14" ht="14.4" customHeight="1" x14ac:dyDescent="0.3">
      <c r="A363" s="661" t="s">
        <v>542</v>
      </c>
      <c r="B363" s="662" t="s">
        <v>543</v>
      </c>
      <c r="C363" s="663" t="s">
        <v>547</v>
      </c>
      <c r="D363" s="664" t="s">
        <v>2116</v>
      </c>
      <c r="E363" s="663" t="s">
        <v>1736</v>
      </c>
      <c r="F363" s="664" t="s">
        <v>2120</v>
      </c>
      <c r="G363" s="663" t="s">
        <v>1529</v>
      </c>
      <c r="H363" s="663" t="s">
        <v>1764</v>
      </c>
      <c r="I363" s="663" t="s">
        <v>1764</v>
      </c>
      <c r="J363" s="663" t="s">
        <v>1765</v>
      </c>
      <c r="K363" s="663" t="s">
        <v>1758</v>
      </c>
      <c r="L363" s="665">
        <v>129.97019969577775</v>
      </c>
      <c r="M363" s="665">
        <v>3</v>
      </c>
      <c r="N363" s="666">
        <v>389.91059908733325</v>
      </c>
    </row>
    <row r="364" spans="1:14" ht="14.4" customHeight="1" x14ac:dyDescent="0.3">
      <c r="A364" s="661" t="s">
        <v>542</v>
      </c>
      <c r="B364" s="662" t="s">
        <v>543</v>
      </c>
      <c r="C364" s="663" t="s">
        <v>547</v>
      </c>
      <c r="D364" s="664" t="s">
        <v>2116</v>
      </c>
      <c r="E364" s="663" t="s">
        <v>1766</v>
      </c>
      <c r="F364" s="664" t="s">
        <v>2121</v>
      </c>
      <c r="G364" s="663" t="s">
        <v>589</v>
      </c>
      <c r="H364" s="663" t="s">
        <v>1767</v>
      </c>
      <c r="I364" s="663" t="s">
        <v>1767</v>
      </c>
      <c r="J364" s="663" t="s">
        <v>1768</v>
      </c>
      <c r="K364" s="663" t="s">
        <v>1769</v>
      </c>
      <c r="L364" s="665">
        <v>58.724388251881699</v>
      </c>
      <c r="M364" s="665">
        <v>149.5</v>
      </c>
      <c r="N364" s="666">
        <v>8779.2960436563135</v>
      </c>
    </row>
    <row r="365" spans="1:14" ht="14.4" customHeight="1" x14ac:dyDescent="0.3">
      <c r="A365" s="661" t="s">
        <v>542</v>
      </c>
      <c r="B365" s="662" t="s">
        <v>543</v>
      </c>
      <c r="C365" s="663" t="s">
        <v>547</v>
      </c>
      <c r="D365" s="664" t="s">
        <v>2116</v>
      </c>
      <c r="E365" s="663" t="s">
        <v>1766</v>
      </c>
      <c r="F365" s="664" t="s">
        <v>2121</v>
      </c>
      <c r="G365" s="663" t="s">
        <v>589</v>
      </c>
      <c r="H365" s="663" t="s">
        <v>1770</v>
      </c>
      <c r="I365" s="663" t="s">
        <v>1771</v>
      </c>
      <c r="J365" s="663" t="s">
        <v>1772</v>
      </c>
      <c r="K365" s="663" t="s">
        <v>784</v>
      </c>
      <c r="L365" s="665">
        <v>25.629999999999995</v>
      </c>
      <c r="M365" s="665">
        <v>2</v>
      </c>
      <c r="N365" s="666">
        <v>51.259999999999991</v>
      </c>
    </row>
    <row r="366" spans="1:14" ht="14.4" customHeight="1" x14ac:dyDescent="0.3">
      <c r="A366" s="661" t="s">
        <v>542</v>
      </c>
      <c r="B366" s="662" t="s">
        <v>543</v>
      </c>
      <c r="C366" s="663" t="s">
        <v>547</v>
      </c>
      <c r="D366" s="664" t="s">
        <v>2116</v>
      </c>
      <c r="E366" s="663" t="s">
        <v>1766</v>
      </c>
      <c r="F366" s="664" t="s">
        <v>2121</v>
      </c>
      <c r="G366" s="663" t="s">
        <v>589</v>
      </c>
      <c r="H366" s="663" t="s">
        <v>1773</v>
      </c>
      <c r="I366" s="663" t="s">
        <v>1774</v>
      </c>
      <c r="J366" s="663" t="s">
        <v>1775</v>
      </c>
      <c r="K366" s="663" t="s">
        <v>1776</v>
      </c>
      <c r="L366" s="665">
        <v>31.876788361548552</v>
      </c>
      <c r="M366" s="665">
        <v>468</v>
      </c>
      <c r="N366" s="666">
        <v>14918.336953204722</v>
      </c>
    </row>
    <row r="367" spans="1:14" ht="14.4" customHeight="1" x14ac:dyDescent="0.3">
      <c r="A367" s="661" t="s">
        <v>542</v>
      </c>
      <c r="B367" s="662" t="s">
        <v>543</v>
      </c>
      <c r="C367" s="663" t="s">
        <v>547</v>
      </c>
      <c r="D367" s="664" t="s">
        <v>2116</v>
      </c>
      <c r="E367" s="663" t="s">
        <v>1766</v>
      </c>
      <c r="F367" s="664" t="s">
        <v>2121</v>
      </c>
      <c r="G367" s="663" t="s">
        <v>589</v>
      </c>
      <c r="H367" s="663" t="s">
        <v>1777</v>
      </c>
      <c r="I367" s="663" t="s">
        <v>1778</v>
      </c>
      <c r="J367" s="663" t="s">
        <v>1779</v>
      </c>
      <c r="K367" s="663" t="s">
        <v>1780</v>
      </c>
      <c r="L367" s="665">
        <v>164.45</v>
      </c>
      <c r="M367" s="665">
        <v>5</v>
      </c>
      <c r="N367" s="666">
        <v>822.25</v>
      </c>
    </row>
    <row r="368" spans="1:14" ht="14.4" customHeight="1" x14ac:dyDescent="0.3">
      <c r="A368" s="661" t="s">
        <v>542</v>
      </c>
      <c r="B368" s="662" t="s">
        <v>543</v>
      </c>
      <c r="C368" s="663" t="s">
        <v>547</v>
      </c>
      <c r="D368" s="664" t="s">
        <v>2116</v>
      </c>
      <c r="E368" s="663" t="s">
        <v>1766</v>
      </c>
      <c r="F368" s="664" t="s">
        <v>2121</v>
      </c>
      <c r="G368" s="663" t="s">
        <v>589</v>
      </c>
      <c r="H368" s="663" t="s">
        <v>1781</v>
      </c>
      <c r="I368" s="663" t="s">
        <v>1782</v>
      </c>
      <c r="J368" s="663" t="s">
        <v>1783</v>
      </c>
      <c r="K368" s="663" t="s">
        <v>1784</v>
      </c>
      <c r="L368" s="665">
        <v>599.75</v>
      </c>
      <c r="M368" s="665">
        <v>0.8</v>
      </c>
      <c r="N368" s="666">
        <v>479.8</v>
      </c>
    </row>
    <row r="369" spans="1:14" ht="14.4" customHeight="1" x14ac:dyDescent="0.3">
      <c r="A369" s="661" t="s">
        <v>542</v>
      </c>
      <c r="B369" s="662" t="s">
        <v>543</v>
      </c>
      <c r="C369" s="663" t="s">
        <v>547</v>
      </c>
      <c r="D369" s="664" t="s">
        <v>2116</v>
      </c>
      <c r="E369" s="663" t="s">
        <v>1766</v>
      </c>
      <c r="F369" s="664" t="s">
        <v>2121</v>
      </c>
      <c r="G369" s="663" t="s">
        <v>589</v>
      </c>
      <c r="H369" s="663" t="s">
        <v>1785</v>
      </c>
      <c r="I369" s="663" t="s">
        <v>1786</v>
      </c>
      <c r="J369" s="663" t="s">
        <v>1787</v>
      </c>
      <c r="K369" s="663" t="s">
        <v>1788</v>
      </c>
      <c r="L369" s="665">
        <v>127.39796872144679</v>
      </c>
      <c r="M369" s="665">
        <v>15</v>
      </c>
      <c r="N369" s="666">
        <v>1910.9695308217017</v>
      </c>
    </row>
    <row r="370" spans="1:14" ht="14.4" customHeight="1" x14ac:dyDescent="0.3">
      <c r="A370" s="661" t="s">
        <v>542</v>
      </c>
      <c r="B370" s="662" t="s">
        <v>543</v>
      </c>
      <c r="C370" s="663" t="s">
        <v>547</v>
      </c>
      <c r="D370" s="664" t="s">
        <v>2116</v>
      </c>
      <c r="E370" s="663" t="s">
        <v>1766</v>
      </c>
      <c r="F370" s="664" t="s">
        <v>2121</v>
      </c>
      <c r="G370" s="663" t="s">
        <v>589</v>
      </c>
      <c r="H370" s="663" t="s">
        <v>1789</v>
      </c>
      <c r="I370" s="663" t="s">
        <v>1790</v>
      </c>
      <c r="J370" s="663" t="s">
        <v>1791</v>
      </c>
      <c r="K370" s="663" t="s">
        <v>1792</v>
      </c>
      <c r="L370" s="665">
        <v>53.089929782660612</v>
      </c>
      <c r="M370" s="665">
        <v>5</v>
      </c>
      <c r="N370" s="666">
        <v>265.44964891330307</v>
      </c>
    </row>
    <row r="371" spans="1:14" ht="14.4" customHeight="1" x14ac:dyDescent="0.3">
      <c r="A371" s="661" t="s">
        <v>542</v>
      </c>
      <c r="B371" s="662" t="s">
        <v>543</v>
      </c>
      <c r="C371" s="663" t="s">
        <v>547</v>
      </c>
      <c r="D371" s="664" t="s">
        <v>2116</v>
      </c>
      <c r="E371" s="663" t="s">
        <v>1766</v>
      </c>
      <c r="F371" s="664" t="s">
        <v>2121</v>
      </c>
      <c r="G371" s="663" t="s">
        <v>589</v>
      </c>
      <c r="H371" s="663" t="s">
        <v>1793</v>
      </c>
      <c r="I371" s="663" t="s">
        <v>1794</v>
      </c>
      <c r="J371" s="663" t="s">
        <v>1795</v>
      </c>
      <c r="K371" s="663" t="s">
        <v>1796</v>
      </c>
      <c r="L371" s="665">
        <v>156.41904225189572</v>
      </c>
      <c r="M371" s="665">
        <v>510</v>
      </c>
      <c r="N371" s="666">
        <v>79773.711548466817</v>
      </c>
    </row>
    <row r="372" spans="1:14" ht="14.4" customHeight="1" x14ac:dyDescent="0.3">
      <c r="A372" s="661" t="s">
        <v>542</v>
      </c>
      <c r="B372" s="662" t="s">
        <v>543</v>
      </c>
      <c r="C372" s="663" t="s">
        <v>547</v>
      </c>
      <c r="D372" s="664" t="s">
        <v>2116</v>
      </c>
      <c r="E372" s="663" t="s">
        <v>1766</v>
      </c>
      <c r="F372" s="664" t="s">
        <v>2121</v>
      </c>
      <c r="G372" s="663" t="s">
        <v>589</v>
      </c>
      <c r="H372" s="663" t="s">
        <v>1797</v>
      </c>
      <c r="I372" s="663" t="s">
        <v>1798</v>
      </c>
      <c r="J372" s="663" t="s">
        <v>1799</v>
      </c>
      <c r="K372" s="663" t="s">
        <v>1800</v>
      </c>
      <c r="L372" s="665">
        <v>53.740334513529938</v>
      </c>
      <c r="M372" s="665">
        <v>1</v>
      </c>
      <c r="N372" s="666">
        <v>53.740334513529938</v>
      </c>
    </row>
    <row r="373" spans="1:14" ht="14.4" customHeight="1" x14ac:dyDescent="0.3">
      <c r="A373" s="661" t="s">
        <v>542</v>
      </c>
      <c r="B373" s="662" t="s">
        <v>543</v>
      </c>
      <c r="C373" s="663" t="s">
        <v>547</v>
      </c>
      <c r="D373" s="664" t="s">
        <v>2116</v>
      </c>
      <c r="E373" s="663" t="s">
        <v>1766</v>
      </c>
      <c r="F373" s="664" t="s">
        <v>2121</v>
      </c>
      <c r="G373" s="663" t="s">
        <v>589</v>
      </c>
      <c r="H373" s="663" t="s">
        <v>1801</v>
      </c>
      <c r="I373" s="663" t="s">
        <v>1802</v>
      </c>
      <c r="J373" s="663" t="s">
        <v>1803</v>
      </c>
      <c r="K373" s="663" t="s">
        <v>1804</v>
      </c>
      <c r="L373" s="665">
        <v>35.049999999999983</v>
      </c>
      <c r="M373" s="665">
        <v>1</v>
      </c>
      <c r="N373" s="666">
        <v>35.049999999999983</v>
      </c>
    </row>
    <row r="374" spans="1:14" ht="14.4" customHeight="1" x14ac:dyDescent="0.3">
      <c r="A374" s="661" t="s">
        <v>542</v>
      </c>
      <c r="B374" s="662" t="s">
        <v>543</v>
      </c>
      <c r="C374" s="663" t="s">
        <v>547</v>
      </c>
      <c r="D374" s="664" t="s">
        <v>2116</v>
      </c>
      <c r="E374" s="663" t="s">
        <v>1766</v>
      </c>
      <c r="F374" s="664" t="s">
        <v>2121</v>
      </c>
      <c r="G374" s="663" t="s">
        <v>589</v>
      </c>
      <c r="H374" s="663" t="s">
        <v>1805</v>
      </c>
      <c r="I374" s="663" t="s">
        <v>1805</v>
      </c>
      <c r="J374" s="663" t="s">
        <v>1806</v>
      </c>
      <c r="K374" s="663" t="s">
        <v>1807</v>
      </c>
      <c r="L374" s="665">
        <v>1005.8</v>
      </c>
      <c r="M374" s="665">
        <v>10</v>
      </c>
      <c r="N374" s="666">
        <v>10058</v>
      </c>
    </row>
    <row r="375" spans="1:14" ht="14.4" customHeight="1" x14ac:dyDescent="0.3">
      <c r="A375" s="661" t="s">
        <v>542</v>
      </c>
      <c r="B375" s="662" t="s">
        <v>543</v>
      </c>
      <c r="C375" s="663" t="s">
        <v>547</v>
      </c>
      <c r="D375" s="664" t="s">
        <v>2116</v>
      </c>
      <c r="E375" s="663" t="s">
        <v>1766</v>
      </c>
      <c r="F375" s="664" t="s">
        <v>2121</v>
      </c>
      <c r="G375" s="663" t="s">
        <v>589</v>
      </c>
      <c r="H375" s="663" t="s">
        <v>1808</v>
      </c>
      <c r="I375" s="663" t="s">
        <v>1809</v>
      </c>
      <c r="J375" s="663" t="s">
        <v>1810</v>
      </c>
      <c r="K375" s="663" t="s">
        <v>1811</v>
      </c>
      <c r="L375" s="665">
        <v>77.259999999999991</v>
      </c>
      <c r="M375" s="665">
        <v>1</v>
      </c>
      <c r="N375" s="666">
        <v>77.259999999999991</v>
      </c>
    </row>
    <row r="376" spans="1:14" ht="14.4" customHeight="1" x14ac:dyDescent="0.3">
      <c r="A376" s="661" t="s">
        <v>542</v>
      </c>
      <c r="B376" s="662" t="s">
        <v>543</v>
      </c>
      <c r="C376" s="663" t="s">
        <v>547</v>
      </c>
      <c r="D376" s="664" t="s">
        <v>2116</v>
      </c>
      <c r="E376" s="663" t="s">
        <v>1766</v>
      </c>
      <c r="F376" s="664" t="s">
        <v>2121</v>
      </c>
      <c r="G376" s="663" t="s">
        <v>589</v>
      </c>
      <c r="H376" s="663" t="s">
        <v>1812</v>
      </c>
      <c r="I376" s="663" t="s">
        <v>1813</v>
      </c>
      <c r="J376" s="663" t="s">
        <v>1457</v>
      </c>
      <c r="K376" s="663" t="s">
        <v>1814</v>
      </c>
      <c r="L376" s="665">
        <v>235.00085867771438</v>
      </c>
      <c r="M376" s="665">
        <v>8</v>
      </c>
      <c r="N376" s="666">
        <v>1880.006869421715</v>
      </c>
    </row>
    <row r="377" spans="1:14" ht="14.4" customHeight="1" x14ac:dyDescent="0.3">
      <c r="A377" s="661" t="s">
        <v>542</v>
      </c>
      <c r="B377" s="662" t="s">
        <v>543</v>
      </c>
      <c r="C377" s="663" t="s">
        <v>547</v>
      </c>
      <c r="D377" s="664" t="s">
        <v>2116</v>
      </c>
      <c r="E377" s="663" t="s">
        <v>1766</v>
      </c>
      <c r="F377" s="664" t="s">
        <v>2121</v>
      </c>
      <c r="G377" s="663" t="s">
        <v>589</v>
      </c>
      <c r="H377" s="663" t="s">
        <v>1815</v>
      </c>
      <c r="I377" s="663" t="s">
        <v>1816</v>
      </c>
      <c r="J377" s="663" t="s">
        <v>1817</v>
      </c>
      <c r="K377" s="663" t="s">
        <v>1818</v>
      </c>
      <c r="L377" s="665">
        <v>120.11</v>
      </c>
      <c r="M377" s="665">
        <v>1</v>
      </c>
      <c r="N377" s="666">
        <v>120.11</v>
      </c>
    </row>
    <row r="378" spans="1:14" ht="14.4" customHeight="1" x14ac:dyDescent="0.3">
      <c r="A378" s="661" t="s">
        <v>542</v>
      </c>
      <c r="B378" s="662" t="s">
        <v>543</v>
      </c>
      <c r="C378" s="663" t="s">
        <v>547</v>
      </c>
      <c r="D378" s="664" t="s">
        <v>2116</v>
      </c>
      <c r="E378" s="663" t="s">
        <v>1766</v>
      </c>
      <c r="F378" s="664" t="s">
        <v>2121</v>
      </c>
      <c r="G378" s="663" t="s">
        <v>589</v>
      </c>
      <c r="H378" s="663" t="s">
        <v>1819</v>
      </c>
      <c r="I378" s="663" t="s">
        <v>1819</v>
      </c>
      <c r="J378" s="663" t="s">
        <v>1820</v>
      </c>
      <c r="K378" s="663" t="s">
        <v>1821</v>
      </c>
      <c r="L378" s="665">
        <v>149.56621621621622</v>
      </c>
      <c r="M378" s="665">
        <v>8.0000000000000018</v>
      </c>
      <c r="N378" s="666">
        <v>1196.52972972973</v>
      </c>
    </row>
    <row r="379" spans="1:14" ht="14.4" customHeight="1" x14ac:dyDescent="0.3">
      <c r="A379" s="661" t="s">
        <v>542</v>
      </c>
      <c r="B379" s="662" t="s">
        <v>543</v>
      </c>
      <c r="C379" s="663" t="s">
        <v>547</v>
      </c>
      <c r="D379" s="664" t="s">
        <v>2116</v>
      </c>
      <c r="E379" s="663" t="s">
        <v>1766</v>
      </c>
      <c r="F379" s="664" t="s">
        <v>2121</v>
      </c>
      <c r="G379" s="663" t="s">
        <v>589</v>
      </c>
      <c r="H379" s="663" t="s">
        <v>1822</v>
      </c>
      <c r="I379" s="663" t="s">
        <v>1823</v>
      </c>
      <c r="J379" s="663" t="s">
        <v>1824</v>
      </c>
      <c r="K379" s="663" t="s">
        <v>1825</v>
      </c>
      <c r="L379" s="665">
        <v>124.53642857142859</v>
      </c>
      <c r="M379" s="665">
        <v>14</v>
      </c>
      <c r="N379" s="666">
        <v>1743.5100000000002</v>
      </c>
    </row>
    <row r="380" spans="1:14" ht="14.4" customHeight="1" x14ac:dyDescent="0.3">
      <c r="A380" s="661" t="s">
        <v>542</v>
      </c>
      <c r="B380" s="662" t="s">
        <v>543</v>
      </c>
      <c r="C380" s="663" t="s">
        <v>547</v>
      </c>
      <c r="D380" s="664" t="s">
        <v>2116</v>
      </c>
      <c r="E380" s="663" t="s">
        <v>1766</v>
      </c>
      <c r="F380" s="664" t="s">
        <v>2121</v>
      </c>
      <c r="G380" s="663" t="s">
        <v>589</v>
      </c>
      <c r="H380" s="663" t="s">
        <v>1826</v>
      </c>
      <c r="I380" s="663" t="s">
        <v>1827</v>
      </c>
      <c r="J380" s="663" t="s">
        <v>1828</v>
      </c>
      <c r="K380" s="663" t="s">
        <v>1829</v>
      </c>
      <c r="L380" s="665">
        <v>44.149999999999991</v>
      </c>
      <c r="M380" s="665">
        <v>1</v>
      </c>
      <c r="N380" s="666">
        <v>44.149999999999991</v>
      </c>
    </row>
    <row r="381" spans="1:14" ht="14.4" customHeight="1" x14ac:dyDescent="0.3">
      <c r="A381" s="661" t="s">
        <v>542</v>
      </c>
      <c r="B381" s="662" t="s">
        <v>543</v>
      </c>
      <c r="C381" s="663" t="s">
        <v>547</v>
      </c>
      <c r="D381" s="664" t="s">
        <v>2116</v>
      </c>
      <c r="E381" s="663" t="s">
        <v>1766</v>
      </c>
      <c r="F381" s="664" t="s">
        <v>2121</v>
      </c>
      <c r="G381" s="663" t="s">
        <v>589</v>
      </c>
      <c r="H381" s="663" t="s">
        <v>1830</v>
      </c>
      <c r="I381" s="663" t="s">
        <v>1831</v>
      </c>
      <c r="J381" s="663" t="s">
        <v>1832</v>
      </c>
      <c r="K381" s="663" t="s">
        <v>1833</v>
      </c>
      <c r="L381" s="665">
        <v>772.07999999999993</v>
      </c>
      <c r="M381" s="665">
        <v>4.5</v>
      </c>
      <c r="N381" s="666">
        <v>3474.3599999999997</v>
      </c>
    </row>
    <row r="382" spans="1:14" ht="14.4" customHeight="1" x14ac:dyDescent="0.3">
      <c r="A382" s="661" t="s">
        <v>542</v>
      </c>
      <c r="B382" s="662" t="s">
        <v>543</v>
      </c>
      <c r="C382" s="663" t="s">
        <v>547</v>
      </c>
      <c r="D382" s="664" t="s">
        <v>2116</v>
      </c>
      <c r="E382" s="663" t="s">
        <v>1766</v>
      </c>
      <c r="F382" s="664" t="s">
        <v>2121</v>
      </c>
      <c r="G382" s="663" t="s">
        <v>589</v>
      </c>
      <c r="H382" s="663" t="s">
        <v>1834</v>
      </c>
      <c r="I382" s="663" t="s">
        <v>1834</v>
      </c>
      <c r="J382" s="663" t="s">
        <v>1835</v>
      </c>
      <c r="K382" s="663" t="s">
        <v>1836</v>
      </c>
      <c r="L382" s="665">
        <v>462</v>
      </c>
      <c r="M382" s="665">
        <v>20.5</v>
      </c>
      <c r="N382" s="666">
        <v>9471</v>
      </c>
    </row>
    <row r="383" spans="1:14" ht="14.4" customHeight="1" x14ac:dyDescent="0.3">
      <c r="A383" s="661" t="s">
        <v>542</v>
      </c>
      <c r="B383" s="662" t="s">
        <v>543</v>
      </c>
      <c r="C383" s="663" t="s">
        <v>547</v>
      </c>
      <c r="D383" s="664" t="s">
        <v>2116</v>
      </c>
      <c r="E383" s="663" t="s">
        <v>1766</v>
      </c>
      <c r="F383" s="664" t="s">
        <v>2121</v>
      </c>
      <c r="G383" s="663" t="s">
        <v>589</v>
      </c>
      <c r="H383" s="663" t="s">
        <v>1837</v>
      </c>
      <c r="I383" s="663" t="s">
        <v>1837</v>
      </c>
      <c r="J383" s="663" t="s">
        <v>1838</v>
      </c>
      <c r="K383" s="663" t="s">
        <v>1839</v>
      </c>
      <c r="L383" s="665">
        <v>30.771000000000004</v>
      </c>
      <c r="M383" s="665">
        <v>40</v>
      </c>
      <c r="N383" s="666">
        <v>1230.8400000000001</v>
      </c>
    </row>
    <row r="384" spans="1:14" ht="14.4" customHeight="1" x14ac:dyDescent="0.3">
      <c r="A384" s="661" t="s">
        <v>542</v>
      </c>
      <c r="B384" s="662" t="s">
        <v>543</v>
      </c>
      <c r="C384" s="663" t="s">
        <v>547</v>
      </c>
      <c r="D384" s="664" t="s">
        <v>2116</v>
      </c>
      <c r="E384" s="663" t="s">
        <v>1766</v>
      </c>
      <c r="F384" s="664" t="s">
        <v>2121</v>
      </c>
      <c r="G384" s="663" t="s">
        <v>589</v>
      </c>
      <c r="H384" s="663" t="s">
        <v>1840</v>
      </c>
      <c r="I384" s="663" t="s">
        <v>1840</v>
      </c>
      <c r="J384" s="663" t="s">
        <v>1841</v>
      </c>
      <c r="K384" s="663" t="s">
        <v>1842</v>
      </c>
      <c r="L384" s="665">
        <v>156.75</v>
      </c>
      <c r="M384" s="665">
        <v>2</v>
      </c>
      <c r="N384" s="666">
        <v>313.5</v>
      </c>
    </row>
    <row r="385" spans="1:14" ht="14.4" customHeight="1" x14ac:dyDescent="0.3">
      <c r="A385" s="661" t="s">
        <v>542</v>
      </c>
      <c r="B385" s="662" t="s">
        <v>543</v>
      </c>
      <c r="C385" s="663" t="s">
        <v>547</v>
      </c>
      <c r="D385" s="664" t="s">
        <v>2116</v>
      </c>
      <c r="E385" s="663" t="s">
        <v>1766</v>
      </c>
      <c r="F385" s="664" t="s">
        <v>2121</v>
      </c>
      <c r="G385" s="663" t="s">
        <v>589</v>
      </c>
      <c r="H385" s="663" t="s">
        <v>1843</v>
      </c>
      <c r="I385" s="663" t="s">
        <v>1843</v>
      </c>
      <c r="J385" s="663" t="s">
        <v>1844</v>
      </c>
      <c r="K385" s="663" t="s">
        <v>1845</v>
      </c>
      <c r="L385" s="665">
        <v>145.9592283890189</v>
      </c>
      <c r="M385" s="665">
        <v>15</v>
      </c>
      <c r="N385" s="666">
        <v>2189.3884258352837</v>
      </c>
    </row>
    <row r="386" spans="1:14" ht="14.4" customHeight="1" x14ac:dyDescent="0.3">
      <c r="A386" s="661" t="s">
        <v>542</v>
      </c>
      <c r="B386" s="662" t="s">
        <v>543</v>
      </c>
      <c r="C386" s="663" t="s">
        <v>547</v>
      </c>
      <c r="D386" s="664" t="s">
        <v>2116</v>
      </c>
      <c r="E386" s="663" t="s">
        <v>1766</v>
      </c>
      <c r="F386" s="664" t="s">
        <v>2121</v>
      </c>
      <c r="G386" s="663" t="s">
        <v>589</v>
      </c>
      <c r="H386" s="663" t="s">
        <v>1846</v>
      </c>
      <c r="I386" s="663" t="s">
        <v>1846</v>
      </c>
      <c r="J386" s="663" t="s">
        <v>1847</v>
      </c>
      <c r="K386" s="663" t="s">
        <v>1848</v>
      </c>
      <c r="L386" s="665">
        <v>460.21</v>
      </c>
      <c r="M386" s="665">
        <v>1</v>
      </c>
      <c r="N386" s="666">
        <v>460.21</v>
      </c>
    </row>
    <row r="387" spans="1:14" ht="14.4" customHeight="1" x14ac:dyDescent="0.3">
      <c r="A387" s="661" t="s">
        <v>542</v>
      </c>
      <c r="B387" s="662" t="s">
        <v>543</v>
      </c>
      <c r="C387" s="663" t="s">
        <v>547</v>
      </c>
      <c r="D387" s="664" t="s">
        <v>2116</v>
      </c>
      <c r="E387" s="663" t="s">
        <v>1766</v>
      </c>
      <c r="F387" s="664" t="s">
        <v>2121</v>
      </c>
      <c r="G387" s="663" t="s">
        <v>589</v>
      </c>
      <c r="H387" s="663" t="s">
        <v>1849</v>
      </c>
      <c r="I387" s="663" t="s">
        <v>1849</v>
      </c>
      <c r="J387" s="663" t="s">
        <v>1850</v>
      </c>
      <c r="K387" s="663" t="s">
        <v>1851</v>
      </c>
      <c r="L387" s="665">
        <v>217.8</v>
      </c>
      <c r="M387" s="665">
        <v>25</v>
      </c>
      <c r="N387" s="666">
        <v>5445</v>
      </c>
    </row>
    <row r="388" spans="1:14" ht="14.4" customHeight="1" x14ac:dyDescent="0.3">
      <c r="A388" s="661" t="s">
        <v>542</v>
      </c>
      <c r="B388" s="662" t="s">
        <v>543</v>
      </c>
      <c r="C388" s="663" t="s">
        <v>547</v>
      </c>
      <c r="D388" s="664" t="s">
        <v>2116</v>
      </c>
      <c r="E388" s="663" t="s">
        <v>1766</v>
      </c>
      <c r="F388" s="664" t="s">
        <v>2121</v>
      </c>
      <c r="G388" s="663" t="s">
        <v>589</v>
      </c>
      <c r="H388" s="663" t="s">
        <v>1852</v>
      </c>
      <c r="I388" s="663" t="s">
        <v>1852</v>
      </c>
      <c r="J388" s="663" t="s">
        <v>1853</v>
      </c>
      <c r="K388" s="663" t="s">
        <v>1854</v>
      </c>
      <c r="L388" s="665">
        <v>286</v>
      </c>
      <c r="M388" s="665">
        <v>4</v>
      </c>
      <c r="N388" s="666">
        <v>1144</v>
      </c>
    </row>
    <row r="389" spans="1:14" ht="14.4" customHeight="1" x14ac:dyDescent="0.3">
      <c r="A389" s="661" t="s">
        <v>542</v>
      </c>
      <c r="B389" s="662" t="s">
        <v>543</v>
      </c>
      <c r="C389" s="663" t="s">
        <v>547</v>
      </c>
      <c r="D389" s="664" t="s">
        <v>2116</v>
      </c>
      <c r="E389" s="663" t="s">
        <v>1766</v>
      </c>
      <c r="F389" s="664" t="s">
        <v>2121</v>
      </c>
      <c r="G389" s="663" t="s">
        <v>589</v>
      </c>
      <c r="H389" s="663" t="s">
        <v>1855</v>
      </c>
      <c r="I389" s="663" t="s">
        <v>1856</v>
      </c>
      <c r="J389" s="663" t="s">
        <v>1857</v>
      </c>
      <c r="K389" s="663" t="s">
        <v>1858</v>
      </c>
      <c r="L389" s="665">
        <v>264</v>
      </c>
      <c r="M389" s="665">
        <v>2</v>
      </c>
      <c r="N389" s="666">
        <v>528</v>
      </c>
    </row>
    <row r="390" spans="1:14" ht="14.4" customHeight="1" x14ac:dyDescent="0.3">
      <c r="A390" s="661" t="s">
        <v>542</v>
      </c>
      <c r="B390" s="662" t="s">
        <v>543</v>
      </c>
      <c r="C390" s="663" t="s">
        <v>547</v>
      </c>
      <c r="D390" s="664" t="s">
        <v>2116</v>
      </c>
      <c r="E390" s="663" t="s">
        <v>1766</v>
      </c>
      <c r="F390" s="664" t="s">
        <v>2121</v>
      </c>
      <c r="G390" s="663" t="s">
        <v>589</v>
      </c>
      <c r="H390" s="663" t="s">
        <v>1859</v>
      </c>
      <c r="I390" s="663" t="s">
        <v>1859</v>
      </c>
      <c r="J390" s="663" t="s">
        <v>1860</v>
      </c>
      <c r="K390" s="663" t="s">
        <v>1861</v>
      </c>
      <c r="L390" s="665">
        <v>419.82859514706712</v>
      </c>
      <c r="M390" s="665">
        <v>1.5</v>
      </c>
      <c r="N390" s="666">
        <v>629.74289272060071</v>
      </c>
    </row>
    <row r="391" spans="1:14" ht="14.4" customHeight="1" x14ac:dyDescent="0.3">
      <c r="A391" s="661" t="s">
        <v>542</v>
      </c>
      <c r="B391" s="662" t="s">
        <v>543</v>
      </c>
      <c r="C391" s="663" t="s">
        <v>547</v>
      </c>
      <c r="D391" s="664" t="s">
        <v>2116</v>
      </c>
      <c r="E391" s="663" t="s">
        <v>1766</v>
      </c>
      <c r="F391" s="664" t="s">
        <v>2121</v>
      </c>
      <c r="G391" s="663" t="s">
        <v>589</v>
      </c>
      <c r="H391" s="663" t="s">
        <v>1862</v>
      </c>
      <c r="I391" s="663" t="s">
        <v>1863</v>
      </c>
      <c r="J391" s="663" t="s">
        <v>1864</v>
      </c>
      <c r="K391" s="663" t="s">
        <v>1788</v>
      </c>
      <c r="L391" s="665">
        <v>58.570615384615394</v>
      </c>
      <c r="M391" s="665">
        <v>13</v>
      </c>
      <c r="N391" s="666">
        <v>761.41800000000012</v>
      </c>
    </row>
    <row r="392" spans="1:14" ht="14.4" customHeight="1" x14ac:dyDescent="0.3">
      <c r="A392" s="661" t="s">
        <v>542</v>
      </c>
      <c r="B392" s="662" t="s">
        <v>543</v>
      </c>
      <c r="C392" s="663" t="s">
        <v>547</v>
      </c>
      <c r="D392" s="664" t="s">
        <v>2116</v>
      </c>
      <c r="E392" s="663" t="s">
        <v>1766</v>
      </c>
      <c r="F392" s="664" t="s">
        <v>2121</v>
      </c>
      <c r="G392" s="663" t="s">
        <v>589</v>
      </c>
      <c r="H392" s="663" t="s">
        <v>1865</v>
      </c>
      <c r="I392" s="663" t="s">
        <v>1865</v>
      </c>
      <c r="J392" s="663" t="s">
        <v>1866</v>
      </c>
      <c r="K392" s="663" t="s">
        <v>1867</v>
      </c>
      <c r="L392" s="665">
        <v>562.87000000000012</v>
      </c>
      <c r="M392" s="665">
        <v>43.000000000000007</v>
      </c>
      <c r="N392" s="666">
        <v>24203.410000000007</v>
      </c>
    </row>
    <row r="393" spans="1:14" ht="14.4" customHeight="1" x14ac:dyDescent="0.3">
      <c r="A393" s="661" t="s">
        <v>542</v>
      </c>
      <c r="B393" s="662" t="s">
        <v>543</v>
      </c>
      <c r="C393" s="663" t="s">
        <v>547</v>
      </c>
      <c r="D393" s="664" t="s">
        <v>2116</v>
      </c>
      <c r="E393" s="663" t="s">
        <v>1766</v>
      </c>
      <c r="F393" s="664" t="s">
        <v>2121</v>
      </c>
      <c r="G393" s="663" t="s">
        <v>589</v>
      </c>
      <c r="H393" s="663" t="s">
        <v>1868</v>
      </c>
      <c r="I393" s="663" t="s">
        <v>1868</v>
      </c>
      <c r="J393" s="663" t="s">
        <v>1869</v>
      </c>
      <c r="K393" s="663" t="s">
        <v>1541</v>
      </c>
      <c r="L393" s="665">
        <v>90.220000000000027</v>
      </c>
      <c r="M393" s="665">
        <v>5</v>
      </c>
      <c r="N393" s="666">
        <v>451.10000000000014</v>
      </c>
    </row>
    <row r="394" spans="1:14" ht="14.4" customHeight="1" x14ac:dyDescent="0.3">
      <c r="A394" s="661" t="s">
        <v>542</v>
      </c>
      <c r="B394" s="662" t="s">
        <v>543</v>
      </c>
      <c r="C394" s="663" t="s">
        <v>547</v>
      </c>
      <c r="D394" s="664" t="s">
        <v>2116</v>
      </c>
      <c r="E394" s="663" t="s">
        <v>1766</v>
      </c>
      <c r="F394" s="664" t="s">
        <v>2121</v>
      </c>
      <c r="G394" s="663" t="s">
        <v>589</v>
      </c>
      <c r="H394" s="663" t="s">
        <v>1870</v>
      </c>
      <c r="I394" s="663" t="s">
        <v>1870</v>
      </c>
      <c r="J394" s="663" t="s">
        <v>1844</v>
      </c>
      <c r="K394" s="663" t="s">
        <v>1845</v>
      </c>
      <c r="L394" s="665">
        <v>208.27999999999997</v>
      </c>
      <c r="M394" s="665">
        <v>10</v>
      </c>
      <c r="N394" s="666">
        <v>2082.7999999999997</v>
      </c>
    </row>
    <row r="395" spans="1:14" ht="14.4" customHeight="1" x14ac:dyDescent="0.3">
      <c r="A395" s="661" t="s">
        <v>542</v>
      </c>
      <c r="B395" s="662" t="s">
        <v>543</v>
      </c>
      <c r="C395" s="663" t="s">
        <v>547</v>
      </c>
      <c r="D395" s="664" t="s">
        <v>2116</v>
      </c>
      <c r="E395" s="663" t="s">
        <v>1766</v>
      </c>
      <c r="F395" s="664" t="s">
        <v>2121</v>
      </c>
      <c r="G395" s="663" t="s">
        <v>1529</v>
      </c>
      <c r="H395" s="663" t="s">
        <v>1871</v>
      </c>
      <c r="I395" s="663" t="s">
        <v>1872</v>
      </c>
      <c r="J395" s="663" t="s">
        <v>1873</v>
      </c>
      <c r="K395" s="663" t="s">
        <v>1874</v>
      </c>
      <c r="L395" s="665">
        <v>115.30861726402669</v>
      </c>
      <c r="M395" s="665">
        <v>8</v>
      </c>
      <c r="N395" s="666">
        <v>922.46893811221355</v>
      </c>
    </row>
    <row r="396" spans="1:14" ht="14.4" customHeight="1" x14ac:dyDescent="0.3">
      <c r="A396" s="661" t="s">
        <v>542</v>
      </c>
      <c r="B396" s="662" t="s">
        <v>543</v>
      </c>
      <c r="C396" s="663" t="s">
        <v>547</v>
      </c>
      <c r="D396" s="664" t="s">
        <v>2116</v>
      </c>
      <c r="E396" s="663" t="s">
        <v>1766</v>
      </c>
      <c r="F396" s="664" t="s">
        <v>2121</v>
      </c>
      <c r="G396" s="663" t="s">
        <v>1529</v>
      </c>
      <c r="H396" s="663" t="s">
        <v>1875</v>
      </c>
      <c r="I396" s="663" t="s">
        <v>1876</v>
      </c>
      <c r="J396" s="663" t="s">
        <v>1877</v>
      </c>
      <c r="K396" s="663" t="s">
        <v>1878</v>
      </c>
      <c r="L396" s="665">
        <v>112.12666912994398</v>
      </c>
      <c r="M396" s="665">
        <v>63</v>
      </c>
      <c r="N396" s="666">
        <v>7063.9801551864703</v>
      </c>
    </row>
    <row r="397" spans="1:14" ht="14.4" customHeight="1" x14ac:dyDescent="0.3">
      <c r="A397" s="661" t="s">
        <v>542</v>
      </c>
      <c r="B397" s="662" t="s">
        <v>543</v>
      </c>
      <c r="C397" s="663" t="s">
        <v>547</v>
      </c>
      <c r="D397" s="664" t="s">
        <v>2116</v>
      </c>
      <c r="E397" s="663" t="s">
        <v>1766</v>
      </c>
      <c r="F397" s="664" t="s">
        <v>2121</v>
      </c>
      <c r="G397" s="663" t="s">
        <v>1529</v>
      </c>
      <c r="H397" s="663" t="s">
        <v>1879</v>
      </c>
      <c r="I397" s="663" t="s">
        <v>1880</v>
      </c>
      <c r="J397" s="663" t="s">
        <v>1877</v>
      </c>
      <c r="K397" s="663" t="s">
        <v>1881</v>
      </c>
      <c r="L397" s="665">
        <v>92.474999999999994</v>
      </c>
      <c r="M397" s="665">
        <v>2</v>
      </c>
      <c r="N397" s="666">
        <v>184.95</v>
      </c>
    </row>
    <row r="398" spans="1:14" ht="14.4" customHeight="1" x14ac:dyDescent="0.3">
      <c r="A398" s="661" t="s">
        <v>542</v>
      </c>
      <c r="B398" s="662" t="s">
        <v>543</v>
      </c>
      <c r="C398" s="663" t="s">
        <v>547</v>
      </c>
      <c r="D398" s="664" t="s">
        <v>2116</v>
      </c>
      <c r="E398" s="663" t="s">
        <v>1766</v>
      </c>
      <c r="F398" s="664" t="s">
        <v>2121</v>
      </c>
      <c r="G398" s="663" t="s">
        <v>1529</v>
      </c>
      <c r="H398" s="663" t="s">
        <v>1882</v>
      </c>
      <c r="I398" s="663" t="s">
        <v>1883</v>
      </c>
      <c r="J398" s="663" t="s">
        <v>1884</v>
      </c>
      <c r="K398" s="663" t="s">
        <v>1885</v>
      </c>
      <c r="L398" s="665">
        <v>28.890000000000008</v>
      </c>
      <c r="M398" s="665">
        <v>66</v>
      </c>
      <c r="N398" s="666">
        <v>1906.7400000000005</v>
      </c>
    </row>
    <row r="399" spans="1:14" ht="14.4" customHeight="1" x14ac:dyDescent="0.3">
      <c r="A399" s="661" t="s">
        <v>542</v>
      </c>
      <c r="B399" s="662" t="s">
        <v>543</v>
      </c>
      <c r="C399" s="663" t="s">
        <v>547</v>
      </c>
      <c r="D399" s="664" t="s">
        <v>2116</v>
      </c>
      <c r="E399" s="663" t="s">
        <v>1766</v>
      </c>
      <c r="F399" s="664" t="s">
        <v>2121</v>
      </c>
      <c r="G399" s="663" t="s">
        <v>1529</v>
      </c>
      <c r="H399" s="663" t="s">
        <v>1886</v>
      </c>
      <c r="I399" s="663" t="s">
        <v>1887</v>
      </c>
      <c r="J399" s="663" t="s">
        <v>1888</v>
      </c>
      <c r="K399" s="663" t="s">
        <v>1889</v>
      </c>
      <c r="L399" s="665">
        <v>42.02000000000001</v>
      </c>
      <c r="M399" s="665">
        <v>1</v>
      </c>
      <c r="N399" s="666">
        <v>42.02000000000001</v>
      </c>
    </row>
    <row r="400" spans="1:14" ht="14.4" customHeight="1" x14ac:dyDescent="0.3">
      <c r="A400" s="661" t="s">
        <v>542</v>
      </c>
      <c r="B400" s="662" t="s">
        <v>543</v>
      </c>
      <c r="C400" s="663" t="s">
        <v>547</v>
      </c>
      <c r="D400" s="664" t="s">
        <v>2116</v>
      </c>
      <c r="E400" s="663" t="s">
        <v>1766</v>
      </c>
      <c r="F400" s="664" t="s">
        <v>2121</v>
      </c>
      <c r="G400" s="663" t="s">
        <v>1529</v>
      </c>
      <c r="H400" s="663" t="s">
        <v>1890</v>
      </c>
      <c r="I400" s="663" t="s">
        <v>1890</v>
      </c>
      <c r="J400" s="663" t="s">
        <v>1891</v>
      </c>
      <c r="K400" s="663" t="s">
        <v>1807</v>
      </c>
      <c r="L400" s="665">
        <v>55.21</v>
      </c>
      <c r="M400" s="665">
        <v>25</v>
      </c>
      <c r="N400" s="666">
        <v>1380.25</v>
      </c>
    </row>
    <row r="401" spans="1:14" ht="14.4" customHeight="1" x14ac:dyDescent="0.3">
      <c r="A401" s="661" t="s">
        <v>542</v>
      </c>
      <c r="B401" s="662" t="s">
        <v>543</v>
      </c>
      <c r="C401" s="663" t="s">
        <v>547</v>
      </c>
      <c r="D401" s="664" t="s">
        <v>2116</v>
      </c>
      <c r="E401" s="663" t="s">
        <v>1766</v>
      </c>
      <c r="F401" s="664" t="s">
        <v>2121</v>
      </c>
      <c r="G401" s="663" t="s">
        <v>1529</v>
      </c>
      <c r="H401" s="663" t="s">
        <v>1892</v>
      </c>
      <c r="I401" s="663" t="s">
        <v>1892</v>
      </c>
      <c r="J401" s="663" t="s">
        <v>1893</v>
      </c>
      <c r="K401" s="663" t="s">
        <v>1894</v>
      </c>
      <c r="L401" s="665">
        <v>940.11176470588236</v>
      </c>
      <c r="M401" s="665">
        <v>17</v>
      </c>
      <c r="N401" s="666">
        <v>15981.9</v>
      </c>
    </row>
    <row r="402" spans="1:14" ht="14.4" customHeight="1" x14ac:dyDescent="0.3">
      <c r="A402" s="661" t="s">
        <v>542</v>
      </c>
      <c r="B402" s="662" t="s">
        <v>543</v>
      </c>
      <c r="C402" s="663" t="s">
        <v>547</v>
      </c>
      <c r="D402" s="664" t="s">
        <v>2116</v>
      </c>
      <c r="E402" s="663" t="s">
        <v>1766</v>
      </c>
      <c r="F402" s="664" t="s">
        <v>2121</v>
      </c>
      <c r="G402" s="663" t="s">
        <v>1529</v>
      </c>
      <c r="H402" s="663" t="s">
        <v>1895</v>
      </c>
      <c r="I402" s="663" t="s">
        <v>1895</v>
      </c>
      <c r="J402" s="663" t="s">
        <v>1896</v>
      </c>
      <c r="K402" s="663" t="s">
        <v>1897</v>
      </c>
      <c r="L402" s="665">
        <v>540.86999999999989</v>
      </c>
      <c r="M402" s="665">
        <v>2</v>
      </c>
      <c r="N402" s="666">
        <v>1081.7399999999998</v>
      </c>
    </row>
    <row r="403" spans="1:14" ht="14.4" customHeight="1" x14ac:dyDescent="0.3">
      <c r="A403" s="661" t="s">
        <v>542</v>
      </c>
      <c r="B403" s="662" t="s">
        <v>543</v>
      </c>
      <c r="C403" s="663" t="s">
        <v>547</v>
      </c>
      <c r="D403" s="664" t="s">
        <v>2116</v>
      </c>
      <c r="E403" s="663" t="s">
        <v>1898</v>
      </c>
      <c r="F403" s="664" t="s">
        <v>2122</v>
      </c>
      <c r="G403" s="663" t="s">
        <v>589</v>
      </c>
      <c r="H403" s="663" t="s">
        <v>1899</v>
      </c>
      <c r="I403" s="663" t="s">
        <v>1900</v>
      </c>
      <c r="J403" s="663" t="s">
        <v>1901</v>
      </c>
      <c r="K403" s="663" t="s">
        <v>1902</v>
      </c>
      <c r="L403" s="665">
        <v>104.85999999999993</v>
      </c>
      <c r="M403" s="665">
        <v>2</v>
      </c>
      <c r="N403" s="666">
        <v>209.71999999999986</v>
      </c>
    </row>
    <row r="404" spans="1:14" ht="14.4" customHeight="1" x14ac:dyDescent="0.3">
      <c r="A404" s="661" t="s">
        <v>542</v>
      </c>
      <c r="B404" s="662" t="s">
        <v>543</v>
      </c>
      <c r="C404" s="663" t="s">
        <v>547</v>
      </c>
      <c r="D404" s="664" t="s">
        <v>2116</v>
      </c>
      <c r="E404" s="663" t="s">
        <v>1898</v>
      </c>
      <c r="F404" s="664" t="s">
        <v>2122</v>
      </c>
      <c r="G404" s="663" t="s">
        <v>589</v>
      </c>
      <c r="H404" s="663" t="s">
        <v>1903</v>
      </c>
      <c r="I404" s="663" t="s">
        <v>1904</v>
      </c>
      <c r="J404" s="663" t="s">
        <v>1905</v>
      </c>
      <c r="K404" s="663" t="s">
        <v>1906</v>
      </c>
      <c r="L404" s="665">
        <v>103.19</v>
      </c>
      <c r="M404" s="665">
        <v>1</v>
      </c>
      <c r="N404" s="666">
        <v>103.19</v>
      </c>
    </row>
    <row r="405" spans="1:14" ht="14.4" customHeight="1" x14ac:dyDescent="0.3">
      <c r="A405" s="661" t="s">
        <v>542</v>
      </c>
      <c r="B405" s="662" t="s">
        <v>543</v>
      </c>
      <c r="C405" s="663" t="s">
        <v>547</v>
      </c>
      <c r="D405" s="664" t="s">
        <v>2116</v>
      </c>
      <c r="E405" s="663" t="s">
        <v>1898</v>
      </c>
      <c r="F405" s="664" t="s">
        <v>2122</v>
      </c>
      <c r="G405" s="663" t="s">
        <v>1529</v>
      </c>
      <c r="H405" s="663" t="s">
        <v>1907</v>
      </c>
      <c r="I405" s="663" t="s">
        <v>1907</v>
      </c>
      <c r="J405" s="663" t="s">
        <v>1908</v>
      </c>
      <c r="K405" s="663" t="s">
        <v>1909</v>
      </c>
      <c r="L405" s="665">
        <v>159.5</v>
      </c>
      <c r="M405" s="665">
        <v>4.5</v>
      </c>
      <c r="N405" s="666">
        <v>717.75</v>
      </c>
    </row>
    <row r="406" spans="1:14" ht="14.4" customHeight="1" x14ac:dyDescent="0.3">
      <c r="A406" s="661" t="s">
        <v>542</v>
      </c>
      <c r="B406" s="662" t="s">
        <v>543</v>
      </c>
      <c r="C406" s="663" t="s">
        <v>547</v>
      </c>
      <c r="D406" s="664" t="s">
        <v>2116</v>
      </c>
      <c r="E406" s="663" t="s">
        <v>1898</v>
      </c>
      <c r="F406" s="664" t="s">
        <v>2122</v>
      </c>
      <c r="G406" s="663" t="s">
        <v>1529</v>
      </c>
      <c r="H406" s="663" t="s">
        <v>1910</v>
      </c>
      <c r="I406" s="663" t="s">
        <v>1910</v>
      </c>
      <c r="J406" s="663" t="s">
        <v>1911</v>
      </c>
      <c r="K406" s="663" t="s">
        <v>1912</v>
      </c>
      <c r="L406" s="665">
        <v>285.24</v>
      </c>
      <c r="M406" s="665">
        <v>1</v>
      </c>
      <c r="N406" s="666">
        <v>285.24</v>
      </c>
    </row>
    <row r="407" spans="1:14" ht="14.4" customHeight="1" x14ac:dyDescent="0.3">
      <c r="A407" s="661" t="s">
        <v>542</v>
      </c>
      <c r="B407" s="662" t="s">
        <v>543</v>
      </c>
      <c r="C407" s="663" t="s">
        <v>547</v>
      </c>
      <c r="D407" s="664" t="s">
        <v>2116</v>
      </c>
      <c r="E407" s="663" t="s">
        <v>1913</v>
      </c>
      <c r="F407" s="664" t="s">
        <v>2123</v>
      </c>
      <c r="G407" s="663"/>
      <c r="H407" s="663"/>
      <c r="I407" s="663" t="s">
        <v>1914</v>
      </c>
      <c r="J407" s="663" t="s">
        <v>1915</v>
      </c>
      <c r="K407" s="663"/>
      <c r="L407" s="665">
        <v>8812.19</v>
      </c>
      <c r="M407" s="665">
        <v>2</v>
      </c>
      <c r="N407" s="666">
        <v>17624.38</v>
      </c>
    </row>
    <row r="408" spans="1:14" ht="14.4" customHeight="1" x14ac:dyDescent="0.3">
      <c r="A408" s="661" t="s">
        <v>542</v>
      </c>
      <c r="B408" s="662" t="s">
        <v>543</v>
      </c>
      <c r="C408" s="663" t="s">
        <v>547</v>
      </c>
      <c r="D408" s="664" t="s">
        <v>2116</v>
      </c>
      <c r="E408" s="663" t="s">
        <v>1913</v>
      </c>
      <c r="F408" s="664" t="s">
        <v>2123</v>
      </c>
      <c r="G408" s="663"/>
      <c r="H408" s="663"/>
      <c r="I408" s="663" t="s">
        <v>1916</v>
      </c>
      <c r="J408" s="663" t="s">
        <v>1917</v>
      </c>
      <c r="K408" s="663"/>
      <c r="L408" s="665">
        <v>2945.8</v>
      </c>
      <c r="M408" s="665">
        <v>2</v>
      </c>
      <c r="N408" s="666">
        <v>5891.6</v>
      </c>
    </row>
    <row r="409" spans="1:14" ht="14.4" customHeight="1" x14ac:dyDescent="0.3">
      <c r="A409" s="661" t="s">
        <v>542</v>
      </c>
      <c r="B409" s="662" t="s">
        <v>543</v>
      </c>
      <c r="C409" s="663" t="s">
        <v>547</v>
      </c>
      <c r="D409" s="664" t="s">
        <v>2116</v>
      </c>
      <c r="E409" s="663" t="s">
        <v>1913</v>
      </c>
      <c r="F409" s="664" t="s">
        <v>2123</v>
      </c>
      <c r="G409" s="663"/>
      <c r="H409" s="663"/>
      <c r="I409" s="663" t="s">
        <v>1918</v>
      </c>
      <c r="J409" s="663" t="s">
        <v>1919</v>
      </c>
      <c r="K409" s="663"/>
      <c r="L409" s="665">
        <v>6802.4974803149607</v>
      </c>
      <c r="M409" s="665">
        <v>127</v>
      </c>
      <c r="N409" s="666">
        <v>863917.18</v>
      </c>
    </row>
    <row r="410" spans="1:14" ht="14.4" customHeight="1" x14ac:dyDescent="0.3">
      <c r="A410" s="661" t="s">
        <v>542</v>
      </c>
      <c r="B410" s="662" t="s">
        <v>543</v>
      </c>
      <c r="C410" s="663" t="s">
        <v>547</v>
      </c>
      <c r="D410" s="664" t="s">
        <v>2116</v>
      </c>
      <c r="E410" s="663" t="s">
        <v>1920</v>
      </c>
      <c r="F410" s="664" t="s">
        <v>2124</v>
      </c>
      <c r="G410" s="663"/>
      <c r="H410" s="663"/>
      <c r="I410" s="663" t="s">
        <v>1921</v>
      </c>
      <c r="J410" s="663" t="s">
        <v>1922</v>
      </c>
      <c r="K410" s="663"/>
      <c r="L410" s="665">
        <v>8505.39</v>
      </c>
      <c r="M410" s="665">
        <v>42</v>
      </c>
      <c r="N410" s="666">
        <v>357226.37999999995</v>
      </c>
    </row>
    <row r="411" spans="1:14" ht="14.4" customHeight="1" x14ac:dyDescent="0.3">
      <c r="A411" s="661" t="s">
        <v>542</v>
      </c>
      <c r="B411" s="662" t="s">
        <v>543</v>
      </c>
      <c r="C411" s="663" t="s">
        <v>547</v>
      </c>
      <c r="D411" s="664" t="s">
        <v>2116</v>
      </c>
      <c r="E411" s="663" t="s">
        <v>1920</v>
      </c>
      <c r="F411" s="664" t="s">
        <v>2124</v>
      </c>
      <c r="G411" s="663"/>
      <c r="H411" s="663"/>
      <c r="I411" s="663" t="s">
        <v>1923</v>
      </c>
      <c r="J411" s="663" t="s">
        <v>1924</v>
      </c>
      <c r="K411" s="663"/>
      <c r="L411" s="665">
        <v>4252.6900000000014</v>
      </c>
      <c r="M411" s="665">
        <v>23</v>
      </c>
      <c r="N411" s="666">
        <v>97811.870000000024</v>
      </c>
    </row>
    <row r="412" spans="1:14" ht="14.4" customHeight="1" x14ac:dyDescent="0.3">
      <c r="A412" s="661" t="s">
        <v>542</v>
      </c>
      <c r="B412" s="662" t="s">
        <v>543</v>
      </c>
      <c r="C412" s="663" t="s">
        <v>547</v>
      </c>
      <c r="D412" s="664" t="s">
        <v>2116</v>
      </c>
      <c r="E412" s="663" t="s">
        <v>1925</v>
      </c>
      <c r="F412" s="664" t="s">
        <v>2125</v>
      </c>
      <c r="G412" s="663" t="s">
        <v>589</v>
      </c>
      <c r="H412" s="663" t="s">
        <v>1926</v>
      </c>
      <c r="I412" s="663" t="s">
        <v>1927</v>
      </c>
      <c r="J412" s="663" t="s">
        <v>1928</v>
      </c>
      <c r="K412" s="663" t="s">
        <v>1929</v>
      </c>
      <c r="L412" s="665">
        <v>2427.1366666666663</v>
      </c>
      <c r="M412" s="665">
        <v>3</v>
      </c>
      <c r="N412" s="666">
        <v>7281.4099999999989</v>
      </c>
    </row>
    <row r="413" spans="1:14" ht="14.4" customHeight="1" x14ac:dyDescent="0.3">
      <c r="A413" s="661" t="s">
        <v>542</v>
      </c>
      <c r="B413" s="662" t="s">
        <v>543</v>
      </c>
      <c r="C413" s="663" t="s">
        <v>547</v>
      </c>
      <c r="D413" s="664" t="s">
        <v>2116</v>
      </c>
      <c r="E413" s="663" t="s">
        <v>1925</v>
      </c>
      <c r="F413" s="664" t="s">
        <v>2125</v>
      </c>
      <c r="G413" s="663" t="s">
        <v>589</v>
      </c>
      <c r="H413" s="663" t="s">
        <v>1930</v>
      </c>
      <c r="I413" s="663" t="s">
        <v>1931</v>
      </c>
      <c r="J413" s="663" t="s">
        <v>1932</v>
      </c>
      <c r="K413" s="663" t="s">
        <v>1929</v>
      </c>
      <c r="L413" s="665">
        <v>2228.8223289271718</v>
      </c>
      <c r="M413" s="665">
        <v>22</v>
      </c>
      <c r="N413" s="666">
        <v>49034.091236397777</v>
      </c>
    </row>
    <row r="414" spans="1:14" ht="14.4" customHeight="1" x14ac:dyDescent="0.3">
      <c r="A414" s="661" t="s">
        <v>542</v>
      </c>
      <c r="B414" s="662" t="s">
        <v>543</v>
      </c>
      <c r="C414" s="663" t="s">
        <v>547</v>
      </c>
      <c r="D414" s="664" t="s">
        <v>2116</v>
      </c>
      <c r="E414" s="663" t="s">
        <v>1925</v>
      </c>
      <c r="F414" s="664" t="s">
        <v>2125</v>
      </c>
      <c r="G414" s="663" t="s">
        <v>589</v>
      </c>
      <c r="H414" s="663" t="s">
        <v>1933</v>
      </c>
      <c r="I414" s="663" t="s">
        <v>1934</v>
      </c>
      <c r="J414" s="663" t="s">
        <v>1935</v>
      </c>
      <c r="K414" s="663" t="s">
        <v>1936</v>
      </c>
      <c r="L414" s="665">
        <v>1680.5800000000002</v>
      </c>
      <c r="M414" s="665">
        <v>9</v>
      </c>
      <c r="N414" s="666">
        <v>15125.220000000001</v>
      </c>
    </row>
    <row r="415" spans="1:14" ht="14.4" customHeight="1" x14ac:dyDescent="0.3">
      <c r="A415" s="661" t="s">
        <v>542</v>
      </c>
      <c r="B415" s="662" t="s">
        <v>543</v>
      </c>
      <c r="C415" s="663" t="s">
        <v>547</v>
      </c>
      <c r="D415" s="664" t="s">
        <v>2116</v>
      </c>
      <c r="E415" s="663" t="s">
        <v>1925</v>
      </c>
      <c r="F415" s="664" t="s">
        <v>2125</v>
      </c>
      <c r="G415" s="663" t="s">
        <v>589</v>
      </c>
      <c r="H415" s="663" t="s">
        <v>1937</v>
      </c>
      <c r="I415" s="663" t="s">
        <v>1938</v>
      </c>
      <c r="J415" s="663" t="s">
        <v>1939</v>
      </c>
      <c r="K415" s="663" t="s">
        <v>1940</v>
      </c>
      <c r="L415" s="665">
        <v>2062.5</v>
      </c>
      <c r="M415" s="665">
        <v>1</v>
      </c>
      <c r="N415" s="666">
        <v>2062.5</v>
      </c>
    </row>
    <row r="416" spans="1:14" ht="14.4" customHeight="1" x14ac:dyDescent="0.3">
      <c r="A416" s="661" t="s">
        <v>542</v>
      </c>
      <c r="B416" s="662" t="s">
        <v>543</v>
      </c>
      <c r="C416" s="663" t="s">
        <v>547</v>
      </c>
      <c r="D416" s="664" t="s">
        <v>2116</v>
      </c>
      <c r="E416" s="663" t="s">
        <v>1925</v>
      </c>
      <c r="F416" s="664" t="s">
        <v>2125</v>
      </c>
      <c r="G416" s="663" t="s">
        <v>589</v>
      </c>
      <c r="H416" s="663" t="s">
        <v>1941</v>
      </c>
      <c r="I416" s="663" t="s">
        <v>1942</v>
      </c>
      <c r="J416" s="663" t="s">
        <v>1939</v>
      </c>
      <c r="K416" s="663" t="s">
        <v>1943</v>
      </c>
      <c r="L416" s="665">
        <v>3171.3000000000015</v>
      </c>
      <c r="M416" s="665">
        <v>1</v>
      </c>
      <c r="N416" s="666">
        <v>3171.3000000000015</v>
      </c>
    </row>
    <row r="417" spans="1:14" ht="14.4" customHeight="1" x14ac:dyDescent="0.3">
      <c r="A417" s="661" t="s">
        <v>542</v>
      </c>
      <c r="B417" s="662" t="s">
        <v>543</v>
      </c>
      <c r="C417" s="663" t="s">
        <v>552</v>
      </c>
      <c r="D417" s="664" t="s">
        <v>2117</v>
      </c>
      <c r="E417" s="663" t="s">
        <v>561</v>
      </c>
      <c r="F417" s="664" t="s">
        <v>2119</v>
      </c>
      <c r="G417" s="663"/>
      <c r="H417" s="663" t="s">
        <v>1944</v>
      </c>
      <c r="I417" s="663" t="s">
        <v>1945</v>
      </c>
      <c r="J417" s="663" t="s">
        <v>1946</v>
      </c>
      <c r="K417" s="663" t="s">
        <v>1947</v>
      </c>
      <c r="L417" s="665">
        <v>120.02021883950917</v>
      </c>
      <c r="M417" s="665">
        <v>2</v>
      </c>
      <c r="N417" s="666">
        <v>240.04043767901834</v>
      </c>
    </row>
    <row r="418" spans="1:14" ht="14.4" customHeight="1" x14ac:dyDescent="0.3">
      <c r="A418" s="661" t="s">
        <v>542</v>
      </c>
      <c r="B418" s="662" t="s">
        <v>543</v>
      </c>
      <c r="C418" s="663" t="s">
        <v>552</v>
      </c>
      <c r="D418" s="664" t="s">
        <v>2117</v>
      </c>
      <c r="E418" s="663" t="s">
        <v>561</v>
      </c>
      <c r="F418" s="664" t="s">
        <v>2119</v>
      </c>
      <c r="G418" s="663"/>
      <c r="H418" s="663" t="s">
        <v>1948</v>
      </c>
      <c r="I418" s="663" t="s">
        <v>1948</v>
      </c>
      <c r="J418" s="663" t="s">
        <v>1949</v>
      </c>
      <c r="K418" s="663" t="s">
        <v>1950</v>
      </c>
      <c r="L418" s="665">
        <v>5350.9281249999995</v>
      </c>
      <c r="M418" s="665">
        <v>16</v>
      </c>
      <c r="N418" s="666">
        <v>85614.849999999991</v>
      </c>
    </row>
    <row r="419" spans="1:14" ht="14.4" customHeight="1" x14ac:dyDescent="0.3">
      <c r="A419" s="661" t="s">
        <v>542</v>
      </c>
      <c r="B419" s="662" t="s">
        <v>543</v>
      </c>
      <c r="C419" s="663" t="s">
        <v>552</v>
      </c>
      <c r="D419" s="664" t="s">
        <v>2117</v>
      </c>
      <c r="E419" s="663" t="s">
        <v>561</v>
      </c>
      <c r="F419" s="664" t="s">
        <v>2119</v>
      </c>
      <c r="G419" s="663" t="s">
        <v>589</v>
      </c>
      <c r="H419" s="663" t="s">
        <v>590</v>
      </c>
      <c r="I419" s="663" t="s">
        <v>590</v>
      </c>
      <c r="J419" s="663" t="s">
        <v>591</v>
      </c>
      <c r="K419" s="663" t="s">
        <v>592</v>
      </c>
      <c r="L419" s="665">
        <v>171.59986054458474</v>
      </c>
      <c r="M419" s="665">
        <v>19</v>
      </c>
      <c r="N419" s="666">
        <v>3260.3973503471102</v>
      </c>
    </row>
    <row r="420" spans="1:14" ht="14.4" customHeight="1" x14ac:dyDescent="0.3">
      <c r="A420" s="661" t="s">
        <v>542</v>
      </c>
      <c r="B420" s="662" t="s">
        <v>543</v>
      </c>
      <c r="C420" s="663" t="s">
        <v>552</v>
      </c>
      <c r="D420" s="664" t="s">
        <v>2117</v>
      </c>
      <c r="E420" s="663" t="s">
        <v>561</v>
      </c>
      <c r="F420" s="664" t="s">
        <v>2119</v>
      </c>
      <c r="G420" s="663" t="s">
        <v>589</v>
      </c>
      <c r="H420" s="663" t="s">
        <v>601</v>
      </c>
      <c r="I420" s="663" t="s">
        <v>601</v>
      </c>
      <c r="J420" s="663" t="s">
        <v>591</v>
      </c>
      <c r="K420" s="663" t="s">
        <v>602</v>
      </c>
      <c r="L420" s="665">
        <v>92.950000102193698</v>
      </c>
      <c r="M420" s="665">
        <v>22</v>
      </c>
      <c r="N420" s="666">
        <v>2044.9000022482614</v>
      </c>
    </row>
    <row r="421" spans="1:14" ht="14.4" customHeight="1" x14ac:dyDescent="0.3">
      <c r="A421" s="661" t="s">
        <v>542</v>
      </c>
      <c r="B421" s="662" t="s">
        <v>543</v>
      </c>
      <c r="C421" s="663" t="s">
        <v>552</v>
      </c>
      <c r="D421" s="664" t="s">
        <v>2117</v>
      </c>
      <c r="E421" s="663" t="s">
        <v>561</v>
      </c>
      <c r="F421" s="664" t="s">
        <v>2119</v>
      </c>
      <c r="G421" s="663" t="s">
        <v>589</v>
      </c>
      <c r="H421" s="663" t="s">
        <v>603</v>
      </c>
      <c r="I421" s="663" t="s">
        <v>603</v>
      </c>
      <c r="J421" s="663" t="s">
        <v>591</v>
      </c>
      <c r="K421" s="663" t="s">
        <v>604</v>
      </c>
      <c r="L421" s="665">
        <v>93.5</v>
      </c>
      <c r="M421" s="665">
        <v>9</v>
      </c>
      <c r="N421" s="666">
        <v>841.5</v>
      </c>
    </row>
    <row r="422" spans="1:14" ht="14.4" customHeight="1" x14ac:dyDescent="0.3">
      <c r="A422" s="661" t="s">
        <v>542</v>
      </c>
      <c r="B422" s="662" t="s">
        <v>543</v>
      </c>
      <c r="C422" s="663" t="s">
        <v>552</v>
      </c>
      <c r="D422" s="664" t="s">
        <v>2117</v>
      </c>
      <c r="E422" s="663" t="s">
        <v>561</v>
      </c>
      <c r="F422" s="664" t="s">
        <v>2119</v>
      </c>
      <c r="G422" s="663" t="s">
        <v>589</v>
      </c>
      <c r="H422" s="663" t="s">
        <v>613</v>
      </c>
      <c r="I422" s="663" t="s">
        <v>614</v>
      </c>
      <c r="J422" s="663" t="s">
        <v>615</v>
      </c>
      <c r="K422" s="663" t="s">
        <v>616</v>
      </c>
      <c r="L422" s="665">
        <v>87.03</v>
      </c>
      <c r="M422" s="665">
        <v>2</v>
      </c>
      <c r="N422" s="666">
        <v>174.06</v>
      </c>
    </row>
    <row r="423" spans="1:14" ht="14.4" customHeight="1" x14ac:dyDescent="0.3">
      <c r="A423" s="661" t="s">
        <v>542</v>
      </c>
      <c r="B423" s="662" t="s">
        <v>543</v>
      </c>
      <c r="C423" s="663" t="s">
        <v>552</v>
      </c>
      <c r="D423" s="664" t="s">
        <v>2117</v>
      </c>
      <c r="E423" s="663" t="s">
        <v>561</v>
      </c>
      <c r="F423" s="664" t="s">
        <v>2119</v>
      </c>
      <c r="G423" s="663" t="s">
        <v>589</v>
      </c>
      <c r="H423" s="663" t="s">
        <v>617</v>
      </c>
      <c r="I423" s="663" t="s">
        <v>618</v>
      </c>
      <c r="J423" s="663" t="s">
        <v>619</v>
      </c>
      <c r="K423" s="663" t="s">
        <v>620</v>
      </c>
      <c r="L423" s="665">
        <v>96.820004573354268</v>
      </c>
      <c r="M423" s="665">
        <v>23</v>
      </c>
      <c r="N423" s="666">
        <v>2226.8601051871483</v>
      </c>
    </row>
    <row r="424" spans="1:14" ht="14.4" customHeight="1" x14ac:dyDescent="0.3">
      <c r="A424" s="661" t="s">
        <v>542</v>
      </c>
      <c r="B424" s="662" t="s">
        <v>543</v>
      </c>
      <c r="C424" s="663" t="s">
        <v>552</v>
      </c>
      <c r="D424" s="664" t="s">
        <v>2117</v>
      </c>
      <c r="E424" s="663" t="s">
        <v>561</v>
      </c>
      <c r="F424" s="664" t="s">
        <v>2119</v>
      </c>
      <c r="G424" s="663" t="s">
        <v>589</v>
      </c>
      <c r="H424" s="663" t="s">
        <v>621</v>
      </c>
      <c r="I424" s="663" t="s">
        <v>622</v>
      </c>
      <c r="J424" s="663" t="s">
        <v>623</v>
      </c>
      <c r="K424" s="663" t="s">
        <v>624</v>
      </c>
      <c r="L424" s="665">
        <v>167.60988274704653</v>
      </c>
      <c r="M424" s="665">
        <v>78</v>
      </c>
      <c r="N424" s="666">
        <v>13073.570854269628</v>
      </c>
    </row>
    <row r="425" spans="1:14" ht="14.4" customHeight="1" x14ac:dyDescent="0.3">
      <c r="A425" s="661" t="s">
        <v>542</v>
      </c>
      <c r="B425" s="662" t="s">
        <v>543</v>
      </c>
      <c r="C425" s="663" t="s">
        <v>552</v>
      </c>
      <c r="D425" s="664" t="s">
        <v>2117</v>
      </c>
      <c r="E425" s="663" t="s">
        <v>561</v>
      </c>
      <c r="F425" s="664" t="s">
        <v>2119</v>
      </c>
      <c r="G425" s="663" t="s">
        <v>589</v>
      </c>
      <c r="H425" s="663" t="s">
        <v>649</v>
      </c>
      <c r="I425" s="663" t="s">
        <v>650</v>
      </c>
      <c r="J425" s="663" t="s">
        <v>651</v>
      </c>
      <c r="K425" s="663" t="s">
        <v>652</v>
      </c>
      <c r="L425" s="665">
        <v>27.753755993976487</v>
      </c>
      <c r="M425" s="665">
        <v>48</v>
      </c>
      <c r="N425" s="666">
        <v>1332.1802877108714</v>
      </c>
    </row>
    <row r="426" spans="1:14" ht="14.4" customHeight="1" x14ac:dyDescent="0.3">
      <c r="A426" s="661" t="s">
        <v>542</v>
      </c>
      <c r="B426" s="662" t="s">
        <v>543</v>
      </c>
      <c r="C426" s="663" t="s">
        <v>552</v>
      </c>
      <c r="D426" s="664" t="s">
        <v>2117</v>
      </c>
      <c r="E426" s="663" t="s">
        <v>561</v>
      </c>
      <c r="F426" s="664" t="s">
        <v>2119</v>
      </c>
      <c r="G426" s="663" t="s">
        <v>589</v>
      </c>
      <c r="H426" s="663" t="s">
        <v>707</v>
      </c>
      <c r="I426" s="663" t="s">
        <v>708</v>
      </c>
      <c r="J426" s="663" t="s">
        <v>709</v>
      </c>
      <c r="K426" s="663" t="s">
        <v>710</v>
      </c>
      <c r="L426" s="665">
        <v>40.259999999999991</v>
      </c>
      <c r="M426" s="665">
        <v>2</v>
      </c>
      <c r="N426" s="666">
        <v>80.519999999999982</v>
      </c>
    </row>
    <row r="427" spans="1:14" ht="14.4" customHeight="1" x14ac:dyDescent="0.3">
      <c r="A427" s="661" t="s">
        <v>542</v>
      </c>
      <c r="B427" s="662" t="s">
        <v>543</v>
      </c>
      <c r="C427" s="663" t="s">
        <v>552</v>
      </c>
      <c r="D427" s="664" t="s">
        <v>2117</v>
      </c>
      <c r="E427" s="663" t="s">
        <v>561</v>
      </c>
      <c r="F427" s="664" t="s">
        <v>2119</v>
      </c>
      <c r="G427" s="663" t="s">
        <v>589</v>
      </c>
      <c r="H427" s="663" t="s">
        <v>774</v>
      </c>
      <c r="I427" s="663" t="s">
        <v>775</v>
      </c>
      <c r="J427" s="663" t="s">
        <v>776</v>
      </c>
      <c r="K427" s="663" t="s">
        <v>777</v>
      </c>
      <c r="L427" s="665">
        <v>8.5801337441843089</v>
      </c>
      <c r="M427" s="665">
        <v>1</v>
      </c>
      <c r="N427" s="666">
        <v>8.5801337441843089</v>
      </c>
    </row>
    <row r="428" spans="1:14" ht="14.4" customHeight="1" x14ac:dyDescent="0.3">
      <c r="A428" s="661" t="s">
        <v>542</v>
      </c>
      <c r="B428" s="662" t="s">
        <v>543</v>
      </c>
      <c r="C428" s="663" t="s">
        <v>552</v>
      </c>
      <c r="D428" s="664" t="s">
        <v>2117</v>
      </c>
      <c r="E428" s="663" t="s">
        <v>561</v>
      </c>
      <c r="F428" s="664" t="s">
        <v>2119</v>
      </c>
      <c r="G428" s="663" t="s">
        <v>589</v>
      </c>
      <c r="H428" s="663" t="s">
        <v>809</v>
      </c>
      <c r="I428" s="663" t="s">
        <v>810</v>
      </c>
      <c r="J428" s="663" t="s">
        <v>811</v>
      </c>
      <c r="K428" s="663" t="s">
        <v>812</v>
      </c>
      <c r="L428" s="665">
        <v>150.48962490303401</v>
      </c>
      <c r="M428" s="665">
        <v>4</v>
      </c>
      <c r="N428" s="666">
        <v>601.95849961213605</v>
      </c>
    </row>
    <row r="429" spans="1:14" ht="14.4" customHeight="1" x14ac:dyDescent="0.3">
      <c r="A429" s="661" t="s">
        <v>542</v>
      </c>
      <c r="B429" s="662" t="s">
        <v>543</v>
      </c>
      <c r="C429" s="663" t="s">
        <v>552</v>
      </c>
      <c r="D429" s="664" t="s">
        <v>2117</v>
      </c>
      <c r="E429" s="663" t="s">
        <v>561</v>
      </c>
      <c r="F429" s="664" t="s">
        <v>2119</v>
      </c>
      <c r="G429" s="663" t="s">
        <v>589</v>
      </c>
      <c r="H429" s="663" t="s">
        <v>816</v>
      </c>
      <c r="I429" s="663" t="s">
        <v>817</v>
      </c>
      <c r="J429" s="663" t="s">
        <v>818</v>
      </c>
      <c r="K429" s="663" t="s">
        <v>819</v>
      </c>
      <c r="L429" s="665">
        <v>74.90999950440839</v>
      </c>
      <c r="M429" s="665">
        <v>7</v>
      </c>
      <c r="N429" s="666">
        <v>524.36999653085877</v>
      </c>
    </row>
    <row r="430" spans="1:14" ht="14.4" customHeight="1" x14ac:dyDescent="0.3">
      <c r="A430" s="661" t="s">
        <v>542</v>
      </c>
      <c r="B430" s="662" t="s">
        <v>543</v>
      </c>
      <c r="C430" s="663" t="s">
        <v>552</v>
      </c>
      <c r="D430" s="664" t="s">
        <v>2117</v>
      </c>
      <c r="E430" s="663" t="s">
        <v>561</v>
      </c>
      <c r="F430" s="664" t="s">
        <v>2119</v>
      </c>
      <c r="G430" s="663" t="s">
        <v>589</v>
      </c>
      <c r="H430" s="663" t="s">
        <v>1951</v>
      </c>
      <c r="I430" s="663" t="s">
        <v>1952</v>
      </c>
      <c r="J430" s="663" t="s">
        <v>1953</v>
      </c>
      <c r="K430" s="663" t="s">
        <v>1954</v>
      </c>
      <c r="L430" s="665">
        <v>88.720000000000041</v>
      </c>
      <c r="M430" s="665">
        <v>1</v>
      </c>
      <c r="N430" s="666">
        <v>88.720000000000041</v>
      </c>
    </row>
    <row r="431" spans="1:14" ht="14.4" customHeight="1" x14ac:dyDescent="0.3">
      <c r="A431" s="661" t="s">
        <v>542</v>
      </c>
      <c r="B431" s="662" t="s">
        <v>543</v>
      </c>
      <c r="C431" s="663" t="s">
        <v>552</v>
      </c>
      <c r="D431" s="664" t="s">
        <v>2117</v>
      </c>
      <c r="E431" s="663" t="s">
        <v>561</v>
      </c>
      <c r="F431" s="664" t="s">
        <v>2119</v>
      </c>
      <c r="G431" s="663" t="s">
        <v>589</v>
      </c>
      <c r="H431" s="663" t="s">
        <v>1955</v>
      </c>
      <c r="I431" s="663" t="s">
        <v>1955</v>
      </c>
      <c r="J431" s="663" t="s">
        <v>1956</v>
      </c>
      <c r="K431" s="663" t="s">
        <v>890</v>
      </c>
      <c r="L431" s="665">
        <v>158.16249999999999</v>
      </c>
      <c r="M431" s="665">
        <v>8</v>
      </c>
      <c r="N431" s="666">
        <v>1265.3</v>
      </c>
    </row>
    <row r="432" spans="1:14" ht="14.4" customHeight="1" x14ac:dyDescent="0.3">
      <c r="A432" s="661" t="s">
        <v>542</v>
      </c>
      <c r="B432" s="662" t="s">
        <v>543</v>
      </c>
      <c r="C432" s="663" t="s">
        <v>552</v>
      </c>
      <c r="D432" s="664" t="s">
        <v>2117</v>
      </c>
      <c r="E432" s="663" t="s">
        <v>561</v>
      </c>
      <c r="F432" s="664" t="s">
        <v>2119</v>
      </c>
      <c r="G432" s="663" t="s">
        <v>589</v>
      </c>
      <c r="H432" s="663" t="s">
        <v>1957</v>
      </c>
      <c r="I432" s="663" t="s">
        <v>1958</v>
      </c>
      <c r="J432" s="663" t="s">
        <v>1959</v>
      </c>
      <c r="K432" s="663" t="s">
        <v>1171</v>
      </c>
      <c r="L432" s="665">
        <v>40.514999999999993</v>
      </c>
      <c r="M432" s="665">
        <v>6</v>
      </c>
      <c r="N432" s="666">
        <v>243.08999999999997</v>
      </c>
    </row>
    <row r="433" spans="1:14" ht="14.4" customHeight="1" x14ac:dyDescent="0.3">
      <c r="A433" s="661" t="s">
        <v>542</v>
      </c>
      <c r="B433" s="662" t="s">
        <v>543</v>
      </c>
      <c r="C433" s="663" t="s">
        <v>552</v>
      </c>
      <c r="D433" s="664" t="s">
        <v>2117</v>
      </c>
      <c r="E433" s="663" t="s">
        <v>561</v>
      </c>
      <c r="F433" s="664" t="s">
        <v>2119</v>
      </c>
      <c r="G433" s="663" t="s">
        <v>589</v>
      </c>
      <c r="H433" s="663" t="s">
        <v>870</v>
      </c>
      <c r="I433" s="663" t="s">
        <v>871</v>
      </c>
      <c r="J433" s="663" t="s">
        <v>872</v>
      </c>
      <c r="K433" s="663" t="s">
        <v>873</v>
      </c>
      <c r="L433" s="665">
        <v>48.680000000000014</v>
      </c>
      <c r="M433" s="665">
        <v>1</v>
      </c>
      <c r="N433" s="666">
        <v>48.680000000000014</v>
      </c>
    </row>
    <row r="434" spans="1:14" ht="14.4" customHeight="1" x14ac:dyDescent="0.3">
      <c r="A434" s="661" t="s">
        <v>542</v>
      </c>
      <c r="B434" s="662" t="s">
        <v>543</v>
      </c>
      <c r="C434" s="663" t="s">
        <v>552</v>
      </c>
      <c r="D434" s="664" t="s">
        <v>2117</v>
      </c>
      <c r="E434" s="663" t="s">
        <v>561</v>
      </c>
      <c r="F434" s="664" t="s">
        <v>2119</v>
      </c>
      <c r="G434" s="663" t="s">
        <v>589</v>
      </c>
      <c r="H434" s="663" t="s">
        <v>918</v>
      </c>
      <c r="I434" s="663" t="s">
        <v>919</v>
      </c>
      <c r="J434" s="663" t="s">
        <v>920</v>
      </c>
      <c r="K434" s="663"/>
      <c r="L434" s="665">
        <v>629.11464239902136</v>
      </c>
      <c r="M434" s="665">
        <v>37</v>
      </c>
      <c r="N434" s="666">
        <v>23277.24176876379</v>
      </c>
    </row>
    <row r="435" spans="1:14" ht="14.4" customHeight="1" x14ac:dyDescent="0.3">
      <c r="A435" s="661" t="s">
        <v>542</v>
      </c>
      <c r="B435" s="662" t="s">
        <v>543</v>
      </c>
      <c r="C435" s="663" t="s">
        <v>552</v>
      </c>
      <c r="D435" s="664" t="s">
        <v>2117</v>
      </c>
      <c r="E435" s="663" t="s">
        <v>561</v>
      </c>
      <c r="F435" s="664" t="s">
        <v>2119</v>
      </c>
      <c r="G435" s="663" t="s">
        <v>589</v>
      </c>
      <c r="H435" s="663" t="s">
        <v>938</v>
      </c>
      <c r="I435" s="663" t="s">
        <v>939</v>
      </c>
      <c r="J435" s="663" t="s">
        <v>940</v>
      </c>
      <c r="K435" s="663" t="s">
        <v>941</v>
      </c>
      <c r="L435" s="665">
        <v>112.95981349024044</v>
      </c>
      <c r="M435" s="665">
        <v>17</v>
      </c>
      <c r="N435" s="666">
        <v>1920.3168293340873</v>
      </c>
    </row>
    <row r="436" spans="1:14" ht="14.4" customHeight="1" x14ac:dyDescent="0.3">
      <c r="A436" s="661" t="s">
        <v>542</v>
      </c>
      <c r="B436" s="662" t="s">
        <v>543</v>
      </c>
      <c r="C436" s="663" t="s">
        <v>552</v>
      </c>
      <c r="D436" s="664" t="s">
        <v>2117</v>
      </c>
      <c r="E436" s="663" t="s">
        <v>561</v>
      </c>
      <c r="F436" s="664" t="s">
        <v>2119</v>
      </c>
      <c r="G436" s="663" t="s">
        <v>589</v>
      </c>
      <c r="H436" s="663" t="s">
        <v>1960</v>
      </c>
      <c r="I436" s="663" t="s">
        <v>1961</v>
      </c>
      <c r="J436" s="663" t="s">
        <v>1962</v>
      </c>
      <c r="K436" s="663" t="s">
        <v>1963</v>
      </c>
      <c r="L436" s="665">
        <v>34.449999999999996</v>
      </c>
      <c r="M436" s="665">
        <v>2</v>
      </c>
      <c r="N436" s="666">
        <v>68.899999999999991</v>
      </c>
    </row>
    <row r="437" spans="1:14" ht="14.4" customHeight="1" x14ac:dyDescent="0.3">
      <c r="A437" s="661" t="s">
        <v>542</v>
      </c>
      <c r="B437" s="662" t="s">
        <v>543</v>
      </c>
      <c r="C437" s="663" t="s">
        <v>552</v>
      </c>
      <c r="D437" s="664" t="s">
        <v>2117</v>
      </c>
      <c r="E437" s="663" t="s">
        <v>561</v>
      </c>
      <c r="F437" s="664" t="s">
        <v>2119</v>
      </c>
      <c r="G437" s="663" t="s">
        <v>589</v>
      </c>
      <c r="H437" s="663" t="s">
        <v>1964</v>
      </c>
      <c r="I437" s="663" t="s">
        <v>1965</v>
      </c>
      <c r="J437" s="663" t="s">
        <v>975</v>
      </c>
      <c r="K437" s="663" t="s">
        <v>1966</v>
      </c>
      <c r="L437" s="665">
        <v>18.220000000000002</v>
      </c>
      <c r="M437" s="665">
        <v>1</v>
      </c>
      <c r="N437" s="666">
        <v>18.220000000000002</v>
      </c>
    </row>
    <row r="438" spans="1:14" ht="14.4" customHeight="1" x14ac:dyDescent="0.3">
      <c r="A438" s="661" t="s">
        <v>542</v>
      </c>
      <c r="B438" s="662" t="s">
        <v>543</v>
      </c>
      <c r="C438" s="663" t="s">
        <v>552</v>
      </c>
      <c r="D438" s="664" t="s">
        <v>2117</v>
      </c>
      <c r="E438" s="663" t="s">
        <v>561</v>
      </c>
      <c r="F438" s="664" t="s">
        <v>2119</v>
      </c>
      <c r="G438" s="663" t="s">
        <v>589</v>
      </c>
      <c r="H438" s="663" t="s">
        <v>973</v>
      </c>
      <c r="I438" s="663" t="s">
        <v>974</v>
      </c>
      <c r="J438" s="663" t="s">
        <v>975</v>
      </c>
      <c r="K438" s="663" t="s">
        <v>976</v>
      </c>
      <c r="L438" s="665">
        <v>27.669999999999995</v>
      </c>
      <c r="M438" s="665">
        <v>2</v>
      </c>
      <c r="N438" s="666">
        <v>55.339999999999989</v>
      </c>
    </row>
    <row r="439" spans="1:14" ht="14.4" customHeight="1" x14ac:dyDescent="0.3">
      <c r="A439" s="661" t="s">
        <v>542</v>
      </c>
      <c r="B439" s="662" t="s">
        <v>543</v>
      </c>
      <c r="C439" s="663" t="s">
        <v>552</v>
      </c>
      <c r="D439" s="664" t="s">
        <v>2117</v>
      </c>
      <c r="E439" s="663" t="s">
        <v>561</v>
      </c>
      <c r="F439" s="664" t="s">
        <v>2119</v>
      </c>
      <c r="G439" s="663" t="s">
        <v>589</v>
      </c>
      <c r="H439" s="663" t="s">
        <v>981</v>
      </c>
      <c r="I439" s="663" t="s">
        <v>982</v>
      </c>
      <c r="J439" s="663" t="s">
        <v>983</v>
      </c>
      <c r="K439" s="663"/>
      <c r="L439" s="665">
        <v>420.31105568319492</v>
      </c>
      <c r="M439" s="665">
        <v>65</v>
      </c>
      <c r="N439" s="666">
        <v>27320.218619407671</v>
      </c>
    </row>
    <row r="440" spans="1:14" ht="14.4" customHeight="1" x14ac:dyDescent="0.3">
      <c r="A440" s="661" t="s">
        <v>542</v>
      </c>
      <c r="B440" s="662" t="s">
        <v>543</v>
      </c>
      <c r="C440" s="663" t="s">
        <v>552</v>
      </c>
      <c r="D440" s="664" t="s">
        <v>2117</v>
      </c>
      <c r="E440" s="663" t="s">
        <v>561</v>
      </c>
      <c r="F440" s="664" t="s">
        <v>2119</v>
      </c>
      <c r="G440" s="663" t="s">
        <v>589</v>
      </c>
      <c r="H440" s="663" t="s">
        <v>986</v>
      </c>
      <c r="I440" s="663" t="s">
        <v>919</v>
      </c>
      <c r="J440" s="663" t="s">
        <v>987</v>
      </c>
      <c r="K440" s="663"/>
      <c r="L440" s="665">
        <v>42.666546095058102</v>
      </c>
      <c r="M440" s="665">
        <v>2</v>
      </c>
      <c r="N440" s="666">
        <v>85.333092190116204</v>
      </c>
    </row>
    <row r="441" spans="1:14" ht="14.4" customHeight="1" x14ac:dyDescent="0.3">
      <c r="A441" s="661" t="s">
        <v>542</v>
      </c>
      <c r="B441" s="662" t="s">
        <v>543</v>
      </c>
      <c r="C441" s="663" t="s">
        <v>552</v>
      </c>
      <c r="D441" s="664" t="s">
        <v>2117</v>
      </c>
      <c r="E441" s="663" t="s">
        <v>561</v>
      </c>
      <c r="F441" s="664" t="s">
        <v>2119</v>
      </c>
      <c r="G441" s="663" t="s">
        <v>589</v>
      </c>
      <c r="H441" s="663" t="s">
        <v>990</v>
      </c>
      <c r="I441" s="663" t="s">
        <v>990</v>
      </c>
      <c r="J441" s="663" t="s">
        <v>591</v>
      </c>
      <c r="K441" s="663" t="s">
        <v>991</v>
      </c>
      <c r="L441" s="665">
        <v>192.5</v>
      </c>
      <c r="M441" s="665">
        <v>7</v>
      </c>
      <c r="N441" s="666">
        <v>1347.5</v>
      </c>
    </row>
    <row r="442" spans="1:14" ht="14.4" customHeight="1" x14ac:dyDescent="0.3">
      <c r="A442" s="661" t="s">
        <v>542</v>
      </c>
      <c r="B442" s="662" t="s">
        <v>543</v>
      </c>
      <c r="C442" s="663" t="s">
        <v>552</v>
      </c>
      <c r="D442" s="664" t="s">
        <v>2117</v>
      </c>
      <c r="E442" s="663" t="s">
        <v>561</v>
      </c>
      <c r="F442" s="664" t="s">
        <v>2119</v>
      </c>
      <c r="G442" s="663" t="s">
        <v>589</v>
      </c>
      <c r="H442" s="663" t="s">
        <v>1005</v>
      </c>
      <c r="I442" s="663" t="s">
        <v>1006</v>
      </c>
      <c r="J442" s="663" t="s">
        <v>1007</v>
      </c>
      <c r="K442" s="663" t="s">
        <v>616</v>
      </c>
      <c r="L442" s="665">
        <v>125.70000000000007</v>
      </c>
      <c r="M442" s="665">
        <v>5</v>
      </c>
      <c r="N442" s="666">
        <v>628.50000000000034</v>
      </c>
    </row>
    <row r="443" spans="1:14" ht="14.4" customHeight="1" x14ac:dyDescent="0.3">
      <c r="A443" s="661" t="s">
        <v>542</v>
      </c>
      <c r="B443" s="662" t="s">
        <v>543</v>
      </c>
      <c r="C443" s="663" t="s">
        <v>552</v>
      </c>
      <c r="D443" s="664" t="s">
        <v>2117</v>
      </c>
      <c r="E443" s="663" t="s">
        <v>561</v>
      </c>
      <c r="F443" s="664" t="s">
        <v>2119</v>
      </c>
      <c r="G443" s="663" t="s">
        <v>589</v>
      </c>
      <c r="H443" s="663" t="s">
        <v>1008</v>
      </c>
      <c r="I443" s="663" t="s">
        <v>1009</v>
      </c>
      <c r="J443" s="663" t="s">
        <v>1010</v>
      </c>
      <c r="K443" s="663" t="s">
        <v>1011</v>
      </c>
      <c r="L443" s="665">
        <v>60.279999999999987</v>
      </c>
      <c r="M443" s="665">
        <v>1</v>
      </c>
      <c r="N443" s="666">
        <v>60.279999999999987</v>
      </c>
    </row>
    <row r="444" spans="1:14" ht="14.4" customHeight="1" x14ac:dyDescent="0.3">
      <c r="A444" s="661" t="s">
        <v>542</v>
      </c>
      <c r="B444" s="662" t="s">
        <v>543</v>
      </c>
      <c r="C444" s="663" t="s">
        <v>552</v>
      </c>
      <c r="D444" s="664" t="s">
        <v>2117</v>
      </c>
      <c r="E444" s="663" t="s">
        <v>561</v>
      </c>
      <c r="F444" s="664" t="s">
        <v>2119</v>
      </c>
      <c r="G444" s="663" t="s">
        <v>589</v>
      </c>
      <c r="H444" s="663" t="s">
        <v>1020</v>
      </c>
      <c r="I444" s="663" t="s">
        <v>1021</v>
      </c>
      <c r="J444" s="663" t="s">
        <v>1022</v>
      </c>
      <c r="K444" s="663" t="s">
        <v>1023</v>
      </c>
      <c r="L444" s="665">
        <v>1592.8</v>
      </c>
      <c r="M444" s="665">
        <v>7.1</v>
      </c>
      <c r="N444" s="666">
        <v>11308.88</v>
      </c>
    </row>
    <row r="445" spans="1:14" ht="14.4" customHeight="1" x14ac:dyDescent="0.3">
      <c r="A445" s="661" t="s">
        <v>542</v>
      </c>
      <c r="B445" s="662" t="s">
        <v>543</v>
      </c>
      <c r="C445" s="663" t="s">
        <v>552</v>
      </c>
      <c r="D445" s="664" t="s">
        <v>2117</v>
      </c>
      <c r="E445" s="663" t="s">
        <v>561</v>
      </c>
      <c r="F445" s="664" t="s">
        <v>2119</v>
      </c>
      <c r="G445" s="663" t="s">
        <v>589</v>
      </c>
      <c r="H445" s="663" t="s">
        <v>1967</v>
      </c>
      <c r="I445" s="663" t="s">
        <v>1968</v>
      </c>
      <c r="J445" s="663" t="s">
        <v>1969</v>
      </c>
      <c r="K445" s="663" t="s">
        <v>1970</v>
      </c>
      <c r="L445" s="665">
        <v>112.14999999999995</v>
      </c>
      <c r="M445" s="665">
        <v>1</v>
      </c>
      <c r="N445" s="666">
        <v>112.14999999999995</v>
      </c>
    </row>
    <row r="446" spans="1:14" ht="14.4" customHeight="1" x14ac:dyDescent="0.3">
      <c r="A446" s="661" t="s">
        <v>542</v>
      </c>
      <c r="B446" s="662" t="s">
        <v>543</v>
      </c>
      <c r="C446" s="663" t="s">
        <v>552</v>
      </c>
      <c r="D446" s="664" t="s">
        <v>2117</v>
      </c>
      <c r="E446" s="663" t="s">
        <v>561</v>
      </c>
      <c r="F446" s="664" t="s">
        <v>2119</v>
      </c>
      <c r="G446" s="663" t="s">
        <v>589</v>
      </c>
      <c r="H446" s="663" t="s">
        <v>1040</v>
      </c>
      <c r="I446" s="663" t="s">
        <v>1041</v>
      </c>
      <c r="J446" s="663" t="s">
        <v>701</v>
      </c>
      <c r="K446" s="663" t="s">
        <v>1042</v>
      </c>
      <c r="L446" s="665">
        <v>56.88000000000001</v>
      </c>
      <c r="M446" s="665">
        <v>2</v>
      </c>
      <c r="N446" s="666">
        <v>113.76000000000002</v>
      </c>
    </row>
    <row r="447" spans="1:14" ht="14.4" customHeight="1" x14ac:dyDescent="0.3">
      <c r="A447" s="661" t="s">
        <v>542</v>
      </c>
      <c r="B447" s="662" t="s">
        <v>543</v>
      </c>
      <c r="C447" s="663" t="s">
        <v>552</v>
      </c>
      <c r="D447" s="664" t="s">
        <v>2117</v>
      </c>
      <c r="E447" s="663" t="s">
        <v>561</v>
      </c>
      <c r="F447" s="664" t="s">
        <v>2119</v>
      </c>
      <c r="G447" s="663" t="s">
        <v>589</v>
      </c>
      <c r="H447" s="663" t="s">
        <v>1971</v>
      </c>
      <c r="I447" s="663" t="s">
        <v>1972</v>
      </c>
      <c r="J447" s="663" t="s">
        <v>849</v>
      </c>
      <c r="K447" s="663" t="s">
        <v>1973</v>
      </c>
      <c r="L447" s="665">
        <v>74.86</v>
      </c>
      <c r="M447" s="665">
        <v>1</v>
      </c>
      <c r="N447" s="666">
        <v>74.86</v>
      </c>
    </row>
    <row r="448" spans="1:14" ht="14.4" customHeight="1" x14ac:dyDescent="0.3">
      <c r="A448" s="661" t="s">
        <v>542</v>
      </c>
      <c r="B448" s="662" t="s">
        <v>543</v>
      </c>
      <c r="C448" s="663" t="s">
        <v>552</v>
      </c>
      <c r="D448" s="664" t="s">
        <v>2117</v>
      </c>
      <c r="E448" s="663" t="s">
        <v>561</v>
      </c>
      <c r="F448" s="664" t="s">
        <v>2119</v>
      </c>
      <c r="G448" s="663" t="s">
        <v>589</v>
      </c>
      <c r="H448" s="663" t="s">
        <v>1058</v>
      </c>
      <c r="I448" s="663" t="s">
        <v>1059</v>
      </c>
      <c r="J448" s="663" t="s">
        <v>1060</v>
      </c>
      <c r="K448" s="663" t="s">
        <v>1061</v>
      </c>
      <c r="L448" s="665">
        <v>68.69387769084004</v>
      </c>
      <c r="M448" s="665">
        <v>49</v>
      </c>
      <c r="N448" s="666">
        <v>3366.0000068511617</v>
      </c>
    </row>
    <row r="449" spans="1:14" ht="14.4" customHeight="1" x14ac:dyDescent="0.3">
      <c r="A449" s="661" t="s">
        <v>542</v>
      </c>
      <c r="B449" s="662" t="s">
        <v>543</v>
      </c>
      <c r="C449" s="663" t="s">
        <v>552</v>
      </c>
      <c r="D449" s="664" t="s">
        <v>2117</v>
      </c>
      <c r="E449" s="663" t="s">
        <v>561</v>
      </c>
      <c r="F449" s="664" t="s">
        <v>2119</v>
      </c>
      <c r="G449" s="663" t="s">
        <v>589</v>
      </c>
      <c r="H449" s="663" t="s">
        <v>1080</v>
      </c>
      <c r="I449" s="663" t="s">
        <v>1081</v>
      </c>
      <c r="J449" s="663" t="s">
        <v>623</v>
      </c>
      <c r="K449" s="663" t="s">
        <v>1082</v>
      </c>
      <c r="L449" s="665">
        <v>69.63826632994558</v>
      </c>
      <c r="M449" s="665">
        <v>1517</v>
      </c>
      <c r="N449" s="666">
        <v>105641.25002252744</v>
      </c>
    </row>
    <row r="450" spans="1:14" ht="14.4" customHeight="1" x14ac:dyDescent="0.3">
      <c r="A450" s="661" t="s">
        <v>542</v>
      </c>
      <c r="B450" s="662" t="s">
        <v>543</v>
      </c>
      <c r="C450" s="663" t="s">
        <v>552</v>
      </c>
      <c r="D450" s="664" t="s">
        <v>2117</v>
      </c>
      <c r="E450" s="663" t="s">
        <v>561</v>
      </c>
      <c r="F450" s="664" t="s">
        <v>2119</v>
      </c>
      <c r="G450" s="663" t="s">
        <v>589</v>
      </c>
      <c r="H450" s="663" t="s">
        <v>1974</v>
      </c>
      <c r="I450" s="663" t="s">
        <v>1975</v>
      </c>
      <c r="J450" s="663" t="s">
        <v>1976</v>
      </c>
      <c r="K450" s="663" t="s">
        <v>1977</v>
      </c>
      <c r="L450" s="665">
        <v>294.18</v>
      </c>
      <c r="M450" s="665">
        <v>1</v>
      </c>
      <c r="N450" s="666">
        <v>294.18</v>
      </c>
    </row>
    <row r="451" spans="1:14" ht="14.4" customHeight="1" x14ac:dyDescent="0.3">
      <c r="A451" s="661" t="s">
        <v>542</v>
      </c>
      <c r="B451" s="662" t="s">
        <v>543</v>
      </c>
      <c r="C451" s="663" t="s">
        <v>552</v>
      </c>
      <c r="D451" s="664" t="s">
        <v>2117</v>
      </c>
      <c r="E451" s="663" t="s">
        <v>561</v>
      </c>
      <c r="F451" s="664" t="s">
        <v>2119</v>
      </c>
      <c r="G451" s="663" t="s">
        <v>589</v>
      </c>
      <c r="H451" s="663" t="s">
        <v>1978</v>
      </c>
      <c r="I451" s="663" t="s">
        <v>919</v>
      </c>
      <c r="J451" s="663" t="s">
        <v>1979</v>
      </c>
      <c r="K451" s="663" t="s">
        <v>1980</v>
      </c>
      <c r="L451" s="665">
        <v>43.521759999999986</v>
      </c>
      <c r="M451" s="665">
        <v>25</v>
      </c>
      <c r="N451" s="666">
        <v>1088.0439999999996</v>
      </c>
    </row>
    <row r="452" spans="1:14" ht="14.4" customHeight="1" x14ac:dyDescent="0.3">
      <c r="A452" s="661" t="s">
        <v>542</v>
      </c>
      <c r="B452" s="662" t="s">
        <v>543</v>
      </c>
      <c r="C452" s="663" t="s">
        <v>552</v>
      </c>
      <c r="D452" s="664" t="s">
        <v>2117</v>
      </c>
      <c r="E452" s="663" t="s">
        <v>561</v>
      </c>
      <c r="F452" s="664" t="s">
        <v>2119</v>
      </c>
      <c r="G452" s="663" t="s">
        <v>589</v>
      </c>
      <c r="H452" s="663" t="s">
        <v>1091</v>
      </c>
      <c r="I452" s="663" t="s">
        <v>1092</v>
      </c>
      <c r="J452" s="663" t="s">
        <v>1093</v>
      </c>
      <c r="K452" s="663" t="s">
        <v>1094</v>
      </c>
      <c r="L452" s="665">
        <v>254.97999999999993</v>
      </c>
      <c r="M452" s="665">
        <v>1</v>
      </c>
      <c r="N452" s="666">
        <v>254.97999999999993</v>
      </c>
    </row>
    <row r="453" spans="1:14" ht="14.4" customHeight="1" x14ac:dyDescent="0.3">
      <c r="A453" s="661" t="s">
        <v>542</v>
      </c>
      <c r="B453" s="662" t="s">
        <v>543</v>
      </c>
      <c r="C453" s="663" t="s">
        <v>552</v>
      </c>
      <c r="D453" s="664" t="s">
        <v>2117</v>
      </c>
      <c r="E453" s="663" t="s">
        <v>561</v>
      </c>
      <c r="F453" s="664" t="s">
        <v>2119</v>
      </c>
      <c r="G453" s="663" t="s">
        <v>589</v>
      </c>
      <c r="H453" s="663" t="s">
        <v>1981</v>
      </c>
      <c r="I453" s="663" t="s">
        <v>919</v>
      </c>
      <c r="J453" s="663" t="s">
        <v>1982</v>
      </c>
      <c r="K453" s="663"/>
      <c r="L453" s="665">
        <v>46.319999999999993</v>
      </c>
      <c r="M453" s="665">
        <v>2</v>
      </c>
      <c r="N453" s="666">
        <v>92.639999999999986</v>
      </c>
    </row>
    <row r="454" spans="1:14" ht="14.4" customHeight="1" x14ac:dyDescent="0.3">
      <c r="A454" s="661" t="s">
        <v>542</v>
      </c>
      <c r="B454" s="662" t="s">
        <v>543</v>
      </c>
      <c r="C454" s="663" t="s">
        <v>552</v>
      </c>
      <c r="D454" s="664" t="s">
        <v>2117</v>
      </c>
      <c r="E454" s="663" t="s">
        <v>561</v>
      </c>
      <c r="F454" s="664" t="s">
        <v>2119</v>
      </c>
      <c r="G454" s="663" t="s">
        <v>589</v>
      </c>
      <c r="H454" s="663" t="s">
        <v>1983</v>
      </c>
      <c r="I454" s="663" t="s">
        <v>919</v>
      </c>
      <c r="J454" s="663" t="s">
        <v>1984</v>
      </c>
      <c r="K454" s="663"/>
      <c r="L454" s="665">
        <v>303.2269697856691</v>
      </c>
      <c r="M454" s="665">
        <v>24</v>
      </c>
      <c r="N454" s="666">
        <v>7277.4472748560584</v>
      </c>
    </row>
    <row r="455" spans="1:14" ht="14.4" customHeight="1" x14ac:dyDescent="0.3">
      <c r="A455" s="661" t="s">
        <v>542</v>
      </c>
      <c r="B455" s="662" t="s">
        <v>543</v>
      </c>
      <c r="C455" s="663" t="s">
        <v>552</v>
      </c>
      <c r="D455" s="664" t="s">
        <v>2117</v>
      </c>
      <c r="E455" s="663" t="s">
        <v>561</v>
      </c>
      <c r="F455" s="664" t="s">
        <v>2119</v>
      </c>
      <c r="G455" s="663" t="s">
        <v>589</v>
      </c>
      <c r="H455" s="663" t="s">
        <v>1985</v>
      </c>
      <c r="I455" s="663" t="s">
        <v>1986</v>
      </c>
      <c r="J455" s="663" t="s">
        <v>1987</v>
      </c>
      <c r="K455" s="663" t="s">
        <v>1988</v>
      </c>
      <c r="L455" s="665">
        <v>101.13000000000005</v>
      </c>
      <c r="M455" s="665">
        <v>1</v>
      </c>
      <c r="N455" s="666">
        <v>101.13000000000005</v>
      </c>
    </row>
    <row r="456" spans="1:14" ht="14.4" customHeight="1" x14ac:dyDescent="0.3">
      <c r="A456" s="661" t="s">
        <v>542</v>
      </c>
      <c r="B456" s="662" t="s">
        <v>543</v>
      </c>
      <c r="C456" s="663" t="s">
        <v>552</v>
      </c>
      <c r="D456" s="664" t="s">
        <v>2117</v>
      </c>
      <c r="E456" s="663" t="s">
        <v>561</v>
      </c>
      <c r="F456" s="664" t="s">
        <v>2119</v>
      </c>
      <c r="G456" s="663" t="s">
        <v>589</v>
      </c>
      <c r="H456" s="663" t="s">
        <v>1129</v>
      </c>
      <c r="I456" s="663" t="s">
        <v>1130</v>
      </c>
      <c r="J456" s="663" t="s">
        <v>1131</v>
      </c>
      <c r="K456" s="663" t="s">
        <v>1132</v>
      </c>
      <c r="L456" s="665">
        <v>119.25999999999999</v>
      </c>
      <c r="M456" s="665">
        <v>3</v>
      </c>
      <c r="N456" s="666">
        <v>357.78</v>
      </c>
    </row>
    <row r="457" spans="1:14" ht="14.4" customHeight="1" x14ac:dyDescent="0.3">
      <c r="A457" s="661" t="s">
        <v>542</v>
      </c>
      <c r="B457" s="662" t="s">
        <v>543</v>
      </c>
      <c r="C457" s="663" t="s">
        <v>552</v>
      </c>
      <c r="D457" s="664" t="s">
        <v>2117</v>
      </c>
      <c r="E457" s="663" t="s">
        <v>561</v>
      </c>
      <c r="F457" s="664" t="s">
        <v>2119</v>
      </c>
      <c r="G457" s="663" t="s">
        <v>589</v>
      </c>
      <c r="H457" s="663" t="s">
        <v>1137</v>
      </c>
      <c r="I457" s="663" t="s">
        <v>1138</v>
      </c>
      <c r="J457" s="663" t="s">
        <v>1139</v>
      </c>
      <c r="K457" s="663" t="s">
        <v>1140</v>
      </c>
      <c r="L457" s="665">
        <v>47.272000000000006</v>
      </c>
      <c r="M457" s="665">
        <v>5</v>
      </c>
      <c r="N457" s="666">
        <v>236.36</v>
      </c>
    </row>
    <row r="458" spans="1:14" ht="14.4" customHeight="1" x14ac:dyDescent="0.3">
      <c r="A458" s="661" t="s">
        <v>542</v>
      </c>
      <c r="B458" s="662" t="s">
        <v>543</v>
      </c>
      <c r="C458" s="663" t="s">
        <v>552</v>
      </c>
      <c r="D458" s="664" t="s">
        <v>2117</v>
      </c>
      <c r="E458" s="663" t="s">
        <v>561</v>
      </c>
      <c r="F458" s="664" t="s">
        <v>2119</v>
      </c>
      <c r="G458" s="663" t="s">
        <v>589</v>
      </c>
      <c r="H458" s="663" t="s">
        <v>1989</v>
      </c>
      <c r="I458" s="663" t="s">
        <v>919</v>
      </c>
      <c r="J458" s="663" t="s">
        <v>1990</v>
      </c>
      <c r="K458" s="663" t="s">
        <v>1991</v>
      </c>
      <c r="L458" s="665">
        <v>23.70042637006085</v>
      </c>
      <c r="M458" s="665">
        <v>258</v>
      </c>
      <c r="N458" s="666">
        <v>6114.7100034756995</v>
      </c>
    </row>
    <row r="459" spans="1:14" ht="14.4" customHeight="1" x14ac:dyDescent="0.3">
      <c r="A459" s="661" t="s">
        <v>542</v>
      </c>
      <c r="B459" s="662" t="s">
        <v>543</v>
      </c>
      <c r="C459" s="663" t="s">
        <v>552</v>
      </c>
      <c r="D459" s="664" t="s">
        <v>2117</v>
      </c>
      <c r="E459" s="663" t="s">
        <v>561</v>
      </c>
      <c r="F459" s="664" t="s">
        <v>2119</v>
      </c>
      <c r="G459" s="663" t="s">
        <v>589</v>
      </c>
      <c r="H459" s="663" t="s">
        <v>1992</v>
      </c>
      <c r="I459" s="663" t="s">
        <v>1993</v>
      </c>
      <c r="J459" s="663" t="s">
        <v>1994</v>
      </c>
      <c r="K459" s="663" t="s">
        <v>819</v>
      </c>
      <c r="L459" s="665">
        <v>43.620000000000005</v>
      </c>
      <c r="M459" s="665">
        <v>2</v>
      </c>
      <c r="N459" s="666">
        <v>87.240000000000009</v>
      </c>
    </row>
    <row r="460" spans="1:14" ht="14.4" customHeight="1" x14ac:dyDescent="0.3">
      <c r="A460" s="661" t="s">
        <v>542</v>
      </c>
      <c r="B460" s="662" t="s">
        <v>543</v>
      </c>
      <c r="C460" s="663" t="s">
        <v>552</v>
      </c>
      <c r="D460" s="664" t="s">
        <v>2117</v>
      </c>
      <c r="E460" s="663" t="s">
        <v>561</v>
      </c>
      <c r="F460" s="664" t="s">
        <v>2119</v>
      </c>
      <c r="G460" s="663" t="s">
        <v>589</v>
      </c>
      <c r="H460" s="663" t="s">
        <v>1152</v>
      </c>
      <c r="I460" s="663" t="s">
        <v>1153</v>
      </c>
      <c r="J460" s="663" t="s">
        <v>1154</v>
      </c>
      <c r="K460" s="663" t="s">
        <v>1155</v>
      </c>
      <c r="L460" s="665">
        <v>112.46944444444445</v>
      </c>
      <c r="M460" s="665">
        <v>72</v>
      </c>
      <c r="N460" s="666">
        <v>8097.8</v>
      </c>
    </row>
    <row r="461" spans="1:14" ht="14.4" customHeight="1" x14ac:dyDescent="0.3">
      <c r="A461" s="661" t="s">
        <v>542</v>
      </c>
      <c r="B461" s="662" t="s">
        <v>543</v>
      </c>
      <c r="C461" s="663" t="s">
        <v>552</v>
      </c>
      <c r="D461" s="664" t="s">
        <v>2117</v>
      </c>
      <c r="E461" s="663" t="s">
        <v>561</v>
      </c>
      <c r="F461" s="664" t="s">
        <v>2119</v>
      </c>
      <c r="G461" s="663" t="s">
        <v>589</v>
      </c>
      <c r="H461" s="663" t="s">
        <v>1995</v>
      </c>
      <c r="I461" s="663" t="s">
        <v>919</v>
      </c>
      <c r="J461" s="663" t="s">
        <v>1996</v>
      </c>
      <c r="K461" s="663" t="s">
        <v>1997</v>
      </c>
      <c r="L461" s="665">
        <v>199.6712873662153</v>
      </c>
      <c r="M461" s="665">
        <v>7</v>
      </c>
      <c r="N461" s="666">
        <v>1397.6990115635072</v>
      </c>
    </row>
    <row r="462" spans="1:14" ht="14.4" customHeight="1" x14ac:dyDescent="0.3">
      <c r="A462" s="661" t="s">
        <v>542</v>
      </c>
      <c r="B462" s="662" t="s">
        <v>543</v>
      </c>
      <c r="C462" s="663" t="s">
        <v>552</v>
      </c>
      <c r="D462" s="664" t="s">
        <v>2117</v>
      </c>
      <c r="E462" s="663" t="s">
        <v>561</v>
      </c>
      <c r="F462" s="664" t="s">
        <v>2119</v>
      </c>
      <c r="G462" s="663" t="s">
        <v>589</v>
      </c>
      <c r="H462" s="663" t="s">
        <v>1998</v>
      </c>
      <c r="I462" s="663" t="s">
        <v>919</v>
      </c>
      <c r="J462" s="663" t="s">
        <v>1999</v>
      </c>
      <c r="K462" s="663"/>
      <c r="L462" s="665">
        <v>59.470959682977252</v>
      </c>
      <c r="M462" s="665">
        <v>1</v>
      </c>
      <c r="N462" s="666">
        <v>59.470959682977252</v>
      </c>
    </row>
    <row r="463" spans="1:14" ht="14.4" customHeight="1" x14ac:dyDescent="0.3">
      <c r="A463" s="661" t="s">
        <v>542</v>
      </c>
      <c r="B463" s="662" t="s">
        <v>543</v>
      </c>
      <c r="C463" s="663" t="s">
        <v>552</v>
      </c>
      <c r="D463" s="664" t="s">
        <v>2117</v>
      </c>
      <c r="E463" s="663" t="s">
        <v>561</v>
      </c>
      <c r="F463" s="664" t="s">
        <v>2119</v>
      </c>
      <c r="G463" s="663" t="s">
        <v>589</v>
      </c>
      <c r="H463" s="663" t="s">
        <v>1193</v>
      </c>
      <c r="I463" s="663" t="s">
        <v>1194</v>
      </c>
      <c r="J463" s="663" t="s">
        <v>1195</v>
      </c>
      <c r="K463" s="663" t="s">
        <v>1196</v>
      </c>
      <c r="L463" s="665">
        <v>28.249999999999989</v>
      </c>
      <c r="M463" s="665">
        <v>1</v>
      </c>
      <c r="N463" s="666">
        <v>28.249999999999989</v>
      </c>
    </row>
    <row r="464" spans="1:14" ht="14.4" customHeight="1" x14ac:dyDescent="0.3">
      <c r="A464" s="661" t="s">
        <v>542</v>
      </c>
      <c r="B464" s="662" t="s">
        <v>543</v>
      </c>
      <c r="C464" s="663" t="s">
        <v>552</v>
      </c>
      <c r="D464" s="664" t="s">
        <v>2117</v>
      </c>
      <c r="E464" s="663" t="s">
        <v>561</v>
      </c>
      <c r="F464" s="664" t="s">
        <v>2119</v>
      </c>
      <c r="G464" s="663" t="s">
        <v>589</v>
      </c>
      <c r="H464" s="663" t="s">
        <v>2000</v>
      </c>
      <c r="I464" s="663" t="s">
        <v>919</v>
      </c>
      <c r="J464" s="663" t="s">
        <v>2001</v>
      </c>
      <c r="K464" s="663" t="s">
        <v>1400</v>
      </c>
      <c r="L464" s="665">
        <v>75.019952393882733</v>
      </c>
      <c r="M464" s="665">
        <v>28</v>
      </c>
      <c r="N464" s="666">
        <v>2100.5586670287166</v>
      </c>
    </row>
    <row r="465" spans="1:14" ht="14.4" customHeight="1" x14ac:dyDescent="0.3">
      <c r="A465" s="661" t="s">
        <v>542</v>
      </c>
      <c r="B465" s="662" t="s">
        <v>543</v>
      </c>
      <c r="C465" s="663" t="s">
        <v>552</v>
      </c>
      <c r="D465" s="664" t="s">
        <v>2117</v>
      </c>
      <c r="E465" s="663" t="s">
        <v>561</v>
      </c>
      <c r="F465" s="664" t="s">
        <v>2119</v>
      </c>
      <c r="G465" s="663" t="s">
        <v>589</v>
      </c>
      <c r="H465" s="663" t="s">
        <v>2002</v>
      </c>
      <c r="I465" s="663" t="s">
        <v>2003</v>
      </c>
      <c r="J465" s="663" t="s">
        <v>2004</v>
      </c>
      <c r="K465" s="663" t="s">
        <v>2005</v>
      </c>
      <c r="L465" s="665">
        <v>52.284669867674921</v>
      </c>
      <c r="M465" s="665">
        <v>34</v>
      </c>
      <c r="N465" s="666">
        <v>1777.6787755009473</v>
      </c>
    </row>
    <row r="466" spans="1:14" ht="14.4" customHeight="1" x14ac:dyDescent="0.3">
      <c r="A466" s="661" t="s">
        <v>542</v>
      </c>
      <c r="B466" s="662" t="s">
        <v>543</v>
      </c>
      <c r="C466" s="663" t="s">
        <v>552</v>
      </c>
      <c r="D466" s="664" t="s">
        <v>2117</v>
      </c>
      <c r="E466" s="663" t="s">
        <v>561</v>
      </c>
      <c r="F466" s="664" t="s">
        <v>2119</v>
      </c>
      <c r="G466" s="663" t="s">
        <v>589</v>
      </c>
      <c r="H466" s="663" t="s">
        <v>1241</v>
      </c>
      <c r="I466" s="663" t="s">
        <v>1242</v>
      </c>
      <c r="J466" s="663" t="s">
        <v>1243</v>
      </c>
      <c r="K466" s="663"/>
      <c r="L466" s="665">
        <v>2.5079933391730393</v>
      </c>
      <c r="M466" s="665">
        <v>15</v>
      </c>
      <c r="N466" s="666">
        <v>37.619900087595589</v>
      </c>
    </row>
    <row r="467" spans="1:14" ht="14.4" customHeight="1" x14ac:dyDescent="0.3">
      <c r="A467" s="661" t="s">
        <v>542</v>
      </c>
      <c r="B467" s="662" t="s">
        <v>543</v>
      </c>
      <c r="C467" s="663" t="s">
        <v>552</v>
      </c>
      <c r="D467" s="664" t="s">
        <v>2117</v>
      </c>
      <c r="E467" s="663" t="s">
        <v>561</v>
      </c>
      <c r="F467" s="664" t="s">
        <v>2119</v>
      </c>
      <c r="G467" s="663" t="s">
        <v>589</v>
      </c>
      <c r="H467" s="663" t="s">
        <v>2006</v>
      </c>
      <c r="I467" s="663" t="s">
        <v>2007</v>
      </c>
      <c r="J467" s="663" t="s">
        <v>2008</v>
      </c>
      <c r="K467" s="663" t="s">
        <v>2009</v>
      </c>
      <c r="L467" s="665">
        <v>566.53999999999985</v>
      </c>
      <c r="M467" s="665">
        <v>1</v>
      </c>
      <c r="N467" s="666">
        <v>566.53999999999985</v>
      </c>
    </row>
    <row r="468" spans="1:14" ht="14.4" customHeight="1" x14ac:dyDescent="0.3">
      <c r="A468" s="661" t="s">
        <v>542</v>
      </c>
      <c r="B468" s="662" t="s">
        <v>543</v>
      </c>
      <c r="C468" s="663" t="s">
        <v>552</v>
      </c>
      <c r="D468" s="664" t="s">
        <v>2117</v>
      </c>
      <c r="E468" s="663" t="s">
        <v>561</v>
      </c>
      <c r="F468" s="664" t="s">
        <v>2119</v>
      </c>
      <c r="G468" s="663" t="s">
        <v>589</v>
      </c>
      <c r="H468" s="663" t="s">
        <v>2010</v>
      </c>
      <c r="I468" s="663" t="s">
        <v>2011</v>
      </c>
      <c r="J468" s="663" t="s">
        <v>1112</v>
      </c>
      <c r="K468" s="663" t="s">
        <v>2012</v>
      </c>
      <c r="L468" s="665">
        <v>201.30000000000007</v>
      </c>
      <c r="M468" s="665">
        <v>1</v>
      </c>
      <c r="N468" s="666">
        <v>201.30000000000007</v>
      </c>
    </row>
    <row r="469" spans="1:14" ht="14.4" customHeight="1" x14ac:dyDescent="0.3">
      <c r="A469" s="661" t="s">
        <v>542</v>
      </c>
      <c r="B469" s="662" t="s">
        <v>543</v>
      </c>
      <c r="C469" s="663" t="s">
        <v>552</v>
      </c>
      <c r="D469" s="664" t="s">
        <v>2117</v>
      </c>
      <c r="E469" s="663" t="s">
        <v>561</v>
      </c>
      <c r="F469" s="664" t="s">
        <v>2119</v>
      </c>
      <c r="G469" s="663" t="s">
        <v>589</v>
      </c>
      <c r="H469" s="663" t="s">
        <v>1269</v>
      </c>
      <c r="I469" s="663" t="s">
        <v>1270</v>
      </c>
      <c r="J469" s="663" t="s">
        <v>1271</v>
      </c>
      <c r="K469" s="663" t="s">
        <v>1272</v>
      </c>
      <c r="L469" s="665">
        <v>34.46</v>
      </c>
      <c r="M469" s="665">
        <v>6</v>
      </c>
      <c r="N469" s="666">
        <v>206.76</v>
      </c>
    </row>
    <row r="470" spans="1:14" ht="14.4" customHeight="1" x14ac:dyDescent="0.3">
      <c r="A470" s="661" t="s">
        <v>542</v>
      </c>
      <c r="B470" s="662" t="s">
        <v>543</v>
      </c>
      <c r="C470" s="663" t="s">
        <v>552</v>
      </c>
      <c r="D470" s="664" t="s">
        <v>2117</v>
      </c>
      <c r="E470" s="663" t="s">
        <v>561</v>
      </c>
      <c r="F470" s="664" t="s">
        <v>2119</v>
      </c>
      <c r="G470" s="663" t="s">
        <v>589</v>
      </c>
      <c r="H470" s="663" t="s">
        <v>2013</v>
      </c>
      <c r="I470" s="663" t="s">
        <v>2014</v>
      </c>
      <c r="J470" s="663" t="s">
        <v>2015</v>
      </c>
      <c r="K470" s="663" t="s">
        <v>2016</v>
      </c>
      <c r="L470" s="665">
        <v>6050.0066666666671</v>
      </c>
      <c r="M470" s="665">
        <v>12</v>
      </c>
      <c r="N470" s="666">
        <v>72600.08</v>
      </c>
    </row>
    <row r="471" spans="1:14" ht="14.4" customHeight="1" x14ac:dyDescent="0.3">
      <c r="A471" s="661" t="s">
        <v>542</v>
      </c>
      <c r="B471" s="662" t="s">
        <v>543</v>
      </c>
      <c r="C471" s="663" t="s">
        <v>552</v>
      </c>
      <c r="D471" s="664" t="s">
        <v>2117</v>
      </c>
      <c r="E471" s="663" t="s">
        <v>561</v>
      </c>
      <c r="F471" s="664" t="s">
        <v>2119</v>
      </c>
      <c r="G471" s="663" t="s">
        <v>589</v>
      </c>
      <c r="H471" s="663" t="s">
        <v>2017</v>
      </c>
      <c r="I471" s="663" t="s">
        <v>919</v>
      </c>
      <c r="J471" s="663" t="s">
        <v>2018</v>
      </c>
      <c r="K471" s="663"/>
      <c r="L471" s="665">
        <v>100.15082479335918</v>
      </c>
      <c r="M471" s="665">
        <v>1</v>
      </c>
      <c r="N471" s="666">
        <v>100.15082479335918</v>
      </c>
    </row>
    <row r="472" spans="1:14" ht="14.4" customHeight="1" x14ac:dyDescent="0.3">
      <c r="A472" s="661" t="s">
        <v>542</v>
      </c>
      <c r="B472" s="662" t="s">
        <v>543</v>
      </c>
      <c r="C472" s="663" t="s">
        <v>552</v>
      </c>
      <c r="D472" s="664" t="s">
        <v>2117</v>
      </c>
      <c r="E472" s="663" t="s">
        <v>561</v>
      </c>
      <c r="F472" s="664" t="s">
        <v>2119</v>
      </c>
      <c r="G472" s="663" t="s">
        <v>589</v>
      </c>
      <c r="H472" s="663" t="s">
        <v>1291</v>
      </c>
      <c r="I472" s="663" t="s">
        <v>1292</v>
      </c>
      <c r="J472" s="663" t="s">
        <v>1293</v>
      </c>
      <c r="K472" s="663" t="s">
        <v>1294</v>
      </c>
      <c r="L472" s="665">
        <v>83.129894277262409</v>
      </c>
      <c r="M472" s="665">
        <v>2</v>
      </c>
      <c r="N472" s="666">
        <v>166.25978855452482</v>
      </c>
    </row>
    <row r="473" spans="1:14" ht="14.4" customHeight="1" x14ac:dyDescent="0.3">
      <c r="A473" s="661" t="s">
        <v>542</v>
      </c>
      <c r="B473" s="662" t="s">
        <v>543</v>
      </c>
      <c r="C473" s="663" t="s">
        <v>552</v>
      </c>
      <c r="D473" s="664" t="s">
        <v>2117</v>
      </c>
      <c r="E473" s="663" t="s">
        <v>561</v>
      </c>
      <c r="F473" s="664" t="s">
        <v>2119</v>
      </c>
      <c r="G473" s="663" t="s">
        <v>589</v>
      </c>
      <c r="H473" s="663" t="s">
        <v>2019</v>
      </c>
      <c r="I473" s="663" t="s">
        <v>919</v>
      </c>
      <c r="J473" s="663" t="s">
        <v>2020</v>
      </c>
      <c r="K473" s="663"/>
      <c r="L473" s="665">
        <v>852.00401619541231</v>
      </c>
      <c r="M473" s="665">
        <v>1</v>
      </c>
      <c r="N473" s="666">
        <v>852.00401619541231</v>
      </c>
    </row>
    <row r="474" spans="1:14" ht="14.4" customHeight="1" x14ac:dyDescent="0.3">
      <c r="A474" s="661" t="s">
        <v>542</v>
      </c>
      <c r="B474" s="662" t="s">
        <v>543</v>
      </c>
      <c r="C474" s="663" t="s">
        <v>552</v>
      </c>
      <c r="D474" s="664" t="s">
        <v>2117</v>
      </c>
      <c r="E474" s="663" t="s">
        <v>561</v>
      </c>
      <c r="F474" s="664" t="s">
        <v>2119</v>
      </c>
      <c r="G474" s="663" t="s">
        <v>589</v>
      </c>
      <c r="H474" s="663" t="s">
        <v>2021</v>
      </c>
      <c r="I474" s="663" t="s">
        <v>2022</v>
      </c>
      <c r="J474" s="663" t="s">
        <v>2023</v>
      </c>
      <c r="K474" s="663"/>
      <c r="L474" s="665">
        <v>2467.7719893205126</v>
      </c>
      <c r="M474" s="665">
        <v>3</v>
      </c>
      <c r="N474" s="666">
        <v>7403.3159679615383</v>
      </c>
    </row>
    <row r="475" spans="1:14" ht="14.4" customHeight="1" x14ac:dyDescent="0.3">
      <c r="A475" s="661" t="s">
        <v>542</v>
      </c>
      <c r="B475" s="662" t="s">
        <v>543</v>
      </c>
      <c r="C475" s="663" t="s">
        <v>552</v>
      </c>
      <c r="D475" s="664" t="s">
        <v>2117</v>
      </c>
      <c r="E475" s="663" t="s">
        <v>561</v>
      </c>
      <c r="F475" s="664" t="s">
        <v>2119</v>
      </c>
      <c r="G475" s="663" t="s">
        <v>589</v>
      </c>
      <c r="H475" s="663" t="s">
        <v>2024</v>
      </c>
      <c r="I475" s="663" t="s">
        <v>919</v>
      </c>
      <c r="J475" s="663" t="s">
        <v>2025</v>
      </c>
      <c r="K475" s="663" t="s">
        <v>2026</v>
      </c>
      <c r="L475" s="665">
        <v>113.08677391321523</v>
      </c>
      <c r="M475" s="665">
        <v>124</v>
      </c>
      <c r="N475" s="666">
        <v>14022.759965238687</v>
      </c>
    </row>
    <row r="476" spans="1:14" ht="14.4" customHeight="1" x14ac:dyDescent="0.3">
      <c r="A476" s="661" t="s">
        <v>542</v>
      </c>
      <c r="B476" s="662" t="s">
        <v>543</v>
      </c>
      <c r="C476" s="663" t="s">
        <v>552</v>
      </c>
      <c r="D476" s="664" t="s">
        <v>2117</v>
      </c>
      <c r="E476" s="663" t="s">
        <v>561</v>
      </c>
      <c r="F476" s="664" t="s">
        <v>2119</v>
      </c>
      <c r="G476" s="663" t="s">
        <v>589</v>
      </c>
      <c r="H476" s="663" t="s">
        <v>1328</v>
      </c>
      <c r="I476" s="663" t="s">
        <v>1329</v>
      </c>
      <c r="J476" s="663" t="s">
        <v>1330</v>
      </c>
      <c r="K476" s="663"/>
      <c r="L476" s="665">
        <v>107.182</v>
      </c>
      <c r="M476" s="665">
        <v>1</v>
      </c>
      <c r="N476" s="666">
        <v>107.182</v>
      </c>
    </row>
    <row r="477" spans="1:14" ht="14.4" customHeight="1" x14ac:dyDescent="0.3">
      <c r="A477" s="661" t="s">
        <v>542</v>
      </c>
      <c r="B477" s="662" t="s">
        <v>543</v>
      </c>
      <c r="C477" s="663" t="s">
        <v>552</v>
      </c>
      <c r="D477" s="664" t="s">
        <v>2117</v>
      </c>
      <c r="E477" s="663" t="s">
        <v>561</v>
      </c>
      <c r="F477" s="664" t="s">
        <v>2119</v>
      </c>
      <c r="G477" s="663" t="s">
        <v>589</v>
      </c>
      <c r="H477" s="663" t="s">
        <v>2027</v>
      </c>
      <c r="I477" s="663" t="s">
        <v>2028</v>
      </c>
      <c r="J477" s="663" t="s">
        <v>2029</v>
      </c>
      <c r="K477" s="663" t="s">
        <v>2030</v>
      </c>
      <c r="L477" s="665">
        <v>5697.4599284280848</v>
      </c>
      <c r="M477" s="665">
        <v>69</v>
      </c>
      <c r="N477" s="666">
        <v>393124.73506153788</v>
      </c>
    </row>
    <row r="478" spans="1:14" ht="14.4" customHeight="1" x14ac:dyDescent="0.3">
      <c r="A478" s="661" t="s">
        <v>542</v>
      </c>
      <c r="B478" s="662" t="s">
        <v>543</v>
      </c>
      <c r="C478" s="663" t="s">
        <v>552</v>
      </c>
      <c r="D478" s="664" t="s">
        <v>2117</v>
      </c>
      <c r="E478" s="663" t="s">
        <v>561</v>
      </c>
      <c r="F478" s="664" t="s">
        <v>2119</v>
      </c>
      <c r="G478" s="663" t="s">
        <v>589</v>
      </c>
      <c r="H478" s="663" t="s">
        <v>1353</v>
      </c>
      <c r="I478" s="663" t="s">
        <v>1353</v>
      </c>
      <c r="J478" s="663" t="s">
        <v>1354</v>
      </c>
      <c r="K478" s="663" t="s">
        <v>1355</v>
      </c>
      <c r="L478" s="665">
        <v>3939.0118154743027</v>
      </c>
      <c r="M478" s="665">
        <v>5.5999999999999988</v>
      </c>
      <c r="N478" s="666">
        <v>22058.46616665609</v>
      </c>
    </row>
    <row r="479" spans="1:14" ht="14.4" customHeight="1" x14ac:dyDescent="0.3">
      <c r="A479" s="661" t="s">
        <v>542</v>
      </c>
      <c r="B479" s="662" t="s">
        <v>543</v>
      </c>
      <c r="C479" s="663" t="s">
        <v>552</v>
      </c>
      <c r="D479" s="664" t="s">
        <v>2117</v>
      </c>
      <c r="E479" s="663" t="s">
        <v>561</v>
      </c>
      <c r="F479" s="664" t="s">
        <v>2119</v>
      </c>
      <c r="G479" s="663" t="s">
        <v>589</v>
      </c>
      <c r="H479" s="663" t="s">
        <v>1356</v>
      </c>
      <c r="I479" s="663" t="s">
        <v>919</v>
      </c>
      <c r="J479" s="663" t="s">
        <v>1357</v>
      </c>
      <c r="K479" s="663" t="s">
        <v>1358</v>
      </c>
      <c r="L479" s="665">
        <v>94.691663395865007</v>
      </c>
      <c r="M479" s="665">
        <v>1172</v>
      </c>
      <c r="N479" s="666">
        <v>110978.62949995379</v>
      </c>
    </row>
    <row r="480" spans="1:14" ht="14.4" customHeight="1" x14ac:dyDescent="0.3">
      <c r="A480" s="661" t="s">
        <v>542</v>
      </c>
      <c r="B480" s="662" t="s">
        <v>543</v>
      </c>
      <c r="C480" s="663" t="s">
        <v>552</v>
      </c>
      <c r="D480" s="664" t="s">
        <v>2117</v>
      </c>
      <c r="E480" s="663" t="s">
        <v>561</v>
      </c>
      <c r="F480" s="664" t="s">
        <v>2119</v>
      </c>
      <c r="G480" s="663" t="s">
        <v>589</v>
      </c>
      <c r="H480" s="663" t="s">
        <v>2031</v>
      </c>
      <c r="I480" s="663" t="s">
        <v>2031</v>
      </c>
      <c r="J480" s="663" t="s">
        <v>2032</v>
      </c>
      <c r="K480" s="663" t="s">
        <v>2033</v>
      </c>
      <c r="L480" s="665">
        <v>7747.0797765521229</v>
      </c>
      <c r="M480" s="665">
        <v>21</v>
      </c>
      <c r="N480" s="666">
        <v>162688.67530759459</v>
      </c>
    </row>
    <row r="481" spans="1:14" ht="14.4" customHeight="1" x14ac:dyDescent="0.3">
      <c r="A481" s="661" t="s">
        <v>542</v>
      </c>
      <c r="B481" s="662" t="s">
        <v>543</v>
      </c>
      <c r="C481" s="663" t="s">
        <v>552</v>
      </c>
      <c r="D481" s="664" t="s">
        <v>2117</v>
      </c>
      <c r="E481" s="663" t="s">
        <v>561</v>
      </c>
      <c r="F481" s="664" t="s">
        <v>2119</v>
      </c>
      <c r="G481" s="663" t="s">
        <v>589</v>
      </c>
      <c r="H481" s="663" t="s">
        <v>2034</v>
      </c>
      <c r="I481" s="663" t="s">
        <v>919</v>
      </c>
      <c r="J481" s="663" t="s">
        <v>2035</v>
      </c>
      <c r="K481" s="663"/>
      <c r="L481" s="665">
        <v>1166.29</v>
      </c>
      <c r="M481" s="665">
        <v>2</v>
      </c>
      <c r="N481" s="666">
        <v>2332.58</v>
      </c>
    </row>
    <row r="482" spans="1:14" ht="14.4" customHeight="1" x14ac:dyDescent="0.3">
      <c r="A482" s="661" t="s">
        <v>542</v>
      </c>
      <c r="B482" s="662" t="s">
        <v>543</v>
      </c>
      <c r="C482" s="663" t="s">
        <v>552</v>
      </c>
      <c r="D482" s="664" t="s">
        <v>2117</v>
      </c>
      <c r="E482" s="663" t="s">
        <v>561</v>
      </c>
      <c r="F482" s="664" t="s">
        <v>2119</v>
      </c>
      <c r="G482" s="663" t="s">
        <v>589</v>
      </c>
      <c r="H482" s="663" t="s">
        <v>2036</v>
      </c>
      <c r="I482" s="663" t="s">
        <v>919</v>
      </c>
      <c r="J482" s="663" t="s">
        <v>2037</v>
      </c>
      <c r="K482" s="663"/>
      <c r="L482" s="665">
        <v>43.474086723749792</v>
      </c>
      <c r="M482" s="665">
        <v>82</v>
      </c>
      <c r="N482" s="666">
        <v>3564.8751113474827</v>
      </c>
    </row>
    <row r="483" spans="1:14" ht="14.4" customHeight="1" x14ac:dyDescent="0.3">
      <c r="A483" s="661" t="s">
        <v>542</v>
      </c>
      <c r="B483" s="662" t="s">
        <v>543</v>
      </c>
      <c r="C483" s="663" t="s">
        <v>552</v>
      </c>
      <c r="D483" s="664" t="s">
        <v>2117</v>
      </c>
      <c r="E483" s="663" t="s">
        <v>561</v>
      </c>
      <c r="F483" s="664" t="s">
        <v>2119</v>
      </c>
      <c r="G483" s="663" t="s">
        <v>589</v>
      </c>
      <c r="H483" s="663" t="s">
        <v>2038</v>
      </c>
      <c r="I483" s="663" t="s">
        <v>919</v>
      </c>
      <c r="J483" s="663" t="s">
        <v>2039</v>
      </c>
      <c r="K483" s="663" t="s">
        <v>2040</v>
      </c>
      <c r="L483" s="665">
        <v>490.3867690877355</v>
      </c>
      <c r="M483" s="665">
        <v>24</v>
      </c>
      <c r="N483" s="666">
        <v>11769.282458105652</v>
      </c>
    </row>
    <row r="484" spans="1:14" ht="14.4" customHeight="1" x14ac:dyDescent="0.3">
      <c r="A484" s="661" t="s">
        <v>542</v>
      </c>
      <c r="B484" s="662" t="s">
        <v>543</v>
      </c>
      <c r="C484" s="663" t="s">
        <v>552</v>
      </c>
      <c r="D484" s="664" t="s">
        <v>2117</v>
      </c>
      <c r="E484" s="663" t="s">
        <v>561</v>
      </c>
      <c r="F484" s="664" t="s">
        <v>2119</v>
      </c>
      <c r="G484" s="663" t="s">
        <v>589</v>
      </c>
      <c r="H484" s="663" t="s">
        <v>2041</v>
      </c>
      <c r="I484" s="663" t="s">
        <v>2042</v>
      </c>
      <c r="J484" s="663" t="s">
        <v>2043</v>
      </c>
      <c r="K484" s="663" t="s">
        <v>2044</v>
      </c>
      <c r="L484" s="665">
        <v>3276.1986956521737</v>
      </c>
      <c r="M484" s="665">
        <v>46</v>
      </c>
      <c r="N484" s="666">
        <v>150705.13999999998</v>
      </c>
    </row>
    <row r="485" spans="1:14" ht="14.4" customHeight="1" x14ac:dyDescent="0.3">
      <c r="A485" s="661" t="s">
        <v>542</v>
      </c>
      <c r="B485" s="662" t="s">
        <v>543</v>
      </c>
      <c r="C485" s="663" t="s">
        <v>552</v>
      </c>
      <c r="D485" s="664" t="s">
        <v>2117</v>
      </c>
      <c r="E485" s="663" t="s">
        <v>561</v>
      </c>
      <c r="F485" s="664" t="s">
        <v>2119</v>
      </c>
      <c r="G485" s="663" t="s">
        <v>589</v>
      </c>
      <c r="H485" s="663" t="s">
        <v>2045</v>
      </c>
      <c r="I485" s="663" t="s">
        <v>2046</v>
      </c>
      <c r="J485" s="663" t="s">
        <v>2047</v>
      </c>
      <c r="K485" s="663" t="s">
        <v>2048</v>
      </c>
      <c r="L485" s="665">
        <v>2040.125</v>
      </c>
      <c r="M485" s="665">
        <v>1</v>
      </c>
      <c r="N485" s="666">
        <v>2040.125</v>
      </c>
    </row>
    <row r="486" spans="1:14" ht="14.4" customHeight="1" x14ac:dyDescent="0.3">
      <c r="A486" s="661" t="s">
        <v>542</v>
      </c>
      <c r="B486" s="662" t="s">
        <v>543</v>
      </c>
      <c r="C486" s="663" t="s">
        <v>552</v>
      </c>
      <c r="D486" s="664" t="s">
        <v>2117</v>
      </c>
      <c r="E486" s="663" t="s">
        <v>561</v>
      </c>
      <c r="F486" s="664" t="s">
        <v>2119</v>
      </c>
      <c r="G486" s="663" t="s">
        <v>589</v>
      </c>
      <c r="H486" s="663" t="s">
        <v>2049</v>
      </c>
      <c r="I486" s="663" t="s">
        <v>919</v>
      </c>
      <c r="J486" s="663" t="s">
        <v>2050</v>
      </c>
      <c r="K486" s="663"/>
      <c r="L486" s="665">
        <v>261.01626823037236</v>
      </c>
      <c r="M486" s="665">
        <v>15</v>
      </c>
      <c r="N486" s="666">
        <v>3915.2440234555852</v>
      </c>
    </row>
    <row r="487" spans="1:14" ht="14.4" customHeight="1" x14ac:dyDescent="0.3">
      <c r="A487" s="661" t="s">
        <v>542</v>
      </c>
      <c r="B487" s="662" t="s">
        <v>543</v>
      </c>
      <c r="C487" s="663" t="s">
        <v>552</v>
      </c>
      <c r="D487" s="664" t="s">
        <v>2117</v>
      </c>
      <c r="E487" s="663" t="s">
        <v>561</v>
      </c>
      <c r="F487" s="664" t="s">
        <v>2119</v>
      </c>
      <c r="G487" s="663" t="s">
        <v>589</v>
      </c>
      <c r="H487" s="663" t="s">
        <v>2051</v>
      </c>
      <c r="I487" s="663" t="s">
        <v>2052</v>
      </c>
      <c r="J487" s="663" t="s">
        <v>2053</v>
      </c>
      <c r="K487" s="663" t="s">
        <v>2054</v>
      </c>
      <c r="L487" s="665">
        <v>4018.75</v>
      </c>
      <c r="M487" s="665">
        <v>6</v>
      </c>
      <c r="N487" s="666">
        <v>24112.5</v>
      </c>
    </row>
    <row r="488" spans="1:14" ht="14.4" customHeight="1" x14ac:dyDescent="0.3">
      <c r="A488" s="661" t="s">
        <v>542</v>
      </c>
      <c r="B488" s="662" t="s">
        <v>543</v>
      </c>
      <c r="C488" s="663" t="s">
        <v>552</v>
      </c>
      <c r="D488" s="664" t="s">
        <v>2117</v>
      </c>
      <c r="E488" s="663" t="s">
        <v>561</v>
      </c>
      <c r="F488" s="664" t="s">
        <v>2119</v>
      </c>
      <c r="G488" s="663" t="s">
        <v>589</v>
      </c>
      <c r="H488" s="663" t="s">
        <v>1385</v>
      </c>
      <c r="I488" s="663" t="s">
        <v>1385</v>
      </c>
      <c r="J488" s="663" t="s">
        <v>1386</v>
      </c>
      <c r="K488" s="663" t="s">
        <v>1387</v>
      </c>
      <c r="L488" s="665">
        <v>95.570000000000022</v>
      </c>
      <c r="M488" s="665">
        <v>7</v>
      </c>
      <c r="N488" s="666">
        <v>668.99000000000012</v>
      </c>
    </row>
    <row r="489" spans="1:14" ht="14.4" customHeight="1" x14ac:dyDescent="0.3">
      <c r="A489" s="661" t="s">
        <v>542</v>
      </c>
      <c r="B489" s="662" t="s">
        <v>543</v>
      </c>
      <c r="C489" s="663" t="s">
        <v>552</v>
      </c>
      <c r="D489" s="664" t="s">
        <v>2117</v>
      </c>
      <c r="E489" s="663" t="s">
        <v>561</v>
      </c>
      <c r="F489" s="664" t="s">
        <v>2119</v>
      </c>
      <c r="G489" s="663" t="s">
        <v>589</v>
      </c>
      <c r="H489" s="663" t="s">
        <v>2055</v>
      </c>
      <c r="I489" s="663" t="s">
        <v>2056</v>
      </c>
      <c r="J489" s="663" t="s">
        <v>2057</v>
      </c>
      <c r="K489" s="663" t="s">
        <v>2058</v>
      </c>
      <c r="L489" s="665">
        <v>2976.9799145299148</v>
      </c>
      <c r="M489" s="665">
        <v>117</v>
      </c>
      <c r="N489" s="666">
        <v>348306.65</v>
      </c>
    </row>
    <row r="490" spans="1:14" ht="14.4" customHeight="1" x14ac:dyDescent="0.3">
      <c r="A490" s="661" t="s">
        <v>542</v>
      </c>
      <c r="B490" s="662" t="s">
        <v>543</v>
      </c>
      <c r="C490" s="663" t="s">
        <v>552</v>
      </c>
      <c r="D490" s="664" t="s">
        <v>2117</v>
      </c>
      <c r="E490" s="663" t="s">
        <v>561</v>
      </c>
      <c r="F490" s="664" t="s">
        <v>2119</v>
      </c>
      <c r="G490" s="663" t="s">
        <v>589</v>
      </c>
      <c r="H490" s="663" t="s">
        <v>2059</v>
      </c>
      <c r="I490" s="663" t="s">
        <v>2059</v>
      </c>
      <c r="J490" s="663" t="s">
        <v>2060</v>
      </c>
      <c r="K490" s="663" t="s">
        <v>2061</v>
      </c>
      <c r="L490" s="665">
        <v>111.72</v>
      </c>
      <c r="M490" s="665">
        <v>1</v>
      </c>
      <c r="N490" s="666">
        <v>111.72</v>
      </c>
    </row>
    <row r="491" spans="1:14" ht="14.4" customHeight="1" x14ac:dyDescent="0.3">
      <c r="A491" s="661" t="s">
        <v>542</v>
      </c>
      <c r="B491" s="662" t="s">
        <v>543</v>
      </c>
      <c r="C491" s="663" t="s">
        <v>552</v>
      </c>
      <c r="D491" s="664" t="s">
        <v>2117</v>
      </c>
      <c r="E491" s="663" t="s">
        <v>561</v>
      </c>
      <c r="F491" s="664" t="s">
        <v>2119</v>
      </c>
      <c r="G491" s="663" t="s">
        <v>589</v>
      </c>
      <c r="H491" s="663" t="s">
        <v>1423</v>
      </c>
      <c r="I491" s="663" t="s">
        <v>1423</v>
      </c>
      <c r="J491" s="663" t="s">
        <v>1424</v>
      </c>
      <c r="K491" s="663" t="s">
        <v>1425</v>
      </c>
      <c r="L491" s="665">
        <v>1065.31</v>
      </c>
      <c r="M491" s="665">
        <v>1</v>
      </c>
      <c r="N491" s="666">
        <v>1065.31</v>
      </c>
    </row>
    <row r="492" spans="1:14" ht="14.4" customHeight="1" x14ac:dyDescent="0.3">
      <c r="A492" s="661" t="s">
        <v>542</v>
      </c>
      <c r="B492" s="662" t="s">
        <v>543</v>
      </c>
      <c r="C492" s="663" t="s">
        <v>552</v>
      </c>
      <c r="D492" s="664" t="s">
        <v>2117</v>
      </c>
      <c r="E492" s="663" t="s">
        <v>561</v>
      </c>
      <c r="F492" s="664" t="s">
        <v>2119</v>
      </c>
      <c r="G492" s="663" t="s">
        <v>589</v>
      </c>
      <c r="H492" s="663" t="s">
        <v>2062</v>
      </c>
      <c r="I492" s="663" t="s">
        <v>2062</v>
      </c>
      <c r="J492" s="663" t="s">
        <v>2063</v>
      </c>
      <c r="K492" s="663" t="s">
        <v>2064</v>
      </c>
      <c r="L492" s="665">
        <v>1.1299999999999999</v>
      </c>
      <c r="M492" s="665">
        <v>2</v>
      </c>
      <c r="N492" s="666">
        <v>2.2599999999999998</v>
      </c>
    </row>
    <row r="493" spans="1:14" ht="14.4" customHeight="1" x14ac:dyDescent="0.3">
      <c r="A493" s="661" t="s">
        <v>542</v>
      </c>
      <c r="B493" s="662" t="s">
        <v>543</v>
      </c>
      <c r="C493" s="663" t="s">
        <v>552</v>
      </c>
      <c r="D493" s="664" t="s">
        <v>2117</v>
      </c>
      <c r="E493" s="663" t="s">
        <v>561</v>
      </c>
      <c r="F493" s="664" t="s">
        <v>2119</v>
      </c>
      <c r="G493" s="663" t="s">
        <v>589</v>
      </c>
      <c r="H493" s="663" t="s">
        <v>1431</v>
      </c>
      <c r="I493" s="663" t="s">
        <v>919</v>
      </c>
      <c r="J493" s="663" t="s">
        <v>1432</v>
      </c>
      <c r="K493" s="663" t="s">
        <v>1433</v>
      </c>
      <c r="L493" s="665">
        <v>206.99</v>
      </c>
      <c r="M493" s="665">
        <v>3</v>
      </c>
      <c r="N493" s="666">
        <v>620.97</v>
      </c>
    </row>
    <row r="494" spans="1:14" ht="14.4" customHeight="1" x14ac:dyDescent="0.3">
      <c r="A494" s="661" t="s">
        <v>542</v>
      </c>
      <c r="B494" s="662" t="s">
        <v>543</v>
      </c>
      <c r="C494" s="663" t="s">
        <v>552</v>
      </c>
      <c r="D494" s="664" t="s">
        <v>2117</v>
      </c>
      <c r="E494" s="663" t="s">
        <v>561</v>
      </c>
      <c r="F494" s="664" t="s">
        <v>2119</v>
      </c>
      <c r="G494" s="663" t="s">
        <v>589</v>
      </c>
      <c r="H494" s="663" t="s">
        <v>2065</v>
      </c>
      <c r="I494" s="663" t="s">
        <v>919</v>
      </c>
      <c r="J494" s="663" t="s">
        <v>2066</v>
      </c>
      <c r="K494" s="663"/>
      <c r="L494" s="665">
        <v>45.83</v>
      </c>
      <c r="M494" s="665">
        <v>4</v>
      </c>
      <c r="N494" s="666">
        <v>183.32</v>
      </c>
    </row>
    <row r="495" spans="1:14" ht="14.4" customHeight="1" x14ac:dyDescent="0.3">
      <c r="A495" s="661" t="s">
        <v>542</v>
      </c>
      <c r="B495" s="662" t="s">
        <v>543</v>
      </c>
      <c r="C495" s="663" t="s">
        <v>552</v>
      </c>
      <c r="D495" s="664" t="s">
        <v>2117</v>
      </c>
      <c r="E495" s="663" t="s">
        <v>561</v>
      </c>
      <c r="F495" s="664" t="s">
        <v>2119</v>
      </c>
      <c r="G495" s="663" t="s">
        <v>589</v>
      </c>
      <c r="H495" s="663" t="s">
        <v>1446</v>
      </c>
      <c r="I495" s="663" t="s">
        <v>919</v>
      </c>
      <c r="J495" s="663" t="s">
        <v>1447</v>
      </c>
      <c r="K495" s="663"/>
      <c r="L495" s="665">
        <v>45.830303315200503</v>
      </c>
      <c r="M495" s="665">
        <v>2</v>
      </c>
      <c r="N495" s="666">
        <v>91.660606630401006</v>
      </c>
    </row>
    <row r="496" spans="1:14" ht="14.4" customHeight="1" x14ac:dyDescent="0.3">
      <c r="A496" s="661" t="s">
        <v>542</v>
      </c>
      <c r="B496" s="662" t="s">
        <v>543</v>
      </c>
      <c r="C496" s="663" t="s">
        <v>552</v>
      </c>
      <c r="D496" s="664" t="s">
        <v>2117</v>
      </c>
      <c r="E496" s="663" t="s">
        <v>561</v>
      </c>
      <c r="F496" s="664" t="s">
        <v>2119</v>
      </c>
      <c r="G496" s="663" t="s">
        <v>589</v>
      </c>
      <c r="H496" s="663" t="s">
        <v>1448</v>
      </c>
      <c r="I496" s="663" t="s">
        <v>919</v>
      </c>
      <c r="J496" s="663" t="s">
        <v>1449</v>
      </c>
      <c r="K496" s="663"/>
      <c r="L496" s="665">
        <v>45.830000326032398</v>
      </c>
      <c r="M496" s="665">
        <v>7</v>
      </c>
      <c r="N496" s="666">
        <v>320.81000228222678</v>
      </c>
    </row>
    <row r="497" spans="1:14" ht="14.4" customHeight="1" x14ac:dyDescent="0.3">
      <c r="A497" s="661" t="s">
        <v>542</v>
      </c>
      <c r="B497" s="662" t="s">
        <v>543</v>
      </c>
      <c r="C497" s="663" t="s">
        <v>552</v>
      </c>
      <c r="D497" s="664" t="s">
        <v>2117</v>
      </c>
      <c r="E497" s="663" t="s">
        <v>561</v>
      </c>
      <c r="F497" s="664" t="s">
        <v>2119</v>
      </c>
      <c r="G497" s="663" t="s">
        <v>589</v>
      </c>
      <c r="H497" s="663" t="s">
        <v>2067</v>
      </c>
      <c r="I497" s="663" t="s">
        <v>919</v>
      </c>
      <c r="J497" s="663" t="s">
        <v>2068</v>
      </c>
      <c r="K497" s="663"/>
      <c r="L497" s="665">
        <v>45.83</v>
      </c>
      <c r="M497" s="665">
        <v>8</v>
      </c>
      <c r="N497" s="666">
        <v>366.64</v>
      </c>
    </row>
    <row r="498" spans="1:14" ht="14.4" customHeight="1" x14ac:dyDescent="0.3">
      <c r="A498" s="661" t="s">
        <v>542</v>
      </c>
      <c r="B498" s="662" t="s">
        <v>543</v>
      </c>
      <c r="C498" s="663" t="s">
        <v>552</v>
      </c>
      <c r="D498" s="664" t="s">
        <v>2117</v>
      </c>
      <c r="E498" s="663" t="s">
        <v>561</v>
      </c>
      <c r="F498" s="664" t="s">
        <v>2119</v>
      </c>
      <c r="G498" s="663" t="s">
        <v>589</v>
      </c>
      <c r="H498" s="663" t="s">
        <v>1456</v>
      </c>
      <c r="I498" s="663" t="s">
        <v>1456</v>
      </c>
      <c r="J498" s="663" t="s">
        <v>1457</v>
      </c>
      <c r="K498" s="663" t="s">
        <v>1458</v>
      </c>
      <c r="L498" s="665">
        <v>73.09996034429804</v>
      </c>
      <c r="M498" s="665">
        <v>23</v>
      </c>
      <c r="N498" s="666">
        <v>1681.2990879188549</v>
      </c>
    </row>
    <row r="499" spans="1:14" ht="14.4" customHeight="1" x14ac:dyDescent="0.3">
      <c r="A499" s="661" t="s">
        <v>542</v>
      </c>
      <c r="B499" s="662" t="s">
        <v>543</v>
      </c>
      <c r="C499" s="663" t="s">
        <v>552</v>
      </c>
      <c r="D499" s="664" t="s">
        <v>2117</v>
      </c>
      <c r="E499" s="663" t="s">
        <v>561</v>
      </c>
      <c r="F499" s="664" t="s">
        <v>2119</v>
      </c>
      <c r="G499" s="663" t="s">
        <v>589</v>
      </c>
      <c r="H499" s="663" t="s">
        <v>2069</v>
      </c>
      <c r="I499" s="663" t="s">
        <v>2069</v>
      </c>
      <c r="J499" s="663" t="s">
        <v>2070</v>
      </c>
      <c r="K499" s="663" t="s">
        <v>2071</v>
      </c>
      <c r="L499" s="665">
        <v>64.120000000000033</v>
      </c>
      <c r="M499" s="665">
        <v>1</v>
      </c>
      <c r="N499" s="666">
        <v>64.120000000000033</v>
      </c>
    </row>
    <row r="500" spans="1:14" ht="14.4" customHeight="1" x14ac:dyDescent="0.3">
      <c r="A500" s="661" t="s">
        <v>542</v>
      </c>
      <c r="B500" s="662" t="s">
        <v>543</v>
      </c>
      <c r="C500" s="663" t="s">
        <v>552</v>
      </c>
      <c r="D500" s="664" t="s">
        <v>2117</v>
      </c>
      <c r="E500" s="663" t="s">
        <v>561</v>
      </c>
      <c r="F500" s="664" t="s">
        <v>2119</v>
      </c>
      <c r="G500" s="663" t="s">
        <v>589</v>
      </c>
      <c r="H500" s="663" t="s">
        <v>2072</v>
      </c>
      <c r="I500" s="663" t="s">
        <v>2072</v>
      </c>
      <c r="J500" s="663" t="s">
        <v>2073</v>
      </c>
      <c r="K500" s="663" t="s">
        <v>2074</v>
      </c>
      <c r="L500" s="665">
        <v>187.96</v>
      </c>
      <c r="M500" s="665">
        <v>1</v>
      </c>
      <c r="N500" s="666">
        <v>187.96</v>
      </c>
    </row>
    <row r="501" spans="1:14" ht="14.4" customHeight="1" x14ac:dyDescent="0.3">
      <c r="A501" s="661" t="s">
        <v>542</v>
      </c>
      <c r="B501" s="662" t="s">
        <v>543</v>
      </c>
      <c r="C501" s="663" t="s">
        <v>552</v>
      </c>
      <c r="D501" s="664" t="s">
        <v>2117</v>
      </c>
      <c r="E501" s="663" t="s">
        <v>561</v>
      </c>
      <c r="F501" s="664" t="s">
        <v>2119</v>
      </c>
      <c r="G501" s="663" t="s">
        <v>589</v>
      </c>
      <c r="H501" s="663" t="s">
        <v>1514</v>
      </c>
      <c r="I501" s="663" t="s">
        <v>919</v>
      </c>
      <c r="J501" s="663" t="s">
        <v>1515</v>
      </c>
      <c r="K501" s="663" t="s">
        <v>1516</v>
      </c>
      <c r="L501" s="665">
        <v>115.43</v>
      </c>
      <c r="M501" s="665">
        <v>1</v>
      </c>
      <c r="N501" s="666">
        <v>115.43</v>
      </c>
    </row>
    <row r="502" spans="1:14" ht="14.4" customHeight="1" x14ac:dyDescent="0.3">
      <c r="A502" s="661" t="s">
        <v>542</v>
      </c>
      <c r="B502" s="662" t="s">
        <v>543</v>
      </c>
      <c r="C502" s="663" t="s">
        <v>552</v>
      </c>
      <c r="D502" s="664" t="s">
        <v>2117</v>
      </c>
      <c r="E502" s="663" t="s">
        <v>561</v>
      </c>
      <c r="F502" s="664" t="s">
        <v>2119</v>
      </c>
      <c r="G502" s="663" t="s">
        <v>589</v>
      </c>
      <c r="H502" s="663" t="s">
        <v>2075</v>
      </c>
      <c r="I502" s="663" t="s">
        <v>2075</v>
      </c>
      <c r="J502" s="663" t="s">
        <v>2076</v>
      </c>
      <c r="K502" s="663" t="s">
        <v>2077</v>
      </c>
      <c r="L502" s="665">
        <v>5546.23</v>
      </c>
      <c r="M502" s="665">
        <v>10</v>
      </c>
      <c r="N502" s="666">
        <v>55462.299999999996</v>
      </c>
    </row>
    <row r="503" spans="1:14" ht="14.4" customHeight="1" x14ac:dyDescent="0.3">
      <c r="A503" s="661" t="s">
        <v>542</v>
      </c>
      <c r="B503" s="662" t="s">
        <v>543</v>
      </c>
      <c r="C503" s="663" t="s">
        <v>552</v>
      </c>
      <c r="D503" s="664" t="s">
        <v>2117</v>
      </c>
      <c r="E503" s="663" t="s">
        <v>561</v>
      </c>
      <c r="F503" s="664" t="s">
        <v>2119</v>
      </c>
      <c r="G503" s="663" t="s">
        <v>1529</v>
      </c>
      <c r="H503" s="663" t="s">
        <v>2078</v>
      </c>
      <c r="I503" s="663" t="s">
        <v>2079</v>
      </c>
      <c r="J503" s="663" t="s">
        <v>1620</v>
      </c>
      <c r="K503" s="663" t="s">
        <v>2080</v>
      </c>
      <c r="L503" s="665">
        <v>45.190000000000005</v>
      </c>
      <c r="M503" s="665">
        <v>3</v>
      </c>
      <c r="N503" s="666">
        <v>135.57000000000002</v>
      </c>
    </row>
    <row r="504" spans="1:14" ht="14.4" customHeight="1" x14ac:dyDescent="0.3">
      <c r="A504" s="661" t="s">
        <v>542</v>
      </c>
      <c r="B504" s="662" t="s">
        <v>543</v>
      </c>
      <c r="C504" s="663" t="s">
        <v>552</v>
      </c>
      <c r="D504" s="664" t="s">
        <v>2117</v>
      </c>
      <c r="E504" s="663" t="s">
        <v>561</v>
      </c>
      <c r="F504" s="664" t="s">
        <v>2119</v>
      </c>
      <c r="G504" s="663" t="s">
        <v>1529</v>
      </c>
      <c r="H504" s="663" t="s">
        <v>2081</v>
      </c>
      <c r="I504" s="663" t="s">
        <v>2082</v>
      </c>
      <c r="J504" s="663" t="s">
        <v>1620</v>
      </c>
      <c r="K504" s="663" t="s">
        <v>2083</v>
      </c>
      <c r="L504" s="665">
        <v>90.379999999999981</v>
      </c>
      <c r="M504" s="665">
        <v>3</v>
      </c>
      <c r="N504" s="666">
        <v>271.13999999999993</v>
      </c>
    </row>
    <row r="505" spans="1:14" ht="14.4" customHeight="1" x14ac:dyDescent="0.3">
      <c r="A505" s="661" t="s">
        <v>542</v>
      </c>
      <c r="B505" s="662" t="s">
        <v>543</v>
      </c>
      <c r="C505" s="663" t="s">
        <v>552</v>
      </c>
      <c r="D505" s="664" t="s">
        <v>2117</v>
      </c>
      <c r="E505" s="663" t="s">
        <v>561</v>
      </c>
      <c r="F505" s="664" t="s">
        <v>2119</v>
      </c>
      <c r="G505" s="663" t="s">
        <v>1529</v>
      </c>
      <c r="H505" s="663" t="s">
        <v>1565</v>
      </c>
      <c r="I505" s="663" t="s">
        <v>1566</v>
      </c>
      <c r="J505" s="663" t="s">
        <v>1567</v>
      </c>
      <c r="K505" s="663" t="s">
        <v>1568</v>
      </c>
      <c r="L505" s="665">
        <v>81.650000000000048</v>
      </c>
      <c r="M505" s="665">
        <v>1</v>
      </c>
      <c r="N505" s="666">
        <v>81.650000000000048</v>
      </c>
    </row>
    <row r="506" spans="1:14" ht="14.4" customHeight="1" x14ac:dyDescent="0.3">
      <c r="A506" s="661" t="s">
        <v>542</v>
      </c>
      <c r="B506" s="662" t="s">
        <v>543</v>
      </c>
      <c r="C506" s="663" t="s">
        <v>552</v>
      </c>
      <c r="D506" s="664" t="s">
        <v>2117</v>
      </c>
      <c r="E506" s="663" t="s">
        <v>561</v>
      </c>
      <c r="F506" s="664" t="s">
        <v>2119</v>
      </c>
      <c r="G506" s="663" t="s">
        <v>1529</v>
      </c>
      <c r="H506" s="663" t="s">
        <v>2084</v>
      </c>
      <c r="I506" s="663" t="s">
        <v>2085</v>
      </c>
      <c r="J506" s="663" t="s">
        <v>2086</v>
      </c>
      <c r="K506" s="663" t="s">
        <v>1143</v>
      </c>
      <c r="L506" s="665">
        <v>86.68</v>
      </c>
      <c r="M506" s="665">
        <v>1</v>
      </c>
      <c r="N506" s="666">
        <v>86.68</v>
      </c>
    </row>
    <row r="507" spans="1:14" ht="14.4" customHeight="1" x14ac:dyDescent="0.3">
      <c r="A507" s="661" t="s">
        <v>542</v>
      </c>
      <c r="B507" s="662" t="s">
        <v>543</v>
      </c>
      <c r="C507" s="663" t="s">
        <v>552</v>
      </c>
      <c r="D507" s="664" t="s">
        <v>2117</v>
      </c>
      <c r="E507" s="663" t="s">
        <v>561</v>
      </c>
      <c r="F507" s="664" t="s">
        <v>2119</v>
      </c>
      <c r="G507" s="663" t="s">
        <v>1529</v>
      </c>
      <c r="H507" s="663" t="s">
        <v>2087</v>
      </c>
      <c r="I507" s="663" t="s">
        <v>2088</v>
      </c>
      <c r="J507" s="663" t="s">
        <v>2089</v>
      </c>
      <c r="K507" s="663" t="s">
        <v>2090</v>
      </c>
      <c r="L507" s="665">
        <v>210.06910880568611</v>
      </c>
      <c r="M507" s="665">
        <v>5</v>
      </c>
      <c r="N507" s="666">
        <v>1050.3455440284306</v>
      </c>
    </row>
    <row r="508" spans="1:14" ht="14.4" customHeight="1" x14ac:dyDescent="0.3">
      <c r="A508" s="661" t="s">
        <v>542</v>
      </c>
      <c r="B508" s="662" t="s">
        <v>543</v>
      </c>
      <c r="C508" s="663" t="s">
        <v>552</v>
      </c>
      <c r="D508" s="664" t="s">
        <v>2117</v>
      </c>
      <c r="E508" s="663" t="s">
        <v>561</v>
      </c>
      <c r="F508" s="664" t="s">
        <v>2119</v>
      </c>
      <c r="G508" s="663" t="s">
        <v>1529</v>
      </c>
      <c r="H508" s="663" t="s">
        <v>1711</v>
      </c>
      <c r="I508" s="663" t="s">
        <v>1711</v>
      </c>
      <c r="J508" s="663" t="s">
        <v>1712</v>
      </c>
      <c r="K508" s="663" t="s">
        <v>1713</v>
      </c>
      <c r="L508" s="665">
        <v>167.55999999999997</v>
      </c>
      <c r="M508" s="665">
        <v>3</v>
      </c>
      <c r="N508" s="666">
        <v>502.67999999999995</v>
      </c>
    </row>
    <row r="509" spans="1:14" ht="14.4" customHeight="1" x14ac:dyDescent="0.3">
      <c r="A509" s="661" t="s">
        <v>542</v>
      </c>
      <c r="B509" s="662" t="s">
        <v>543</v>
      </c>
      <c r="C509" s="663" t="s">
        <v>552</v>
      </c>
      <c r="D509" s="664" t="s">
        <v>2117</v>
      </c>
      <c r="E509" s="663" t="s">
        <v>561</v>
      </c>
      <c r="F509" s="664" t="s">
        <v>2119</v>
      </c>
      <c r="G509" s="663" t="s">
        <v>1529</v>
      </c>
      <c r="H509" s="663" t="s">
        <v>1722</v>
      </c>
      <c r="I509" s="663" t="s">
        <v>1722</v>
      </c>
      <c r="J509" s="663" t="s">
        <v>1548</v>
      </c>
      <c r="K509" s="663" t="s">
        <v>1723</v>
      </c>
      <c r="L509" s="665">
        <v>408.9494828717468</v>
      </c>
      <c r="M509" s="665">
        <v>6</v>
      </c>
      <c r="N509" s="666">
        <v>2453.6968972304808</v>
      </c>
    </row>
    <row r="510" spans="1:14" ht="14.4" customHeight="1" x14ac:dyDescent="0.3">
      <c r="A510" s="661" t="s">
        <v>542</v>
      </c>
      <c r="B510" s="662" t="s">
        <v>543</v>
      </c>
      <c r="C510" s="663" t="s">
        <v>552</v>
      </c>
      <c r="D510" s="664" t="s">
        <v>2117</v>
      </c>
      <c r="E510" s="663" t="s">
        <v>561</v>
      </c>
      <c r="F510" s="664" t="s">
        <v>2119</v>
      </c>
      <c r="G510" s="663" t="s">
        <v>1529</v>
      </c>
      <c r="H510" s="663" t="s">
        <v>1729</v>
      </c>
      <c r="I510" s="663" t="s">
        <v>1729</v>
      </c>
      <c r="J510" s="663" t="s">
        <v>1548</v>
      </c>
      <c r="K510" s="663" t="s">
        <v>1720</v>
      </c>
      <c r="L510" s="665">
        <v>630.65920251350008</v>
      </c>
      <c r="M510" s="665">
        <v>3</v>
      </c>
      <c r="N510" s="666">
        <v>1891.9776075405002</v>
      </c>
    </row>
    <row r="511" spans="1:14" ht="14.4" customHeight="1" x14ac:dyDescent="0.3">
      <c r="A511" s="661" t="s">
        <v>542</v>
      </c>
      <c r="B511" s="662" t="s">
        <v>543</v>
      </c>
      <c r="C511" s="663" t="s">
        <v>552</v>
      </c>
      <c r="D511" s="664" t="s">
        <v>2117</v>
      </c>
      <c r="E511" s="663" t="s">
        <v>561</v>
      </c>
      <c r="F511" s="664" t="s">
        <v>2119</v>
      </c>
      <c r="G511" s="663" t="s">
        <v>1529</v>
      </c>
      <c r="H511" s="663" t="s">
        <v>2091</v>
      </c>
      <c r="I511" s="663" t="s">
        <v>2091</v>
      </c>
      <c r="J511" s="663" t="s">
        <v>2092</v>
      </c>
      <c r="K511" s="663" t="s">
        <v>2093</v>
      </c>
      <c r="L511" s="665">
        <v>1722.6125423728815</v>
      </c>
      <c r="M511" s="665">
        <v>59</v>
      </c>
      <c r="N511" s="666">
        <v>101634.14000000001</v>
      </c>
    </row>
    <row r="512" spans="1:14" ht="14.4" customHeight="1" x14ac:dyDescent="0.3">
      <c r="A512" s="661" t="s">
        <v>542</v>
      </c>
      <c r="B512" s="662" t="s">
        <v>543</v>
      </c>
      <c r="C512" s="663" t="s">
        <v>552</v>
      </c>
      <c r="D512" s="664" t="s">
        <v>2117</v>
      </c>
      <c r="E512" s="663" t="s">
        <v>2094</v>
      </c>
      <c r="F512" s="664" t="s">
        <v>2126</v>
      </c>
      <c r="G512" s="663" t="s">
        <v>1529</v>
      </c>
      <c r="H512" s="663" t="s">
        <v>2095</v>
      </c>
      <c r="I512" s="663" t="s">
        <v>2096</v>
      </c>
      <c r="J512" s="663" t="s">
        <v>2097</v>
      </c>
      <c r="K512" s="663" t="s">
        <v>2098</v>
      </c>
      <c r="L512" s="665">
        <v>4560.2865057326881</v>
      </c>
      <c r="M512" s="665">
        <v>23</v>
      </c>
      <c r="N512" s="666">
        <v>104886.58963185182</v>
      </c>
    </row>
    <row r="513" spans="1:14" ht="14.4" customHeight="1" x14ac:dyDescent="0.3">
      <c r="A513" s="661" t="s">
        <v>542</v>
      </c>
      <c r="B513" s="662" t="s">
        <v>543</v>
      </c>
      <c r="C513" s="663" t="s">
        <v>552</v>
      </c>
      <c r="D513" s="664" t="s">
        <v>2117</v>
      </c>
      <c r="E513" s="663" t="s">
        <v>2094</v>
      </c>
      <c r="F513" s="664" t="s">
        <v>2126</v>
      </c>
      <c r="G513" s="663" t="s">
        <v>1529</v>
      </c>
      <c r="H513" s="663" t="s">
        <v>2099</v>
      </c>
      <c r="I513" s="663" t="s">
        <v>2100</v>
      </c>
      <c r="J513" s="663" t="s">
        <v>2097</v>
      </c>
      <c r="K513" s="663" t="s">
        <v>2101</v>
      </c>
      <c r="L513" s="665">
        <v>10446.742024755822</v>
      </c>
      <c r="M513" s="665">
        <v>2</v>
      </c>
      <c r="N513" s="666">
        <v>20893.484049511644</v>
      </c>
    </row>
    <row r="514" spans="1:14" ht="14.4" customHeight="1" x14ac:dyDescent="0.3">
      <c r="A514" s="661" t="s">
        <v>542</v>
      </c>
      <c r="B514" s="662" t="s">
        <v>543</v>
      </c>
      <c r="C514" s="663" t="s">
        <v>552</v>
      </c>
      <c r="D514" s="664" t="s">
        <v>2117</v>
      </c>
      <c r="E514" s="663" t="s">
        <v>1766</v>
      </c>
      <c r="F514" s="664" t="s">
        <v>2121</v>
      </c>
      <c r="G514" s="663" t="s">
        <v>589</v>
      </c>
      <c r="H514" s="663" t="s">
        <v>2102</v>
      </c>
      <c r="I514" s="663" t="s">
        <v>2103</v>
      </c>
      <c r="J514" s="663" t="s">
        <v>2104</v>
      </c>
      <c r="K514" s="663" t="s">
        <v>2105</v>
      </c>
      <c r="L514" s="665">
        <v>39.970000000000006</v>
      </c>
      <c r="M514" s="665">
        <v>1</v>
      </c>
      <c r="N514" s="666">
        <v>39.970000000000006</v>
      </c>
    </row>
    <row r="515" spans="1:14" ht="14.4" customHeight="1" x14ac:dyDescent="0.3">
      <c r="A515" s="661" t="s">
        <v>542</v>
      </c>
      <c r="B515" s="662" t="s">
        <v>543</v>
      </c>
      <c r="C515" s="663" t="s">
        <v>552</v>
      </c>
      <c r="D515" s="664" t="s">
        <v>2117</v>
      </c>
      <c r="E515" s="663" t="s">
        <v>1766</v>
      </c>
      <c r="F515" s="664" t="s">
        <v>2121</v>
      </c>
      <c r="G515" s="663" t="s">
        <v>589</v>
      </c>
      <c r="H515" s="663" t="s">
        <v>2106</v>
      </c>
      <c r="I515" s="663" t="s">
        <v>2107</v>
      </c>
      <c r="J515" s="663" t="s">
        <v>2108</v>
      </c>
      <c r="K515" s="663" t="s">
        <v>640</v>
      </c>
      <c r="L515" s="665">
        <v>67.740000000000009</v>
      </c>
      <c r="M515" s="665">
        <v>1</v>
      </c>
      <c r="N515" s="666">
        <v>67.740000000000009</v>
      </c>
    </row>
    <row r="516" spans="1:14" ht="14.4" customHeight="1" x14ac:dyDescent="0.3">
      <c r="A516" s="661" t="s">
        <v>542</v>
      </c>
      <c r="B516" s="662" t="s">
        <v>543</v>
      </c>
      <c r="C516" s="663" t="s">
        <v>552</v>
      </c>
      <c r="D516" s="664" t="s">
        <v>2117</v>
      </c>
      <c r="E516" s="663" t="s">
        <v>1766</v>
      </c>
      <c r="F516" s="664" t="s">
        <v>2121</v>
      </c>
      <c r="G516" s="663" t="s">
        <v>589</v>
      </c>
      <c r="H516" s="663" t="s">
        <v>1773</v>
      </c>
      <c r="I516" s="663" t="s">
        <v>1774</v>
      </c>
      <c r="J516" s="663" t="s">
        <v>1775</v>
      </c>
      <c r="K516" s="663" t="s">
        <v>1776</v>
      </c>
      <c r="L516" s="665">
        <v>31.88999999999999</v>
      </c>
      <c r="M516" s="665">
        <v>16</v>
      </c>
      <c r="N516" s="666">
        <v>510.23999999999984</v>
      </c>
    </row>
    <row r="517" spans="1:14" ht="14.4" customHeight="1" x14ac:dyDescent="0.3">
      <c r="A517" s="661" t="s">
        <v>542</v>
      </c>
      <c r="B517" s="662" t="s">
        <v>543</v>
      </c>
      <c r="C517" s="663" t="s">
        <v>555</v>
      </c>
      <c r="D517" s="664" t="s">
        <v>2118</v>
      </c>
      <c r="E517" s="663" t="s">
        <v>2109</v>
      </c>
      <c r="F517" s="664" t="s">
        <v>2127</v>
      </c>
      <c r="G517" s="663" t="s">
        <v>589</v>
      </c>
      <c r="H517" s="663" t="s">
        <v>2110</v>
      </c>
      <c r="I517" s="663" t="s">
        <v>2111</v>
      </c>
      <c r="J517" s="663" t="s">
        <v>2112</v>
      </c>
      <c r="K517" s="663" t="s">
        <v>2113</v>
      </c>
      <c r="L517" s="665">
        <v>2858.3</v>
      </c>
      <c r="M517" s="665">
        <v>10</v>
      </c>
      <c r="N517" s="666">
        <v>28583.000000000004</v>
      </c>
    </row>
    <row r="518" spans="1:14" ht="14.4" customHeight="1" thickBot="1" x14ac:dyDescent="0.35">
      <c r="A518" s="667" t="s">
        <v>542</v>
      </c>
      <c r="B518" s="668" t="s">
        <v>543</v>
      </c>
      <c r="C518" s="669" t="s">
        <v>555</v>
      </c>
      <c r="D518" s="670" t="s">
        <v>2118</v>
      </c>
      <c r="E518" s="669" t="s">
        <v>2109</v>
      </c>
      <c r="F518" s="670" t="s">
        <v>2127</v>
      </c>
      <c r="G518" s="669" t="s">
        <v>589</v>
      </c>
      <c r="H518" s="669" t="s">
        <v>2114</v>
      </c>
      <c r="I518" s="669" t="s">
        <v>2114</v>
      </c>
      <c r="J518" s="669" t="s">
        <v>2112</v>
      </c>
      <c r="K518" s="669" t="s">
        <v>2115</v>
      </c>
      <c r="L518" s="671">
        <v>2858.6990476190476</v>
      </c>
      <c r="M518" s="671">
        <v>21</v>
      </c>
      <c r="N518" s="672">
        <v>60032.68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2128</v>
      </c>
      <c r="B5" s="659">
        <v>21102.129999999997</v>
      </c>
      <c r="C5" s="677">
        <v>9.2723271194734558E-2</v>
      </c>
      <c r="D5" s="659">
        <v>206479.68121200905</v>
      </c>
      <c r="E5" s="677">
        <v>0.90727672880526544</v>
      </c>
      <c r="F5" s="660">
        <v>227581.81121200905</v>
      </c>
    </row>
    <row r="6" spans="1:6" ht="14.4" customHeight="1" thickBot="1" x14ac:dyDescent="0.35">
      <c r="A6" s="688" t="s">
        <v>2129</v>
      </c>
      <c r="B6" s="680">
        <v>12199.256936585731</v>
      </c>
      <c r="C6" s="681">
        <v>4.0749560774563383E-2</v>
      </c>
      <c r="D6" s="680">
        <v>287172.23823301936</v>
      </c>
      <c r="E6" s="681">
        <v>0.95925043922543674</v>
      </c>
      <c r="F6" s="682">
        <v>299371.49516960507</v>
      </c>
    </row>
    <row r="7" spans="1:6" ht="14.4" customHeight="1" thickBot="1" x14ac:dyDescent="0.35">
      <c r="A7" s="683" t="s">
        <v>3</v>
      </c>
      <c r="B7" s="684">
        <v>33301.386936585724</v>
      </c>
      <c r="C7" s="685">
        <v>6.3196086889089939E-2</v>
      </c>
      <c r="D7" s="684">
        <v>493651.91944502841</v>
      </c>
      <c r="E7" s="685">
        <v>0.93680391311090994</v>
      </c>
      <c r="F7" s="686">
        <v>526953.30638161418</v>
      </c>
    </row>
    <row r="8" spans="1:6" ht="14.4" customHeight="1" thickBot="1" x14ac:dyDescent="0.35"/>
    <row r="9" spans="1:6" ht="14.4" customHeight="1" x14ac:dyDescent="0.3">
      <c r="A9" s="687" t="s">
        <v>2130</v>
      </c>
      <c r="B9" s="659">
        <v>21102.129999999997</v>
      </c>
      <c r="C9" s="677">
        <v>0.19677731802429774</v>
      </c>
      <c r="D9" s="659">
        <v>86136.5</v>
      </c>
      <c r="E9" s="677">
        <v>0.80322268197570224</v>
      </c>
      <c r="F9" s="660">
        <v>107238.63</v>
      </c>
    </row>
    <row r="10" spans="1:6" ht="14.4" customHeight="1" x14ac:dyDescent="0.3">
      <c r="A10" s="690" t="s">
        <v>2131</v>
      </c>
      <c r="B10" s="665">
        <v>9231.0679999999993</v>
      </c>
      <c r="C10" s="678">
        <v>0.99169990571883582</v>
      </c>
      <c r="D10" s="665">
        <v>77.259999999999991</v>
      </c>
      <c r="E10" s="678">
        <v>8.3000942811641363E-3</v>
      </c>
      <c r="F10" s="666">
        <v>9308.3279999999995</v>
      </c>
    </row>
    <row r="11" spans="1:6" ht="14.4" customHeight="1" x14ac:dyDescent="0.3">
      <c r="A11" s="690" t="s">
        <v>2132</v>
      </c>
      <c r="B11" s="665">
        <v>1743.51</v>
      </c>
      <c r="C11" s="678">
        <v>0.61553533791584136</v>
      </c>
      <c r="D11" s="665">
        <v>1089.0000000000002</v>
      </c>
      <c r="E11" s="678">
        <v>0.38446466208415864</v>
      </c>
      <c r="F11" s="666">
        <v>2832.51</v>
      </c>
    </row>
    <row r="12" spans="1:6" ht="14.4" customHeight="1" x14ac:dyDescent="0.3">
      <c r="A12" s="690" t="s">
        <v>2133</v>
      </c>
      <c r="B12" s="665">
        <v>562.73897246337492</v>
      </c>
      <c r="C12" s="678">
        <v>0.83310854444004467</v>
      </c>
      <c r="D12" s="665">
        <v>112.73000000000002</v>
      </c>
      <c r="E12" s="678">
        <v>0.16689145555995533</v>
      </c>
      <c r="F12" s="666">
        <v>675.46897246337494</v>
      </c>
    </row>
    <row r="13" spans="1:6" ht="14.4" customHeight="1" x14ac:dyDescent="0.3">
      <c r="A13" s="690" t="s">
        <v>2134</v>
      </c>
      <c r="B13" s="665">
        <v>422</v>
      </c>
      <c r="C13" s="678">
        <v>1</v>
      </c>
      <c r="D13" s="665"/>
      <c r="E13" s="678">
        <v>0</v>
      </c>
      <c r="F13" s="666">
        <v>422</v>
      </c>
    </row>
    <row r="14" spans="1:6" ht="14.4" customHeight="1" x14ac:dyDescent="0.3">
      <c r="A14" s="690" t="s">
        <v>2135</v>
      </c>
      <c r="B14" s="665">
        <v>239.93996412235668</v>
      </c>
      <c r="C14" s="678">
        <v>0.49989533577174761</v>
      </c>
      <c r="D14" s="665">
        <v>240.04043767901834</v>
      </c>
      <c r="E14" s="678">
        <v>0.50010466422825239</v>
      </c>
      <c r="F14" s="666">
        <v>479.98040180137502</v>
      </c>
    </row>
    <row r="15" spans="1:6" ht="14.4" customHeight="1" x14ac:dyDescent="0.3">
      <c r="A15" s="690" t="s">
        <v>2136</v>
      </c>
      <c r="B15" s="665"/>
      <c r="C15" s="678">
        <v>0</v>
      </c>
      <c r="D15" s="665">
        <v>50.169999999999995</v>
      </c>
      <c r="E15" s="678">
        <v>1</v>
      </c>
      <c r="F15" s="666">
        <v>50.169999999999995</v>
      </c>
    </row>
    <row r="16" spans="1:6" ht="14.4" customHeight="1" x14ac:dyDescent="0.3">
      <c r="A16" s="690" t="s">
        <v>2137</v>
      </c>
      <c r="B16" s="665"/>
      <c r="C16" s="678">
        <v>0</v>
      </c>
      <c r="D16" s="665">
        <v>65.819999999999965</v>
      </c>
      <c r="E16" s="678">
        <v>1</v>
      </c>
      <c r="F16" s="666">
        <v>65.819999999999965</v>
      </c>
    </row>
    <row r="17" spans="1:6" ht="14.4" customHeight="1" x14ac:dyDescent="0.3">
      <c r="A17" s="690" t="s">
        <v>2138</v>
      </c>
      <c r="B17" s="665"/>
      <c r="C17" s="678">
        <v>0</v>
      </c>
      <c r="D17" s="665">
        <v>244.95000000000005</v>
      </c>
      <c r="E17" s="678">
        <v>1</v>
      </c>
      <c r="F17" s="666">
        <v>244.95000000000005</v>
      </c>
    </row>
    <row r="18" spans="1:6" ht="14.4" customHeight="1" x14ac:dyDescent="0.3">
      <c r="A18" s="690" t="s">
        <v>2139</v>
      </c>
      <c r="B18" s="665"/>
      <c r="C18" s="678">
        <v>0</v>
      </c>
      <c r="D18" s="665">
        <v>193650.59828780068</v>
      </c>
      <c r="E18" s="678">
        <v>1</v>
      </c>
      <c r="F18" s="666">
        <v>193650.59828780068</v>
      </c>
    </row>
    <row r="19" spans="1:6" ht="14.4" customHeight="1" x14ac:dyDescent="0.3">
      <c r="A19" s="690" t="s">
        <v>2140</v>
      </c>
      <c r="B19" s="665"/>
      <c r="C19" s="678">
        <v>0</v>
      </c>
      <c r="D19" s="665">
        <v>92.63</v>
      </c>
      <c r="E19" s="678">
        <v>1</v>
      </c>
      <c r="F19" s="666">
        <v>92.63</v>
      </c>
    </row>
    <row r="20" spans="1:6" ht="14.4" customHeight="1" x14ac:dyDescent="0.3">
      <c r="A20" s="690" t="s">
        <v>2141</v>
      </c>
      <c r="B20" s="665"/>
      <c r="C20" s="678">
        <v>0</v>
      </c>
      <c r="D20" s="665">
        <v>560.34943710989205</v>
      </c>
      <c r="E20" s="678">
        <v>1</v>
      </c>
      <c r="F20" s="666">
        <v>560.34943710989205</v>
      </c>
    </row>
    <row r="21" spans="1:6" ht="14.4" customHeight="1" x14ac:dyDescent="0.3">
      <c r="A21" s="690" t="s">
        <v>2142</v>
      </c>
      <c r="B21" s="665"/>
      <c r="C21" s="678">
        <v>0</v>
      </c>
      <c r="D21" s="665">
        <v>113629.40072553058</v>
      </c>
      <c r="E21" s="678">
        <v>1</v>
      </c>
      <c r="F21" s="666">
        <v>113629.40072553058</v>
      </c>
    </row>
    <row r="22" spans="1:6" ht="14.4" customHeight="1" x14ac:dyDescent="0.3">
      <c r="A22" s="690" t="s">
        <v>2143</v>
      </c>
      <c r="B22" s="665"/>
      <c r="C22" s="678">
        <v>0</v>
      </c>
      <c r="D22" s="665">
        <v>453.8890953671235</v>
      </c>
      <c r="E22" s="678">
        <v>1</v>
      </c>
      <c r="F22" s="666">
        <v>453.8890953671235</v>
      </c>
    </row>
    <row r="23" spans="1:6" ht="14.4" customHeight="1" x14ac:dyDescent="0.3">
      <c r="A23" s="690" t="s">
        <v>2144</v>
      </c>
      <c r="B23" s="665"/>
      <c r="C23" s="678">
        <v>0</v>
      </c>
      <c r="D23" s="665">
        <v>104.49999999999999</v>
      </c>
      <c r="E23" s="678">
        <v>1</v>
      </c>
      <c r="F23" s="666">
        <v>104.49999999999999</v>
      </c>
    </row>
    <row r="24" spans="1:6" ht="14.4" customHeight="1" x14ac:dyDescent="0.3">
      <c r="A24" s="690" t="s">
        <v>2145</v>
      </c>
      <c r="B24" s="665"/>
      <c r="C24" s="678">
        <v>0</v>
      </c>
      <c r="D24" s="665">
        <v>42.02000000000001</v>
      </c>
      <c r="E24" s="678">
        <v>1</v>
      </c>
      <c r="F24" s="666">
        <v>42.02000000000001</v>
      </c>
    </row>
    <row r="25" spans="1:6" ht="14.4" customHeight="1" x14ac:dyDescent="0.3">
      <c r="A25" s="690" t="s">
        <v>2146</v>
      </c>
      <c r="B25" s="665"/>
      <c r="C25" s="678">
        <v>0</v>
      </c>
      <c r="D25" s="665">
        <v>665.37</v>
      </c>
      <c r="E25" s="678">
        <v>1</v>
      </c>
      <c r="F25" s="666">
        <v>665.37</v>
      </c>
    </row>
    <row r="26" spans="1:6" ht="14.4" customHeight="1" x14ac:dyDescent="0.3">
      <c r="A26" s="690" t="s">
        <v>2147</v>
      </c>
      <c r="B26" s="665"/>
      <c r="C26" s="678">
        <v>0</v>
      </c>
      <c r="D26" s="665">
        <v>1617.8399999999997</v>
      </c>
      <c r="E26" s="678">
        <v>1</v>
      </c>
      <c r="F26" s="666">
        <v>1617.8399999999997</v>
      </c>
    </row>
    <row r="27" spans="1:6" ht="14.4" customHeight="1" x14ac:dyDescent="0.3">
      <c r="A27" s="690" t="s">
        <v>2148</v>
      </c>
      <c r="B27" s="665"/>
      <c r="C27" s="678">
        <v>0</v>
      </c>
      <c r="D27" s="665">
        <v>105.05999999999999</v>
      </c>
      <c r="E27" s="678">
        <v>1</v>
      </c>
      <c r="F27" s="666">
        <v>105.05999999999999</v>
      </c>
    </row>
    <row r="28" spans="1:6" ht="14.4" customHeight="1" x14ac:dyDescent="0.3">
      <c r="A28" s="690" t="s">
        <v>2149</v>
      </c>
      <c r="B28" s="665"/>
      <c r="C28" s="678">
        <v>0</v>
      </c>
      <c r="D28" s="665">
        <v>1340.4099999999999</v>
      </c>
      <c r="E28" s="678">
        <v>1</v>
      </c>
      <c r="F28" s="666">
        <v>1340.4099999999999</v>
      </c>
    </row>
    <row r="29" spans="1:6" ht="14.4" customHeight="1" x14ac:dyDescent="0.3">
      <c r="A29" s="690" t="s">
        <v>2150</v>
      </c>
      <c r="B29" s="665"/>
      <c r="C29" s="678">
        <v>0</v>
      </c>
      <c r="D29" s="665">
        <v>936.22007463332784</v>
      </c>
      <c r="E29" s="678">
        <v>1</v>
      </c>
      <c r="F29" s="666">
        <v>936.22007463332784</v>
      </c>
    </row>
    <row r="30" spans="1:6" ht="14.4" customHeight="1" x14ac:dyDescent="0.3">
      <c r="A30" s="690" t="s">
        <v>2151</v>
      </c>
      <c r="B30" s="665"/>
      <c r="C30" s="678">
        <v>0</v>
      </c>
      <c r="D30" s="665">
        <v>71.169899771009796</v>
      </c>
      <c r="E30" s="678">
        <v>1</v>
      </c>
      <c r="F30" s="666">
        <v>71.169899771009796</v>
      </c>
    </row>
    <row r="31" spans="1:6" ht="14.4" customHeight="1" x14ac:dyDescent="0.3">
      <c r="A31" s="690" t="s">
        <v>2152</v>
      </c>
      <c r="B31" s="665"/>
      <c r="C31" s="678">
        <v>0</v>
      </c>
      <c r="D31" s="665">
        <v>52.800000000000004</v>
      </c>
      <c r="E31" s="678">
        <v>1</v>
      </c>
      <c r="F31" s="666">
        <v>52.800000000000004</v>
      </c>
    </row>
    <row r="32" spans="1:6" ht="14.4" customHeight="1" x14ac:dyDescent="0.3">
      <c r="A32" s="690" t="s">
        <v>2153</v>
      </c>
      <c r="B32" s="665"/>
      <c r="C32" s="678">
        <v>0</v>
      </c>
      <c r="D32" s="665">
        <v>106.14000000000003</v>
      </c>
      <c r="E32" s="678">
        <v>1</v>
      </c>
      <c r="F32" s="666">
        <v>106.14000000000003</v>
      </c>
    </row>
    <row r="33" spans="1:6" ht="14.4" customHeight="1" x14ac:dyDescent="0.3">
      <c r="A33" s="690" t="s">
        <v>2154</v>
      </c>
      <c r="B33" s="665"/>
      <c r="C33" s="678">
        <v>0</v>
      </c>
      <c r="D33" s="665">
        <v>85.92</v>
      </c>
      <c r="E33" s="678">
        <v>1</v>
      </c>
      <c r="F33" s="666">
        <v>85.92</v>
      </c>
    </row>
    <row r="34" spans="1:6" ht="14.4" customHeight="1" x14ac:dyDescent="0.3">
      <c r="A34" s="690" t="s">
        <v>2155</v>
      </c>
      <c r="B34" s="665"/>
      <c r="C34" s="678">
        <v>0</v>
      </c>
      <c r="D34" s="665">
        <v>707.06999999999994</v>
      </c>
      <c r="E34" s="678">
        <v>1</v>
      </c>
      <c r="F34" s="666">
        <v>707.06999999999994</v>
      </c>
    </row>
    <row r="35" spans="1:6" ht="14.4" customHeight="1" x14ac:dyDescent="0.3">
      <c r="A35" s="690" t="s">
        <v>2156</v>
      </c>
      <c r="B35" s="665"/>
      <c r="C35" s="678">
        <v>0</v>
      </c>
      <c r="D35" s="665">
        <v>183.08000000000004</v>
      </c>
      <c r="E35" s="678">
        <v>1</v>
      </c>
      <c r="F35" s="666">
        <v>183.08000000000004</v>
      </c>
    </row>
    <row r="36" spans="1:6" ht="14.4" customHeight="1" x14ac:dyDescent="0.3">
      <c r="A36" s="690" t="s">
        <v>2157</v>
      </c>
      <c r="B36" s="665"/>
      <c r="C36" s="678">
        <v>0</v>
      </c>
      <c r="D36" s="665">
        <v>38045.357633776242</v>
      </c>
      <c r="E36" s="678">
        <v>1</v>
      </c>
      <c r="F36" s="666">
        <v>38045.357633776242</v>
      </c>
    </row>
    <row r="37" spans="1:6" ht="14.4" customHeight="1" x14ac:dyDescent="0.3">
      <c r="A37" s="690" t="s">
        <v>2158</v>
      </c>
      <c r="B37" s="665"/>
      <c r="C37" s="678">
        <v>0</v>
      </c>
      <c r="D37" s="665">
        <v>1848</v>
      </c>
      <c r="E37" s="678">
        <v>1</v>
      </c>
      <c r="F37" s="666">
        <v>1848</v>
      </c>
    </row>
    <row r="38" spans="1:6" ht="14.4" customHeight="1" x14ac:dyDescent="0.3">
      <c r="A38" s="690" t="s">
        <v>2159</v>
      </c>
      <c r="B38" s="665"/>
      <c r="C38" s="678">
        <v>0</v>
      </c>
      <c r="D38" s="665">
        <v>1230.8400000000001</v>
      </c>
      <c r="E38" s="678">
        <v>1</v>
      </c>
      <c r="F38" s="666">
        <v>1230.8400000000001</v>
      </c>
    </row>
    <row r="39" spans="1:6" ht="14.4" customHeight="1" x14ac:dyDescent="0.3">
      <c r="A39" s="690" t="s">
        <v>2160</v>
      </c>
      <c r="B39" s="665"/>
      <c r="C39" s="678">
        <v>0</v>
      </c>
      <c r="D39" s="665">
        <v>24.930000000000017</v>
      </c>
      <c r="E39" s="678">
        <v>1</v>
      </c>
      <c r="F39" s="666">
        <v>24.930000000000017</v>
      </c>
    </row>
    <row r="40" spans="1:6" ht="14.4" customHeight="1" x14ac:dyDescent="0.3">
      <c r="A40" s="690" t="s">
        <v>2161</v>
      </c>
      <c r="B40" s="665"/>
      <c r="C40" s="678">
        <v>0</v>
      </c>
      <c r="D40" s="665">
        <v>15156.24</v>
      </c>
      <c r="E40" s="678">
        <v>1</v>
      </c>
      <c r="F40" s="666">
        <v>15156.24</v>
      </c>
    </row>
    <row r="41" spans="1:6" ht="14.4" customHeight="1" x14ac:dyDescent="0.3">
      <c r="A41" s="690" t="s">
        <v>2162</v>
      </c>
      <c r="B41" s="665"/>
      <c r="C41" s="678">
        <v>0</v>
      </c>
      <c r="D41" s="665">
        <v>235.91002191210788</v>
      </c>
      <c r="E41" s="678">
        <v>1</v>
      </c>
      <c r="F41" s="666">
        <v>235.91002191210788</v>
      </c>
    </row>
    <row r="42" spans="1:6" ht="14.4" customHeight="1" x14ac:dyDescent="0.3">
      <c r="A42" s="690" t="s">
        <v>2163</v>
      </c>
      <c r="B42" s="665"/>
      <c r="C42" s="678">
        <v>0</v>
      </c>
      <c r="D42" s="665">
        <v>2287.7502436563159</v>
      </c>
      <c r="E42" s="678">
        <v>1</v>
      </c>
      <c r="F42" s="666">
        <v>2287.7502436563159</v>
      </c>
    </row>
    <row r="43" spans="1:6" ht="14.4" customHeight="1" x14ac:dyDescent="0.3">
      <c r="A43" s="690" t="s">
        <v>2164</v>
      </c>
      <c r="B43" s="665"/>
      <c r="C43" s="678">
        <v>0</v>
      </c>
      <c r="D43" s="665">
        <v>36.179999999999993</v>
      </c>
      <c r="E43" s="678">
        <v>1</v>
      </c>
      <c r="F43" s="666">
        <v>36.179999999999993</v>
      </c>
    </row>
    <row r="44" spans="1:6" ht="14.4" customHeight="1" x14ac:dyDescent="0.3">
      <c r="A44" s="690" t="s">
        <v>2165</v>
      </c>
      <c r="B44" s="665"/>
      <c r="C44" s="678">
        <v>0</v>
      </c>
      <c r="D44" s="665">
        <v>1380.25</v>
      </c>
      <c r="E44" s="678">
        <v>1</v>
      </c>
      <c r="F44" s="666">
        <v>1380.25</v>
      </c>
    </row>
    <row r="45" spans="1:6" ht="14.4" customHeight="1" x14ac:dyDescent="0.3">
      <c r="A45" s="690" t="s">
        <v>2166</v>
      </c>
      <c r="B45" s="665"/>
      <c r="C45" s="678">
        <v>0</v>
      </c>
      <c r="D45" s="665">
        <v>233.34000000000003</v>
      </c>
      <c r="E45" s="678">
        <v>1</v>
      </c>
      <c r="F45" s="666">
        <v>233.34000000000003</v>
      </c>
    </row>
    <row r="46" spans="1:6" ht="14.4" customHeight="1" x14ac:dyDescent="0.3">
      <c r="A46" s="690" t="s">
        <v>2167</v>
      </c>
      <c r="B46" s="665"/>
      <c r="C46" s="678">
        <v>0</v>
      </c>
      <c r="D46" s="665">
        <v>11662.117452565726</v>
      </c>
      <c r="E46" s="678">
        <v>1</v>
      </c>
      <c r="F46" s="666">
        <v>11662.117452565726</v>
      </c>
    </row>
    <row r="47" spans="1:6" ht="14.4" customHeight="1" x14ac:dyDescent="0.3">
      <c r="A47" s="690" t="s">
        <v>2168</v>
      </c>
      <c r="B47" s="665"/>
      <c r="C47" s="678">
        <v>0</v>
      </c>
      <c r="D47" s="665">
        <v>444.74</v>
      </c>
      <c r="E47" s="678">
        <v>1</v>
      </c>
      <c r="F47" s="666">
        <v>444.74</v>
      </c>
    </row>
    <row r="48" spans="1:6" ht="14.4" customHeight="1" x14ac:dyDescent="0.3">
      <c r="A48" s="690" t="s">
        <v>2169</v>
      </c>
      <c r="B48" s="665"/>
      <c r="C48" s="678">
        <v>0</v>
      </c>
      <c r="D48" s="665">
        <v>31.830000000000005</v>
      </c>
      <c r="E48" s="678">
        <v>1</v>
      </c>
      <c r="F48" s="666">
        <v>31.830000000000005</v>
      </c>
    </row>
    <row r="49" spans="1:6" ht="14.4" customHeight="1" x14ac:dyDescent="0.3">
      <c r="A49" s="690" t="s">
        <v>2170</v>
      </c>
      <c r="B49" s="665"/>
      <c r="C49" s="678">
        <v>0</v>
      </c>
      <c r="D49" s="665">
        <v>36.519999999999996</v>
      </c>
      <c r="E49" s="678">
        <v>1</v>
      </c>
      <c r="F49" s="666">
        <v>36.519999999999996</v>
      </c>
    </row>
    <row r="50" spans="1:6" ht="14.4" customHeight="1" x14ac:dyDescent="0.3">
      <c r="A50" s="690" t="s">
        <v>2171</v>
      </c>
      <c r="B50" s="665"/>
      <c r="C50" s="678">
        <v>0</v>
      </c>
      <c r="D50" s="665">
        <v>294.56</v>
      </c>
      <c r="E50" s="678">
        <v>1</v>
      </c>
      <c r="F50" s="666">
        <v>294.56</v>
      </c>
    </row>
    <row r="51" spans="1:6" ht="14.4" customHeight="1" x14ac:dyDescent="0.3">
      <c r="A51" s="690" t="s">
        <v>2172</v>
      </c>
      <c r="B51" s="665"/>
      <c r="C51" s="678">
        <v>0</v>
      </c>
      <c r="D51" s="665">
        <v>1653.0693092940096</v>
      </c>
      <c r="E51" s="678">
        <v>1</v>
      </c>
      <c r="F51" s="666">
        <v>1653.0693092940096</v>
      </c>
    </row>
    <row r="52" spans="1:6" ht="14.4" customHeight="1" x14ac:dyDescent="0.3">
      <c r="A52" s="690" t="s">
        <v>2173</v>
      </c>
      <c r="B52" s="665"/>
      <c r="C52" s="678">
        <v>0</v>
      </c>
      <c r="D52" s="665">
        <v>36.070000000000014</v>
      </c>
      <c r="E52" s="678">
        <v>1</v>
      </c>
      <c r="F52" s="666">
        <v>36.070000000000014</v>
      </c>
    </row>
    <row r="53" spans="1:6" ht="14.4" customHeight="1" x14ac:dyDescent="0.3">
      <c r="A53" s="690" t="s">
        <v>2174</v>
      </c>
      <c r="B53" s="665"/>
      <c r="C53" s="678">
        <v>0</v>
      </c>
      <c r="D53" s="665">
        <v>20.060002945499456</v>
      </c>
      <c r="E53" s="678">
        <v>1</v>
      </c>
      <c r="F53" s="666">
        <v>20.060002945499456</v>
      </c>
    </row>
    <row r="54" spans="1:6" ht="14.4" customHeight="1" x14ac:dyDescent="0.3">
      <c r="A54" s="690" t="s">
        <v>2175</v>
      </c>
      <c r="B54" s="665"/>
      <c r="C54" s="678">
        <v>0</v>
      </c>
      <c r="D54" s="665">
        <v>140.11999999999998</v>
      </c>
      <c r="E54" s="678">
        <v>1</v>
      </c>
      <c r="F54" s="666">
        <v>140.11999999999998</v>
      </c>
    </row>
    <row r="55" spans="1:6" ht="14.4" customHeight="1" x14ac:dyDescent="0.3">
      <c r="A55" s="690" t="s">
        <v>2176</v>
      </c>
      <c r="B55" s="665"/>
      <c r="C55" s="678">
        <v>0</v>
      </c>
      <c r="D55" s="665">
        <v>347.48001493306549</v>
      </c>
      <c r="E55" s="678">
        <v>1</v>
      </c>
      <c r="F55" s="666">
        <v>347.48001493306549</v>
      </c>
    </row>
    <row r="56" spans="1:6" ht="14.4" customHeight="1" x14ac:dyDescent="0.3">
      <c r="A56" s="690" t="s">
        <v>2177</v>
      </c>
      <c r="B56" s="665"/>
      <c r="C56" s="678">
        <v>0</v>
      </c>
      <c r="D56" s="665">
        <v>2116.1446729900049</v>
      </c>
      <c r="E56" s="678">
        <v>1</v>
      </c>
      <c r="F56" s="666">
        <v>2116.1446729900049</v>
      </c>
    </row>
    <row r="57" spans="1:6" ht="14.4" customHeight="1" x14ac:dyDescent="0.3">
      <c r="A57" s="690" t="s">
        <v>2178</v>
      </c>
      <c r="B57" s="665"/>
      <c r="C57" s="678">
        <v>0</v>
      </c>
      <c r="D57" s="665">
        <v>75.299999999999983</v>
      </c>
      <c r="E57" s="678">
        <v>1</v>
      </c>
      <c r="F57" s="666">
        <v>75.299999999999983</v>
      </c>
    </row>
    <row r="58" spans="1:6" ht="14.4" customHeight="1" x14ac:dyDescent="0.3">
      <c r="A58" s="690" t="s">
        <v>2179</v>
      </c>
      <c r="B58" s="665"/>
      <c r="C58" s="678">
        <v>0</v>
      </c>
      <c r="D58" s="665">
        <v>168.53876517958273</v>
      </c>
      <c r="E58" s="678">
        <v>1</v>
      </c>
      <c r="F58" s="666">
        <v>168.53876517958273</v>
      </c>
    </row>
    <row r="59" spans="1:6" ht="14.4" customHeight="1" x14ac:dyDescent="0.3">
      <c r="A59" s="690" t="s">
        <v>2180</v>
      </c>
      <c r="B59" s="665"/>
      <c r="C59" s="678">
        <v>0</v>
      </c>
      <c r="D59" s="665">
        <v>6604.703369884227</v>
      </c>
      <c r="E59" s="678">
        <v>1</v>
      </c>
      <c r="F59" s="666">
        <v>6604.703369884227</v>
      </c>
    </row>
    <row r="60" spans="1:6" ht="14.4" customHeight="1" x14ac:dyDescent="0.3">
      <c r="A60" s="690" t="s">
        <v>2181</v>
      </c>
      <c r="B60" s="665"/>
      <c r="C60" s="678">
        <v>0</v>
      </c>
      <c r="D60" s="665">
        <v>197.19999999999993</v>
      </c>
      <c r="E60" s="678">
        <v>1</v>
      </c>
      <c r="F60" s="666">
        <v>197.19999999999993</v>
      </c>
    </row>
    <row r="61" spans="1:6" ht="14.4" customHeight="1" x14ac:dyDescent="0.3">
      <c r="A61" s="690" t="s">
        <v>2182</v>
      </c>
      <c r="B61" s="665"/>
      <c r="C61" s="678">
        <v>0</v>
      </c>
      <c r="D61" s="665">
        <v>48.730000000000011</v>
      </c>
      <c r="E61" s="678">
        <v>1</v>
      </c>
      <c r="F61" s="666">
        <v>48.730000000000011</v>
      </c>
    </row>
    <row r="62" spans="1:6" ht="14.4" customHeight="1" thickBot="1" x14ac:dyDescent="0.35">
      <c r="A62" s="688" t="s">
        <v>2183</v>
      </c>
      <c r="B62" s="680"/>
      <c r="C62" s="681">
        <v>0</v>
      </c>
      <c r="D62" s="680">
        <v>6875</v>
      </c>
      <c r="E62" s="681">
        <v>1</v>
      </c>
      <c r="F62" s="682">
        <v>6875</v>
      </c>
    </row>
    <row r="63" spans="1:6" ht="14.4" customHeight="1" thickBot="1" x14ac:dyDescent="0.35">
      <c r="A63" s="683" t="s">
        <v>3</v>
      </c>
      <c r="B63" s="684">
        <v>33301.386936585724</v>
      </c>
      <c r="C63" s="685">
        <v>6.3196086889089953E-2</v>
      </c>
      <c r="D63" s="684">
        <v>493651.9194450283</v>
      </c>
      <c r="E63" s="685">
        <v>0.93680391311090994</v>
      </c>
      <c r="F63" s="686">
        <v>526953.30638161406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43.4</v>
      </c>
      <c r="G3" s="47">
        <f>SUBTOTAL(9,G6:G1048576)</f>
        <v>33301.386936585724</v>
      </c>
      <c r="H3" s="48">
        <f>IF(M3=0,0,G3/M3)</f>
        <v>6.3196086889089939E-2</v>
      </c>
      <c r="I3" s="47">
        <f>SUBTOTAL(9,I6:I1048576)</f>
        <v>1035.5999999999999</v>
      </c>
      <c r="J3" s="47">
        <f>SUBTOTAL(9,J6:J1048576)</f>
        <v>493651.91944502847</v>
      </c>
      <c r="K3" s="48">
        <f>IF(M3=0,0,J3/M3)</f>
        <v>0.93680391311091005</v>
      </c>
      <c r="L3" s="47">
        <f>SUBTOTAL(9,L6:L1048576)</f>
        <v>1079</v>
      </c>
      <c r="M3" s="49">
        <f>SUBTOTAL(9,M6:M1048576)</f>
        <v>526953.30638161418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547</v>
      </c>
      <c r="B6" s="656" t="s">
        <v>2184</v>
      </c>
      <c r="C6" s="656" t="s">
        <v>1594</v>
      </c>
      <c r="D6" s="656" t="s">
        <v>2185</v>
      </c>
      <c r="E6" s="656" t="s">
        <v>2186</v>
      </c>
      <c r="F6" s="659"/>
      <c r="G6" s="659"/>
      <c r="H6" s="677">
        <v>0</v>
      </c>
      <c r="I6" s="659">
        <v>1</v>
      </c>
      <c r="J6" s="659">
        <v>48.730000000000011</v>
      </c>
      <c r="K6" s="677">
        <v>1</v>
      </c>
      <c r="L6" s="659">
        <v>1</v>
      </c>
      <c r="M6" s="660">
        <v>48.730000000000011</v>
      </c>
    </row>
    <row r="7" spans="1:13" ht="14.4" customHeight="1" x14ac:dyDescent="0.3">
      <c r="A7" s="661" t="s">
        <v>547</v>
      </c>
      <c r="B7" s="662" t="s">
        <v>2187</v>
      </c>
      <c r="C7" s="662" t="s">
        <v>1724</v>
      </c>
      <c r="D7" s="662" t="s">
        <v>1725</v>
      </c>
      <c r="E7" s="662" t="s">
        <v>1726</v>
      </c>
      <c r="F7" s="665"/>
      <c r="G7" s="665"/>
      <c r="H7" s="678">
        <v>0</v>
      </c>
      <c r="I7" s="665">
        <v>172</v>
      </c>
      <c r="J7" s="665">
        <v>11662.117452565726</v>
      </c>
      <c r="K7" s="678">
        <v>1</v>
      </c>
      <c r="L7" s="665">
        <v>172</v>
      </c>
      <c r="M7" s="666">
        <v>11662.117452565726</v>
      </c>
    </row>
    <row r="8" spans="1:13" ht="14.4" customHeight="1" x14ac:dyDescent="0.3">
      <c r="A8" s="661" t="s">
        <v>547</v>
      </c>
      <c r="B8" s="662" t="s">
        <v>2188</v>
      </c>
      <c r="C8" s="662" t="s">
        <v>1608</v>
      </c>
      <c r="D8" s="662" t="s">
        <v>1609</v>
      </c>
      <c r="E8" s="662" t="s">
        <v>2189</v>
      </c>
      <c r="F8" s="665"/>
      <c r="G8" s="665"/>
      <c r="H8" s="678">
        <v>0</v>
      </c>
      <c r="I8" s="665">
        <v>1</v>
      </c>
      <c r="J8" s="665">
        <v>65.819999999999965</v>
      </c>
      <c r="K8" s="678">
        <v>1</v>
      </c>
      <c r="L8" s="665">
        <v>1</v>
      </c>
      <c r="M8" s="666">
        <v>65.819999999999965</v>
      </c>
    </row>
    <row r="9" spans="1:13" ht="14.4" customHeight="1" x14ac:dyDescent="0.3">
      <c r="A9" s="661" t="s">
        <v>547</v>
      </c>
      <c r="B9" s="662" t="s">
        <v>2190</v>
      </c>
      <c r="C9" s="662" t="s">
        <v>571</v>
      </c>
      <c r="D9" s="662" t="s">
        <v>572</v>
      </c>
      <c r="E9" s="662" t="s">
        <v>2191</v>
      </c>
      <c r="F9" s="665">
        <v>5</v>
      </c>
      <c r="G9" s="665">
        <v>562.73897246337492</v>
      </c>
      <c r="H9" s="678">
        <v>0.83310854444004467</v>
      </c>
      <c r="I9" s="665">
        <v>1</v>
      </c>
      <c r="J9" s="665">
        <v>112.73000000000002</v>
      </c>
      <c r="K9" s="678">
        <v>0.16689145555995533</v>
      </c>
      <c r="L9" s="665">
        <v>6</v>
      </c>
      <c r="M9" s="666">
        <v>675.46897246337494</v>
      </c>
    </row>
    <row r="10" spans="1:13" ht="14.4" customHeight="1" x14ac:dyDescent="0.3">
      <c r="A10" s="661" t="s">
        <v>547</v>
      </c>
      <c r="B10" s="662" t="s">
        <v>2192</v>
      </c>
      <c r="C10" s="662" t="s">
        <v>1681</v>
      </c>
      <c r="D10" s="662" t="s">
        <v>1682</v>
      </c>
      <c r="E10" s="662" t="s">
        <v>2193</v>
      </c>
      <c r="F10" s="665"/>
      <c r="G10" s="665"/>
      <c r="H10" s="678">
        <v>0</v>
      </c>
      <c r="I10" s="665">
        <v>1</v>
      </c>
      <c r="J10" s="665">
        <v>104.49999999999999</v>
      </c>
      <c r="K10" s="678">
        <v>1</v>
      </c>
      <c r="L10" s="665">
        <v>1</v>
      </c>
      <c r="M10" s="666">
        <v>104.49999999999999</v>
      </c>
    </row>
    <row r="11" spans="1:13" ht="14.4" customHeight="1" x14ac:dyDescent="0.3">
      <c r="A11" s="661" t="s">
        <v>547</v>
      </c>
      <c r="B11" s="662" t="s">
        <v>2194</v>
      </c>
      <c r="C11" s="662" t="s">
        <v>1639</v>
      </c>
      <c r="D11" s="662" t="s">
        <v>2195</v>
      </c>
      <c r="E11" s="662" t="s">
        <v>2196</v>
      </c>
      <c r="F11" s="665"/>
      <c r="G11" s="665"/>
      <c r="H11" s="678">
        <v>0</v>
      </c>
      <c r="I11" s="665">
        <v>3</v>
      </c>
      <c r="J11" s="665">
        <v>1340.4099999999999</v>
      </c>
      <c r="K11" s="678">
        <v>1</v>
      </c>
      <c r="L11" s="665">
        <v>3</v>
      </c>
      <c r="M11" s="666">
        <v>1340.4099999999999</v>
      </c>
    </row>
    <row r="12" spans="1:13" ht="14.4" customHeight="1" x14ac:dyDescent="0.3">
      <c r="A12" s="661" t="s">
        <v>547</v>
      </c>
      <c r="B12" s="662" t="s">
        <v>2197</v>
      </c>
      <c r="C12" s="662" t="s">
        <v>1566</v>
      </c>
      <c r="D12" s="662" t="s">
        <v>1567</v>
      </c>
      <c r="E12" s="662" t="s">
        <v>2198</v>
      </c>
      <c r="F12" s="665"/>
      <c r="G12" s="665"/>
      <c r="H12" s="678">
        <v>0</v>
      </c>
      <c r="I12" s="665">
        <v>2</v>
      </c>
      <c r="J12" s="665">
        <v>163.30000000000001</v>
      </c>
      <c r="K12" s="678">
        <v>1</v>
      </c>
      <c r="L12" s="665">
        <v>2</v>
      </c>
      <c r="M12" s="666">
        <v>163.30000000000001</v>
      </c>
    </row>
    <row r="13" spans="1:13" ht="14.4" customHeight="1" x14ac:dyDescent="0.3">
      <c r="A13" s="661" t="s">
        <v>547</v>
      </c>
      <c r="B13" s="662" t="s">
        <v>2199</v>
      </c>
      <c r="C13" s="662" t="s">
        <v>1721</v>
      </c>
      <c r="D13" s="662" t="s">
        <v>1563</v>
      </c>
      <c r="E13" s="662" t="s">
        <v>2200</v>
      </c>
      <c r="F13" s="665"/>
      <c r="G13" s="665"/>
      <c r="H13" s="678">
        <v>0</v>
      </c>
      <c r="I13" s="665">
        <v>38</v>
      </c>
      <c r="J13" s="665">
        <v>125399.99975541051</v>
      </c>
      <c r="K13" s="678">
        <v>1</v>
      </c>
      <c r="L13" s="665">
        <v>38</v>
      </c>
      <c r="M13" s="666">
        <v>125399.99975541051</v>
      </c>
    </row>
    <row r="14" spans="1:13" ht="14.4" customHeight="1" x14ac:dyDescent="0.3">
      <c r="A14" s="661" t="s">
        <v>547</v>
      </c>
      <c r="B14" s="662" t="s">
        <v>2199</v>
      </c>
      <c r="C14" s="662" t="s">
        <v>1719</v>
      </c>
      <c r="D14" s="662" t="s">
        <v>1574</v>
      </c>
      <c r="E14" s="662" t="s">
        <v>2201</v>
      </c>
      <c r="F14" s="665"/>
      <c r="G14" s="665"/>
      <c r="H14" s="678">
        <v>0</v>
      </c>
      <c r="I14" s="665">
        <v>1</v>
      </c>
      <c r="J14" s="665">
        <v>1106.26</v>
      </c>
      <c r="K14" s="678">
        <v>1</v>
      </c>
      <c r="L14" s="665">
        <v>1</v>
      </c>
      <c r="M14" s="666">
        <v>1106.26</v>
      </c>
    </row>
    <row r="15" spans="1:13" ht="14.4" customHeight="1" x14ac:dyDescent="0.3">
      <c r="A15" s="661" t="s">
        <v>547</v>
      </c>
      <c r="B15" s="662" t="s">
        <v>2199</v>
      </c>
      <c r="C15" s="662" t="s">
        <v>1730</v>
      </c>
      <c r="D15" s="662" t="s">
        <v>1574</v>
      </c>
      <c r="E15" s="662" t="s">
        <v>2202</v>
      </c>
      <c r="F15" s="665"/>
      <c r="G15" s="665"/>
      <c r="H15" s="678">
        <v>0</v>
      </c>
      <c r="I15" s="665">
        <v>1</v>
      </c>
      <c r="J15" s="665">
        <v>1895.77</v>
      </c>
      <c r="K15" s="678">
        <v>1</v>
      </c>
      <c r="L15" s="665">
        <v>1</v>
      </c>
      <c r="M15" s="666">
        <v>1895.77</v>
      </c>
    </row>
    <row r="16" spans="1:13" ht="14.4" customHeight="1" x14ac:dyDescent="0.3">
      <c r="A16" s="661" t="s">
        <v>547</v>
      </c>
      <c r="B16" s="662" t="s">
        <v>2199</v>
      </c>
      <c r="C16" s="662" t="s">
        <v>1727</v>
      </c>
      <c r="D16" s="662" t="s">
        <v>1548</v>
      </c>
      <c r="E16" s="662" t="s">
        <v>2203</v>
      </c>
      <c r="F16" s="665"/>
      <c r="G16" s="665"/>
      <c r="H16" s="678">
        <v>0</v>
      </c>
      <c r="I16" s="665">
        <v>6</v>
      </c>
      <c r="J16" s="665">
        <v>1808.8200000000002</v>
      </c>
      <c r="K16" s="678">
        <v>1</v>
      </c>
      <c r="L16" s="665">
        <v>6</v>
      </c>
      <c r="M16" s="666">
        <v>1808.8200000000002</v>
      </c>
    </row>
    <row r="17" spans="1:13" ht="14.4" customHeight="1" x14ac:dyDescent="0.3">
      <c r="A17" s="661" t="s">
        <v>547</v>
      </c>
      <c r="B17" s="662" t="s">
        <v>2199</v>
      </c>
      <c r="C17" s="662" t="s">
        <v>1729</v>
      </c>
      <c r="D17" s="662" t="s">
        <v>1548</v>
      </c>
      <c r="E17" s="662" t="s">
        <v>2204</v>
      </c>
      <c r="F17" s="665"/>
      <c r="G17" s="665"/>
      <c r="H17" s="678">
        <v>0</v>
      </c>
      <c r="I17" s="665">
        <v>36</v>
      </c>
      <c r="J17" s="665">
        <v>22703.759999999998</v>
      </c>
      <c r="K17" s="678">
        <v>1</v>
      </c>
      <c r="L17" s="665">
        <v>36</v>
      </c>
      <c r="M17" s="666">
        <v>22703.759999999998</v>
      </c>
    </row>
    <row r="18" spans="1:13" ht="14.4" customHeight="1" x14ac:dyDescent="0.3">
      <c r="A18" s="661" t="s">
        <v>547</v>
      </c>
      <c r="B18" s="662" t="s">
        <v>2199</v>
      </c>
      <c r="C18" s="662" t="s">
        <v>1732</v>
      </c>
      <c r="D18" s="662" t="s">
        <v>1548</v>
      </c>
      <c r="E18" s="662" t="s">
        <v>2205</v>
      </c>
      <c r="F18" s="665"/>
      <c r="G18" s="665"/>
      <c r="H18" s="678">
        <v>0</v>
      </c>
      <c r="I18" s="665">
        <v>1</v>
      </c>
      <c r="J18" s="665">
        <v>913.65</v>
      </c>
      <c r="K18" s="678">
        <v>1</v>
      </c>
      <c r="L18" s="665">
        <v>1</v>
      </c>
      <c r="M18" s="666">
        <v>913.65</v>
      </c>
    </row>
    <row r="19" spans="1:13" ht="14.4" customHeight="1" x14ac:dyDescent="0.3">
      <c r="A19" s="661" t="s">
        <v>547</v>
      </c>
      <c r="B19" s="662" t="s">
        <v>2199</v>
      </c>
      <c r="C19" s="662" t="s">
        <v>1722</v>
      </c>
      <c r="D19" s="662" t="s">
        <v>1548</v>
      </c>
      <c r="E19" s="662" t="s">
        <v>2206</v>
      </c>
      <c r="F19" s="665"/>
      <c r="G19" s="665"/>
      <c r="H19" s="678">
        <v>0</v>
      </c>
      <c r="I19" s="665">
        <v>43</v>
      </c>
      <c r="J19" s="665">
        <v>17584.843913043478</v>
      </c>
      <c r="K19" s="678">
        <v>1</v>
      </c>
      <c r="L19" s="665">
        <v>43</v>
      </c>
      <c r="M19" s="666">
        <v>17584.843913043478</v>
      </c>
    </row>
    <row r="20" spans="1:13" ht="14.4" customHeight="1" x14ac:dyDescent="0.3">
      <c r="A20" s="661" t="s">
        <v>547</v>
      </c>
      <c r="B20" s="662" t="s">
        <v>2199</v>
      </c>
      <c r="C20" s="662" t="s">
        <v>1547</v>
      </c>
      <c r="D20" s="662" t="s">
        <v>1548</v>
      </c>
      <c r="E20" s="662" t="s">
        <v>2207</v>
      </c>
      <c r="F20" s="665"/>
      <c r="G20" s="665"/>
      <c r="H20" s="678">
        <v>0</v>
      </c>
      <c r="I20" s="665">
        <v>9</v>
      </c>
      <c r="J20" s="665">
        <v>6490.8034479090602</v>
      </c>
      <c r="K20" s="678">
        <v>1</v>
      </c>
      <c r="L20" s="665">
        <v>9</v>
      </c>
      <c r="M20" s="666">
        <v>6490.8034479090602</v>
      </c>
    </row>
    <row r="21" spans="1:13" ht="14.4" customHeight="1" x14ac:dyDescent="0.3">
      <c r="A21" s="661" t="s">
        <v>547</v>
      </c>
      <c r="B21" s="662" t="s">
        <v>2199</v>
      </c>
      <c r="C21" s="662" t="s">
        <v>1562</v>
      </c>
      <c r="D21" s="662" t="s">
        <v>1563</v>
      </c>
      <c r="E21" s="662" t="s">
        <v>2200</v>
      </c>
      <c r="F21" s="665"/>
      <c r="G21" s="665"/>
      <c r="H21" s="678">
        <v>0</v>
      </c>
      <c r="I21" s="665">
        <v>3</v>
      </c>
      <c r="J21" s="665">
        <v>9900</v>
      </c>
      <c r="K21" s="678">
        <v>1</v>
      </c>
      <c r="L21" s="665">
        <v>3</v>
      </c>
      <c r="M21" s="666">
        <v>9900</v>
      </c>
    </row>
    <row r="22" spans="1:13" ht="14.4" customHeight="1" x14ac:dyDescent="0.3">
      <c r="A22" s="661" t="s">
        <v>547</v>
      </c>
      <c r="B22" s="662" t="s">
        <v>2199</v>
      </c>
      <c r="C22" s="662" t="s">
        <v>1573</v>
      </c>
      <c r="D22" s="662" t="s">
        <v>1574</v>
      </c>
      <c r="E22" s="662" t="s">
        <v>2208</v>
      </c>
      <c r="F22" s="665"/>
      <c r="G22" s="665"/>
      <c r="H22" s="678">
        <v>0</v>
      </c>
      <c r="I22" s="665">
        <v>1</v>
      </c>
      <c r="J22" s="665">
        <v>1501.0166666666667</v>
      </c>
      <c r="K22" s="678">
        <v>1</v>
      </c>
      <c r="L22" s="665">
        <v>1</v>
      </c>
      <c r="M22" s="666">
        <v>1501.0166666666667</v>
      </c>
    </row>
    <row r="23" spans="1:13" ht="14.4" customHeight="1" x14ac:dyDescent="0.3">
      <c r="A23" s="661" t="s">
        <v>547</v>
      </c>
      <c r="B23" s="662" t="s">
        <v>2209</v>
      </c>
      <c r="C23" s="662" t="s">
        <v>1696</v>
      </c>
      <c r="D23" s="662" t="s">
        <v>1697</v>
      </c>
      <c r="E23" s="662" t="s">
        <v>2210</v>
      </c>
      <c r="F23" s="665"/>
      <c r="G23" s="665"/>
      <c r="H23" s="678">
        <v>0</v>
      </c>
      <c r="I23" s="665">
        <v>2</v>
      </c>
      <c r="J23" s="665">
        <v>140.07999698727613</v>
      </c>
      <c r="K23" s="678">
        <v>1</v>
      </c>
      <c r="L23" s="665">
        <v>2</v>
      </c>
      <c r="M23" s="666">
        <v>140.07999698727613</v>
      </c>
    </row>
    <row r="24" spans="1:13" ht="14.4" customHeight="1" x14ac:dyDescent="0.3">
      <c r="A24" s="661" t="s">
        <v>547</v>
      </c>
      <c r="B24" s="662" t="s">
        <v>2209</v>
      </c>
      <c r="C24" s="662" t="s">
        <v>1714</v>
      </c>
      <c r="D24" s="662" t="s">
        <v>1697</v>
      </c>
      <c r="E24" s="662" t="s">
        <v>2211</v>
      </c>
      <c r="F24" s="665"/>
      <c r="G24" s="665"/>
      <c r="H24" s="678">
        <v>0</v>
      </c>
      <c r="I24" s="665">
        <v>3</v>
      </c>
      <c r="J24" s="665">
        <v>420.26944012261595</v>
      </c>
      <c r="K24" s="678">
        <v>1</v>
      </c>
      <c r="L24" s="665">
        <v>3</v>
      </c>
      <c r="M24" s="666">
        <v>420.26944012261595</v>
      </c>
    </row>
    <row r="25" spans="1:13" ht="14.4" customHeight="1" x14ac:dyDescent="0.3">
      <c r="A25" s="661" t="s">
        <v>547</v>
      </c>
      <c r="B25" s="662" t="s">
        <v>2212</v>
      </c>
      <c r="C25" s="662" t="s">
        <v>575</v>
      </c>
      <c r="D25" s="662" t="s">
        <v>2213</v>
      </c>
      <c r="E25" s="662" t="s">
        <v>2214</v>
      </c>
      <c r="F25" s="665">
        <v>1</v>
      </c>
      <c r="G25" s="665">
        <v>239.93996412235668</v>
      </c>
      <c r="H25" s="678">
        <v>1</v>
      </c>
      <c r="I25" s="665"/>
      <c r="J25" s="665"/>
      <c r="K25" s="678">
        <v>0</v>
      </c>
      <c r="L25" s="665">
        <v>1</v>
      </c>
      <c r="M25" s="666">
        <v>239.93996412235668</v>
      </c>
    </row>
    <row r="26" spans="1:13" ht="14.4" customHeight="1" x14ac:dyDescent="0.3">
      <c r="A26" s="661" t="s">
        <v>547</v>
      </c>
      <c r="B26" s="662" t="s">
        <v>2215</v>
      </c>
      <c r="C26" s="662" t="s">
        <v>1619</v>
      </c>
      <c r="D26" s="662" t="s">
        <v>1620</v>
      </c>
      <c r="E26" s="662" t="s">
        <v>2216</v>
      </c>
      <c r="F26" s="665"/>
      <c r="G26" s="665"/>
      <c r="H26" s="678">
        <v>0</v>
      </c>
      <c r="I26" s="665">
        <v>2</v>
      </c>
      <c r="J26" s="665">
        <v>258.66000000000003</v>
      </c>
      <c r="K26" s="678">
        <v>1</v>
      </c>
      <c r="L26" s="665">
        <v>2</v>
      </c>
      <c r="M26" s="666">
        <v>258.66000000000003</v>
      </c>
    </row>
    <row r="27" spans="1:13" ht="14.4" customHeight="1" x14ac:dyDescent="0.3">
      <c r="A27" s="661" t="s">
        <v>547</v>
      </c>
      <c r="B27" s="662" t="s">
        <v>2217</v>
      </c>
      <c r="C27" s="662" t="s">
        <v>586</v>
      </c>
      <c r="D27" s="662" t="s">
        <v>587</v>
      </c>
      <c r="E27" s="662" t="s">
        <v>2218</v>
      </c>
      <c r="F27" s="665">
        <v>1</v>
      </c>
      <c r="G27" s="665">
        <v>98.440000000000026</v>
      </c>
      <c r="H27" s="678">
        <v>1</v>
      </c>
      <c r="I27" s="665"/>
      <c r="J27" s="665"/>
      <c r="K27" s="678">
        <v>0</v>
      </c>
      <c r="L27" s="665">
        <v>1</v>
      </c>
      <c r="M27" s="666">
        <v>98.440000000000026</v>
      </c>
    </row>
    <row r="28" spans="1:13" ht="14.4" customHeight="1" x14ac:dyDescent="0.3">
      <c r="A28" s="661" t="s">
        <v>547</v>
      </c>
      <c r="B28" s="662" t="s">
        <v>2217</v>
      </c>
      <c r="C28" s="662" t="s">
        <v>567</v>
      </c>
      <c r="D28" s="662" t="s">
        <v>568</v>
      </c>
      <c r="E28" s="662" t="s">
        <v>2219</v>
      </c>
      <c r="F28" s="665">
        <v>2</v>
      </c>
      <c r="G28" s="665">
        <v>323.56</v>
      </c>
      <c r="H28" s="678">
        <v>1</v>
      </c>
      <c r="I28" s="665"/>
      <c r="J28" s="665"/>
      <c r="K28" s="678">
        <v>0</v>
      </c>
      <c r="L28" s="665">
        <v>2</v>
      </c>
      <c r="M28" s="666">
        <v>323.56</v>
      </c>
    </row>
    <row r="29" spans="1:13" ht="14.4" customHeight="1" x14ac:dyDescent="0.3">
      <c r="A29" s="661" t="s">
        <v>547</v>
      </c>
      <c r="B29" s="662" t="s">
        <v>2220</v>
      </c>
      <c r="C29" s="662" t="s">
        <v>1688</v>
      </c>
      <c r="D29" s="662" t="s">
        <v>1689</v>
      </c>
      <c r="E29" s="662" t="s">
        <v>2221</v>
      </c>
      <c r="F29" s="665"/>
      <c r="G29" s="665"/>
      <c r="H29" s="678">
        <v>0</v>
      </c>
      <c r="I29" s="665">
        <v>1</v>
      </c>
      <c r="J29" s="665">
        <v>52.800000000000004</v>
      </c>
      <c r="K29" s="678">
        <v>1</v>
      </c>
      <c r="L29" s="665">
        <v>1</v>
      </c>
      <c r="M29" s="666">
        <v>52.800000000000004</v>
      </c>
    </row>
    <row r="30" spans="1:13" ht="14.4" customHeight="1" x14ac:dyDescent="0.3">
      <c r="A30" s="661" t="s">
        <v>547</v>
      </c>
      <c r="B30" s="662" t="s">
        <v>2222</v>
      </c>
      <c r="C30" s="662" t="s">
        <v>1558</v>
      </c>
      <c r="D30" s="662" t="s">
        <v>1559</v>
      </c>
      <c r="E30" s="662" t="s">
        <v>2223</v>
      </c>
      <c r="F30" s="665"/>
      <c r="G30" s="665"/>
      <c r="H30" s="678">
        <v>0</v>
      </c>
      <c r="I30" s="665">
        <v>2</v>
      </c>
      <c r="J30" s="665">
        <v>85.92</v>
      </c>
      <c r="K30" s="678">
        <v>1</v>
      </c>
      <c r="L30" s="665">
        <v>2</v>
      </c>
      <c r="M30" s="666">
        <v>85.92</v>
      </c>
    </row>
    <row r="31" spans="1:13" ht="14.4" customHeight="1" x14ac:dyDescent="0.3">
      <c r="A31" s="661" t="s">
        <v>547</v>
      </c>
      <c r="B31" s="662" t="s">
        <v>2224</v>
      </c>
      <c r="C31" s="662" t="s">
        <v>1555</v>
      </c>
      <c r="D31" s="662" t="s">
        <v>1556</v>
      </c>
      <c r="E31" s="662" t="s">
        <v>2225</v>
      </c>
      <c r="F31" s="665"/>
      <c r="G31" s="665"/>
      <c r="H31" s="678">
        <v>0</v>
      </c>
      <c r="I31" s="665">
        <v>4</v>
      </c>
      <c r="J31" s="665">
        <v>183.08000000000004</v>
      </c>
      <c r="K31" s="678">
        <v>1</v>
      </c>
      <c r="L31" s="665">
        <v>4</v>
      </c>
      <c r="M31" s="666">
        <v>183.08000000000004</v>
      </c>
    </row>
    <row r="32" spans="1:13" ht="14.4" customHeight="1" x14ac:dyDescent="0.3">
      <c r="A32" s="661" t="s">
        <v>547</v>
      </c>
      <c r="B32" s="662" t="s">
        <v>2226</v>
      </c>
      <c r="C32" s="662" t="s">
        <v>1623</v>
      </c>
      <c r="D32" s="662" t="s">
        <v>1624</v>
      </c>
      <c r="E32" s="662" t="s">
        <v>2227</v>
      </c>
      <c r="F32" s="665"/>
      <c r="G32" s="665"/>
      <c r="H32" s="678">
        <v>0</v>
      </c>
      <c r="I32" s="665">
        <v>1</v>
      </c>
      <c r="J32" s="665">
        <v>24.930000000000017</v>
      </c>
      <c r="K32" s="678">
        <v>1</v>
      </c>
      <c r="L32" s="665">
        <v>1</v>
      </c>
      <c r="M32" s="666">
        <v>24.930000000000017</v>
      </c>
    </row>
    <row r="33" spans="1:13" ht="14.4" customHeight="1" x14ac:dyDescent="0.3">
      <c r="A33" s="661" t="s">
        <v>547</v>
      </c>
      <c r="B33" s="662" t="s">
        <v>2228</v>
      </c>
      <c r="C33" s="662" t="s">
        <v>1668</v>
      </c>
      <c r="D33" s="662" t="s">
        <v>1628</v>
      </c>
      <c r="E33" s="662" t="s">
        <v>2229</v>
      </c>
      <c r="F33" s="665"/>
      <c r="G33" s="665"/>
      <c r="H33" s="678">
        <v>0</v>
      </c>
      <c r="I33" s="665">
        <v>1</v>
      </c>
      <c r="J33" s="665">
        <v>149.23002191210787</v>
      </c>
      <c r="K33" s="678">
        <v>1</v>
      </c>
      <c r="L33" s="665">
        <v>1</v>
      </c>
      <c r="M33" s="666">
        <v>149.23002191210787</v>
      </c>
    </row>
    <row r="34" spans="1:13" ht="14.4" customHeight="1" x14ac:dyDescent="0.3">
      <c r="A34" s="661" t="s">
        <v>547</v>
      </c>
      <c r="B34" s="662" t="s">
        <v>2230</v>
      </c>
      <c r="C34" s="662" t="s">
        <v>1570</v>
      </c>
      <c r="D34" s="662" t="s">
        <v>2231</v>
      </c>
      <c r="E34" s="662" t="s">
        <v>2232</v>
      </c>
      <c r="F34" s="665"/>
      <c r="G34" s="665"/>
      <c r="H34" s="678">
        <v>0</v>
      </c>
      <c r="I34" s="665">
        <v>1</v>
      </c>
      <c r="J34" s="665">
        <v>36.179999999999993</v>
      </c>
      <c r="K34" s="678">
        <v>1</v>
      </c>
      <c r="L34" s="665">
        <v>1</v>
      </c>
      <c r="M34" s="666">
        <v>36.179999999999993</v>
      </c>
    </row>
    <row r="35" spans="1:13" ht="14.4" customHeight="1" x14ac:dyDescent="0.3">
      <c r="A35" s="661" t="s">
        <v>547</v>
      </c>
      <c r="B35" s="662" t="s">
        <v>2233</v>
      </c>
      <c r="C35" s="662" t="s">
        <v>1616</v>
      </c>
      <c r="D35" s="662" t="s">
        <v>2234</v>
      </c>
      <c r="E35" s="662" t="s">
        <v>2235</v>
      </c>
      <c r="F35" s="665"/>
      <c r="G35" s="665"/>
      <c r="H35" s="678">
        <v>0</v>
      </c>
      <c r="I35" s="665">
        <v>2</v>
      </c>
      <c r="J35" s="665">
        <v>233.34000000000003</v>
      </c>
      <c r="K35" s="678">
        <v>1</v>
      </c>
      <c r="L35" s="665">
        <v>2</v>
      </c>
      <c r="M35" s="666">
        <v>233.34000000000003</v>
      </c>
    </row>
    <row r="36" spans="1:13" ht="14.4" customHeight="1" x14ac:dyDescent="0.3">
      <c r="A36" s="661" t="s">
        <v>547</v>
      </c>
      <c r="B36" s="662" t="s">
        <v>2236</v>
      </c>
      <c r="C36" s="662" t="s">
        <v>1709</v>
      </c>
      <c r="D36" s="662" t="s">
        <v>1710</v>
      </c>
      <c r="E36" s="662" t="s">
        <v>2237</v>
      </c>
      <c r="F36" s="665"/>
      <c r="G36" s="665"/>
      <c r="H36" s="678">
        <v>0</v>
      </c>
      <c r="I36" s="665">
        <v>1</v>
      </c>
      <c r="J36" s="665">
        <v>31.830000000000005</v>
      </c>
      <c r="K36" s="678">
        <v>1</v>
      </c>
      <c r="L36" s="665">
        <v>1</v>
      </c>
      <c r="M36" s="666">
        <v>31.830000000000005</v>
      </c>
    </row>
    <row r="37" spans="1:13" ht="14.4" customHeight="1" x14ac:dyDescent="0.3">
      <c r="A37" s="661" t="s">
        <v>547</v>
      </c>
      <c r="B37" s="662" t="s">
        <v>2238</v>
      </c>
      <c r="C37" s="662" t="s">
        <v>1662</v>
      </c>
      <c r="D37" s="662" t="s">
        <v>1663</v>
      </c>
      <c r="E37" s="662" t="s">
        <v>2239</v>
      </c>
      <c r="F37" s="665"/>
      <c r="G37" s="665"/>
      <c r="H37" s="678">
        <v>0</v>
      </c>
      <c r="I37" s="665">
        <v>1</v>
      </c>
      <c r="J37" s="665">
        <v>158.97999999999999</v>
      </c>
      <c r="K37" s="678">
        <v>1</v>
      </c>
      <c r="L37" s="665">
        <v>1</v>
      </c>
      <c r="M37" s="666">
        <v>158.97999999999999</v>
      </c>
    </row>
    <row r="38" spans="1:13" ht="14.4" customHeight="1" x14ac:dyDescent="0.3">
      <c r="A38" s="661" t="s">
        <v>547</v>
      </c>
      <c r="B38" s="662" t="s">
        <v>2238</v>
      </c>
      <c r="C38" s="662" t="s">
        <v>1591</v>
      </c>
      <c r="D38" s="662" t="s">
        <v>1592</v>
      </c>
      <c r="E38" s="662" t="s">
        <v>2240</v>
      </c>
      <c r="F38" s="665"/>
      <c r="G38" s="665"/>
      <c r="H38" s="678">
        <v>0</v>
      </c>
      <c r="I38" s="665">
        <v>1</v>
      </c>
      <c r="J38" s="665">
        <v>135.58000000000001</v>
      </c>
      <c r="K38" s="678">
        <v>1</v>
      </c>
      <c r="L38" s="665">
        <v>1</v>
      </c>
      <c r="M38" s="666">
        <v>135.58000000000001</v>
      </c>
    </row>
    <row r="39" spans="1:13" ht="14.4" customHeight="1" x14ac:dyDescent="0.3">
      <c r="A39" s="661" t="s">
        <v>547</v>
      </c>
      <c r="B39" s="662" t="s">
        <v>2241</v>
      </c>
      <c r="C39" s="662" t="s">
        <v>1658</v>
      </c>
      <c r="D39" s="662" t="s">
        <v>2242</v>
      </c>
      <c r="E39" s="662" t="s">
        <v>2243</v>
      </c>
      <c r="F39" s="665"/>
      <c r="G39" s="665"/>
      <c r="H39" s="678">
        <v>0</v>
      </c>
      <c r="I39" s="665">
        <v>1</v>
      </c>
      <c r="J39" s="665">
        <v>14.4</v>
      </c>
      <c r="K39" s="678">
        <v>1</v>
      </c>
      <c r="L39" s="665">
        <v>1</v>
      </c>
      <c r="M39" s="666">
        <v>14.4</v>
      </c>
    </row>
    <row r="40" spans="1:13" ht="14.4" customHeight="1" x14ac:dyDescent="0.3">
      <c r="A40" s="661" t="s">
        <v>547</v>
      </c>
      <c r="B40" s="662" t="s">
        <v>2241</v>
      </c>
      <c r="C40" s="662" t="s">
        <v>1612</v>
      </c>
      <c r="D40" s="662" t="s">
        <v>1613</v>
      </c>
      <c r="E40" s="662" t="s">
        <v>2244</v>
      </c>
      <c r="F40" s="665"/>
      <c r="G40" s="665"/>
      <c r="H40" s="678">
        <v>0</v>
      </c>
      <c r="I40" s="665">
        <v>1</v>
      </c>
      <c r="J40" s="665">
        <v>21.670000000000016</v>
      </c>
      <c r="K40" s="678">
        <v>1</v>
      </c>
      <c r="L40" s="665">
        <v>1</v>
      </c>
      <c r="M40" s="666">
        <v>21.670000000000016</v>
      </c>
    </row>
    <row r="41" spans="1:13" ht="14.4" customHeight="1" x14ac:dyDescent="0.3">
      <c r="A41" s="661" t="s">
        <v>547</v>
      </c>
      <c r="B41" s="662" t="s">
        <v>2245</v>
      </c>
      <c r="C41" s="662" t="s">
        <v>1646</v>
      </c>
      <c r="D41" s="662" t="s">
        <v>1647</v>
      </c>
      <c r="E41" s="662" t="s">
        <v>2246</v>
      </c>
      <c r="F41" s="665"/>
      <c r="G41" s="665"/>
      <c r="H41" s="678">
        <v>0</v>
      </c>
      <c r="I41" s="665">
        <v>2</v>
      </c>
      <c r="J41" s="665">
        <v>140.11999999999998</v>
      </c>
      <c r="K41" s="678">
        <v>1</v>
      </c>
      <c r="L41" s="665">
        <v>2</v>
      </c>
      <c r="M41" s="666">
        <v>140.11999999999998</v>
      </c>
    </row>
    <row r="42" spans="1:13" ht="14.4" customHeight="1" x14ac:dyDescent="0.3">
      <c r="A42" s="661" t="s">
        <v>547</v>
      </c>
      <c r="B42" s="662" t="s">
        <v>2247</v>
      </c>
      <c r="C42" s="662" t="s">
        <v>1598</v>
      </c>
      <c r="D42" s="662" t="s">
        <v>2248</v>
      </c>
      <c r="E42" s="662" t="s">
        <v>2249</v>
      </c>
      <c r="F42" s="665"/>
      <c r="G42" s="665"/>
      <c r="H42" s="678">
        <v>0</v>
      </c>
      <c r="I42" s="665">
        <v>2</v>
      </c>
      <c r="J42" s="665">
        <v>88.239999999999981</v>
      </c>
      <c r="K42" s="678">
        <v>1</v>
      </c>
      <c r="L42" s="665">
        <v>2</v>
      </c>
      <c r="M42" s="666">
        <v>88.239999999999981</v>
      </c>
    </row>
    <row r="43" spans="1:13" ht="14.4" customHeight="1" x14ac:dyDescent="0.3">
      <c r="A43" s="661" t="s">
        <v>547</v>
      </c>
      <c r="B43" s="662" t="s">
        <v>2247</v>
      </c>
      <c r="C43" s="662" t="s">
        <v>1601</v>
      </c>
      <c r="D43" s="662" t="s">
        <v>2250</v>
      </c>
      <c r="E43" s="662" t="s">
        <v>2251</v>
      </c>
      <c r="F43" s="665"/>
      <c r="G43" s="665"/>
      <c r="H43" s="678">
        <v>0</v>
      </c>
      <c r="I43" s="665">
        <v>8</v>
      </c>
      <c r="J43" s="665">
        <v>705.99912896157412</v>
      </c>
      <c r="K43" s="678">
        <v>1</v>
      </c>
      <c r="L43" s="665">
        <v>8</v>
      </c>
      <c r="M43" s="666">
        <v>705.99912896157412</v>
      </c>
    </row>
    <row r="44" spans="1:13" ht="14.4" customHeight="1" x14ac:dyDescent="0.3">
      <c r="A44" s="661" t="s">
        <v>547</v>
      </c>
      <c r="B44" s="662" t="s">
        <v>2247</v>
      </c>
      <c r="C44" s="662" t="s">
        <v>1654</v>
      </c>
      <c r="D44" s="662" t="s">
        <v>2252</v>
      </c>
      <c r="E44" s="662" t="s">
        <v>2253</v>
      </c>
      <c r="F44" s="665"/>
      <c r="G44" s="665"/>
      <c r="H44" s="678">
        <v>0</v>
      </c>
      <c r="I44" s="665">
        <v>2</v>
      </c>
      <c r="J44" s="665">
        <v>271.55999999999995</v>
      </c>
      <c r="K44" s="678">
        <v>1</v>
      </c>
      <c r="L44" s="665">
        <v>2</v>
      </c>
      <c r="M44" s="666">
        <v>271.55999999999995</v>
      </c>
    </row>
    <row r="45" spans="1:13" ht="14.4" customHeight="1" x14ac:dyDescent="0.3">
      <c r="A45" s="661" t="s">
        <v>547</v>
      </c>
      <c r="B45" s="662" t="s">
        <v>2254</v>
      </c>
      <c r="C45" s="662" t="s">
        <v>1733</v>
      </c>
      <c r="D45" s="662" t="s">
        <v>1734</v>
      </c>
      <c r="E45" s="662" t="s">
        <v>2255</v>
      </c>
      <c r="F45" s="665"/>
      <c r="G45" s="665"/>
      <c r="H45" s="678">
        <v>0</v>
      </c>
      <c r="I45" s="665">
        <v>1</v>
      </c>
      <c r="J45" s="665">
        <v>168.53876517958273</v>
      </c>
      <c r="K45" s="678">
        <v>1</v>
      </c>
      <c r="L45" s="665">
        <v>1</v>
      </c>
      <c r="M45" s="666">
        <v>168.53876517958273</v>
      </c>
    </row>
    <row r="46" spans="1:13" ht="14.4" customHeight="1" x14ac:dyDescent="0.3">
      <c r="A46" s="661" t="s">
        <v>547</v>
      </c>
      <c r="B46" s="662" t="s">
        <v>2256</v>
      </c>
      <c r="C46" s="662" t="s">
        <v>1543</v>
      </c>
      <c r="D46" s="662" t="s">
        <v>1544</v>
      </c>
      <c r="E46" s="662" t="s">
        <v>2257</v>
      </c>
      <c r="F46" s="665"/>
      <c r="G46" s="665"/>
      <c r="H46" s="678">
        <v>0</v>
      </c>
      <c r="I46" s="665">
        <v>2</v>
      </c>
      <c r="J46" s="665">
        <v>197.19999999999993</v>
      </c>
      <c r="K46" s="678">
        <v>1</v>
      </c>
      <c r="L46" s="665">
        <v>2</v>
      </c>
      <c r="M46" s="666">
        <v>197.19999999999993</v>
      </c>
    </row>
    <row r="47" spans="1:13" ht="14.4" customHeight="1" x14ac:dyDescent="0.3">
      <c r="A47" s="661" t="s">
        <v>547</v>
      </c>
      <c r="B47" s="662" t="s">
        <v>2258</v>
      </c>
      <c r="C47" s="662" t="s">
        <v>1685</v>
      </c>
      <c r="D47" s="662" t="s">
        <v>2259</v>
      </c>
      <c r="E47" s="662" t="s">
        <v>2260</v>
      </c>
      <c r="F47" s="665"/>
      <c r="G47" s="665"/>
      <c r="H47" s="678">
        <v>0</v>
      </c>
      <c r="I47" s="665">
        <v>5</v>
      </c>
      <c r="J47" s="665">
        <v>6875</v>
      </c>
      <c r="K47" s="678">
        <v>1</v>
      </c>
      <c r="L47" s="665">
        <v>5</v>
      </c>
      <c r="M47" s="666">
        <v>6875</v>
      </c>
    </row>
    <row r="48" spans="1:13" ht="14.4" customHeight="1" x14ac:dyDescent="0.3">
      <c r="A48" s="661" t="s">
        <v>547</v>
      </c>
      <c r="B48" s="662" t="s">
        <v>2261</v>
      </c>
      <c r="C48" s="662" t="s">
        <v>1551</v>
      </c>
      <c r="D48" s="662" t="s">
        <v>1552</v>
      </c>
      <c r="E48" s="662" t="s">
        <v>2262</v>
      </c>
      <c r="F48" s="665"/>
      <c r="G48" s="665"/>
      <c r="H48" s="678">
        <v>0</v>
      </c>
      <c r="I48" s="665">
        <v>1</v>
      </c>
      <c r="J48" s="665">
        <v>46.819999999999993</v>
      </c>
      <c r="K48" s="678">
        <v>1</v>
      </c>
      <c r="L48" s="665">
        <v>1</v>
      </c>
      <c r="M48" s="666">
        <v>46.819999999999993</v>
      </c>
    </row>
    <row r="49" spans="1:13" ht="14.4" customHeight="1" x14ac:dyDescent="0.3">
      <c r="A49" s="661" t="s">
        <v>547</v>
      </c>
      <c r="B49" s="662" t="s">
        <v>2261</v>
      </c>
      <c r="C49" s="662" t="s">
        <v>1535</v>
      </c>
      <c r="D49" s="662" t="s">
        <v>2263</v>
      </c>
      <c r="E49" s="662" t="s">
        <v>2264</v>
      </c>
      <c r="F49" s="665"/>
      <c r="G49" s="665"/>
      <c r="H49" s="678">
        <v>0</v>
      </c>
      <c r="I49" s="665">
        <v>19</v>
      </c>
      <c r="J49" s="665">
        <v>660.24999999999989</v>
      </c>
      <c r="K49" s="678">
        <v>1</v>
      </c>
      <c r="L49" s="665">
        <v>19</v>
      </c>
      <c r="M49" s="666">
        <v>660.24999999999989</v>
      </c>
    </row>
    <row r="50" spans="1:13" ht="14.4" customHeight="1" x14ac:dyDescent="0.3">
      <c r="A50" s="661" t="s">
        <v>547</v>
      </c>
      <c r="B50" s="662" t="s">
        <v>2265</v>
      </c>
      <c r="C50" s="662" t="s">
        <v>1677</v>
      </c>
      <c r="D50" s="662" t="s">
        <v>1678</v>
      </c>
      <c r="E50" s="662" t="s">
        <v>2266</v>
      </c>
      <c r="F50" s="665"/>
      <c r="G50" s="665"/>
      <c r="H50" s="678">
        <v>0</v>
      </c>
      <c r="I50" s="665">
        <v>1</v>
      </c>
      <c r="J50" s="665">
        <v>100.06999999999996</v>
      </c>
      <c r="K50" s="678">
        <v>1</v>
      </c>
      <c r="L50" s="665">
        <v>1</v>
      </c>
      <c r="M50" s="666">
        <v>100.06999999999996</v>
      </c>
    </row>
    <row r="51" spans="1:13" ht="14.4" customHeight="1" x14ac:dyDescent="0.3">
      <c r="A51" s="661" t="s">
        <v>547</v>
      </c>
      <c r="B51" s="662" t="s">
        <v>2265</v>
      </c>
      <c r="C51" s="662" t="s">
        <v>1702</v>
      </c>
      <c r="D51" s="662" t="s">
        <v>1703</v>
      </c>
      <c r="E51" s="662" t="s">
        <v>2267</v>
      </c>
      <c r="F51" s="665"/>
      <c r="G51" s="665"/>
      <c r="H51" s="678">
        <v>0</v>
      </c>
      <c r="I51" s="665">
        <v>1</v>
      </c>
      <c r="J51" s="665">
        <v>93.41</v>
      </c>
      <c r="K51" s="678">
        <v>1</v>
      </c>
      <c r="L51" s="665">
        <v>1</v>
      </c>
      <c r="M51" s="666">
        <v>93.41</v>
      </c>
    </row>
    <row r="52" spans="1:13" ht="14.4" customHeight="1" x14ac:dyDescent="0.3">
      <c r="A52" s="661" t="s">
        <v>547</v>
      </c>
      <c r="B52" s="662" t="s">
        <v>2265</v>
      </c>
      <c r="C52" s="662" t="s">
        <v>1699</v>
      </c>
      <c r="D52" s="662" t="s">
        <v>1700</v>
      </c>
      <c r="E52" s="662" t="s">
        <v>2268</v>
      </c>
      <c r="F52" s="665"/>
      <c r="G52" s="665"/>
      <c r="H52" s="678">
        <v>0</v>
      </c>
      <c r="I52" s="665">
        <v>4</v>
      </c>
      <c r="J52" s="665">
        <v>198.87909536712363</v>
      </c>
      <c r="K52" s="678">
        <v>1</v>
      </c>
      <c r="L52" s="665">
        <v>4</v>
      </c>
      <c r="M52" s="666">
        <v>198.87909536712363</v>
      </c>
    </row>
    <row r="53" spans="1:13" ht="14.4" customHeight="1" x14ac:dyDescent="0.3">
      <c r="A53" s="661" t="s">
        <v>547</v>
      </c>
      <c r="B53" s="662" t="s">
        <v>2265</v>
      </c>
      <c r="C53" s="662" t="s">
        <v>1650</v>
      </c>
      <c r="D53" s="662" t="s">
        <v>2269</v>
      </c>
      <c r="E53" s="662" t="s">
        <v>2270</v>
      </c>
      <c r="F53" s="665"/>
      <c r="G53" s="665"/>
      <c r="H53" s="678">
        <v>0</v>
      </c>
      <c r="I53" s="665">
        <v>1</v>
      </c>
      <c r="J53" s="665">
        <v>61.529999999999937</v>
      </c>
      <c r="K53" s="678">
        <v>1</v>
      </c>
      <c r="L53" s="665">
        <v>1</v>
      </c>
      <c r="M53" s="666">
        <v>61.529999999999937</v>
      </c>
    </row>
    <row r="54" spans="1:13" ht="14.4" customHeight="1" x14ac:dyDescent="0.3">
      <c r="A54" s="661" t="s">
        <v>547</v>
      </c>
      <c r="B54" s="662" t="s">
        <v>2271</v>
      </c>
      <c r="C54" s="662" t="s">
        <v>1711</v>
      </c>
      <c r="D54" s="662" t="s">
        <v>1712</v>
      </c>
      <c r="E54" s="662" t="s">
        <v>2272</v>
      </c>
      <c r="F54" s="665"/>
      <c r="G54" s="665"/>
      <c r="H54" s="678">
        <v>0</v>
      </c>
      <c r="I54" s="665">
        <v>89</v>
      </c>
      <c r="J54" s="665">
        <v>15031.238027498544</v>
      </c>
      <c r="K54" s="678">
        <v>1</v>
      </c>
      <c r="L54" s="665">
        <v>89</v>
      </c>
      <c r="M54" s="666">
        <v>15031.238027498544</v>
      </c>
    </row>
    <row r="55" spans="1:13" ht="14.4" customHeight="1" x14ac:dyDescent="0.3">
      <c r="A55" s="661" t="s">
        <v>547</v>
      </c>
      <c r="B55" s="662" t="s">
        <v>2271</v>
      </c>
      <c r="C55" s="662" t="s">
        <v>1872</v>
      </c>
      <c r="D55" s="662" t="s">
        <v>1712</v>
      </c>
      <c r="E55" s="662" t="s">
        <v>2273</v>
      </c>
      <c r="F55" s="665"/>
      <c r="G55" s="665"/>
      <c r="H55" s="678">
        <v>0</v>
      </c>
      <c r="I55" s="665">
        <v>3</v>
      </c>
      <c r="J55" s="665">
        <v>347.82000000000005</v>
      </c>
      <c r="K55" s="678">
        <v>1</v>
      </c>
      <c r="L55" s="665">
        <v>3</v>
      </c>
      <c r="M55" s="666">
        <v>347.82000000000005</v>
      </c>
    </row>
    <row r="56" spans="1:13" ht="14.4" customHeight="1" x14ac:dyDescent="0.3">
      <c r="A56" s="661" t="s">
        <v>547</v>
      </c>
      <c r="B56" s="662" t="s">
        <v>2271</v>
      </c>
      <c r="C56" s="662" t="s">
        <v>1794</v>
      </c>
      <c r="D56" s="662" t="s">
        <v>2274</v>
      </c>
      <c r="E56" s="662" t="s">
        <v>2275</v>
      </c>
      <c r="F56" s="665"/>
      <c r="G56" s="665"/>
      <c r="H56" s="678">
        <v>0</v>
      </c>
      <c r="I56" s="665">
        <v>122.99999999999996</v>
      </c>
      <c r="J56" s="665">
        <v>14524.529451091234</v>
      </c>
      <c r="K56" s="678">
        <v>1</v>
      </c>
      <c r="L56" s="665">
        <v>122.99999999999996</v>
      </c>
      <c r="M56" s="666">
        <v>14524.529451091234</v>
      </c>
    </row>
    <row r="57" spans="1:13" ht="14.4" customHeight="1" x14ac:dyDescent="0.3">
      <c r="A57" s="661" t="s">
        <v>547</v>
      </c>
      <c r="B57" s="662" t="s">
        <v>2271</v>
      </c>
      <c r="C57" s="662" t="s">
        <v>1819</v>
      </c>
      <c r="D57" s="662" t="s">
        <v>1820</v>
      </c>
      <c r="E57" s="662" t="s">
        <v>2276</v>
      </c>
      <c r="F57" s="665"/>
      <c r="G57" s="665"/>
      <c r="H57" s="678">
        <v>0</v>
      </c>
      <c r="I57" s="665">
        <v>4</v>
      </c>
      <c r="J57" s="665">
        <v>724.12</v>
      </c>
      <c r="K57" s="678">
        <v>1</v>
      </c>
      <c r="L57" s="665">
        <v>4</v>
      </c>
      <c r="M57" s="666">
        <v>724.12</v>
      </c>
    </row>
    <row r="58" spans="1:13" ht="14.4" customHeight="1" x14ac:dyDescent="0.3">
      <c r="A58" s="661" t="s">
        <v>547</v>
      </c>
      <c r="B58" s="662" t="s">
        <v>2271</v>
      </c>
      <c r="C58" s="662" t="s">
        <v>1880</v>
      </c>
      <c r="D58" s="662" t="s">
        <v>2277</v>
      </c>
      <c r="E58" s="662" t="s">
        <v>2278</v>
      </c>
      <c r="F58" s="665"/>
      <c r="G58" s="665"/>
      <c r="H58" s="678">
        <v>0</v>
      </c>
      <c r="I58" s="665">
        <v>2</v>
      </c>
      <c r="J58" s="665">
        <v>184.95</v>
      </c>
      <c r="K58" s="678">
        <v>1</v>
      </c>
      <c r="L58" s="665">
        <v>2</v>
      </c>
      <c r="M58" s="666">
        <v>184.95</v>
      </c>
    </row>
    <row r="59" spans="1:13" ht="14.4" customHeight="1" x14ac:dyDescent="0.3">
      <c r="A59" s="661" t="s">
        <v>547</v>
      </c>
      <c r="B59" s="662" t="s">
        <v>2271</v>
      </c>
      <c r="C59" s="662" t="s">
        <v>1876</v>
      </c>
      <c r="D59" s="662" t="s">
        <v>2279</v>
      </c>
      <c r="E59" s="662" t="s">
        <v>2280</v>
      </c>
      <c r="F59" s="665"/>
      <c r="G59" s="665"/>
      <c r="H59" s="678">
        <v>0</v>
      </c>
      <c r="I59" s="665">
        <v>60</v>
      </c>
      <c r="J59" s="665">
        <v>6730.0201551864684</v>
      </c>
      <c r="K59" s="678">
        <v>1</v>
      </c>
      <c r="L59" s="665">
        <v>60</v>
      </c>
      <c r="M59" s="666">
        <v>6730.0201551864684</v>
      </c>
    </row>
    <row r="60" spans="1:13" ht="14.4" customHeight="1" x14ac:dyDescent="0.3">
      <c r="A60" s="661" t="s">
        <v>547</v>
      </c>
      <c r="B60" s="662" t="s">
        <v>2281</v>
      </c>
      <c r="C60" s="662" t="s">
        <v>1834</v>
      </c>
      <c r="D60" s="662" t="s">
        <v>1835</v>
      </c>
      <c r="E60" s="662" t="s">
        <v>2282</v>
      </c>
      <c r="F60" s="665"/>
      <c r="G60" s="665"/>
      <c r="H60" s="678">
        <v>0</v>
      </c>
      <c r="I60" s="665">
        <v>3.9999999999999996</v>
      </c>
      <c r="J60" s="665">
        <v>1848</v>
      </c>
      <c r="K60" s="678">
        <v>1</v>
      </c>
      <c r="L60" s="665">
        <v>3.9999999999999996</v>
      </c>
      <c r="M60" s="666">
        <v>1848</v>
      </c>
    </row>
    <row r="61" spans="1:13" ht="14.4" customHeight="1" x14ac:dyDescent="0.3">
      <c r="A61" s="661" t="s">
        <v>547</v>
      </c>
      <c r="B61" s="662" t="s">
        <v>2283</v>
      </c>
      <c r="C61" s="662" t="s">
        <v>1849</v>
      </c>
      <c r="D61" s="662" t="s">
        <v>1850</v>
      </c>
      <c r="E61" s="662" t="s">
        <v>2284</v>
      </c>
      <c r="F61" s="665"/>
      <c r="G61" s="665"/>
      <c r="H61" s="678">
        <v>0</v>
      </c>
      <c r="I61" s="665">
        <v>5</v>
      </c>
      <c r="J61" s="665">
        <v>1089.0000000000002</v>
      </c>
      <c r="K61" s="678">
        <v>1</v>
      </c>
      <c r="L61" s="665">
        <v>5</v>
      </c>
      <c r="M61" s="666">
        <v>1089.0000000000002</v>
      </c>
    </row>
    <row r="62" spans="1:13" ht="14.4" customHeight="1" x14ac:dyDescent="0.3">
      <c r="A62" s="661" t="s">
        <v>547</v>
      </c>
      <c r="B62" s="662" t="s">
        <v>2283</v>
      </c>
      <c r="C62" s="662" t="s">
        <v>1823</v>
      </c>
      <c r="D62" s="662" t="s">
        <v>2285</v>
      </c>
      <c r="E62" s="662" t="s">
        <v>2286</v>
      </c>
      <c r="F62" s="665">
        <v>14</v>
      </c>
      <c r="G62" s="665">
        <v>1743.51</v>
      </c>
      <c r="H62" s="678">
        <v>1</v>
      </c>
      <c r="I62" s="665"/>
      <c r="J62" s="665"/>
      <c r="K62" s="678">
        <v>0</v>
      </c>
      <c r="L62" s="665">
        <v>14</v>
      </c>
      <c r="M62" s="666">
        <v>1743.51</v>
      </c>
    </row>
    <row r="63" spans="1:13" ht="14.4" customHeight="1" x14ac:dyDescent="0.3">
      <c r="A63" s="661" t="s">
        <v>547</v>
      </c>
      <c r="B63" s="662" t="s">
        <v>2287</v>
      </c>
      <c r="C63" s="662" t="s">
        <v>1837</v>
      </c>
      <c r="D63" s="662" t="s">
        <v>1838</v>
      </c>
      <c r="E63" s="662" t="s">
        <v>1839</v>
      </c>
      <c r="F63" s="665"/>
      <c r="G63" s="665"/>
      <c r="H63" s="678">
        <v>0</v>
      </c>
      <c r="I63" s="665">
        <v>40</v>
      </c>
      <c r="J63" s="665">
        <v>1230.8400000000001</v>
      </c>
      <c r="K63" s="678">
        <v>1</v>
      </c>
      <c r="L63" s="665">
        <v>40</v>
      </c>
      <c r="M63" s="666">
        <v>1230.8400000000001</v>
      </c>
    </row>
    <row r="64" spans="1:13" ht="14.4" customHeight="1" x14ac:dyDescent="0.3">
      <c r="A64" s="661" t="s">
        <v>547</v>
      </c>
      <c r="B64" s="662" t="s">
        <v>2288</v>
      </c>
      <c r="C64" s="662" t="s">
        <v>1895</v>
      </c>
      <c r="D64" s="662" t="s">
        <v>1896</v>
      </c>
      <c r="E64" s="662" t="s">
        <v>1897</v>
      </c>
      <c r="F64" s="665"/>
      <c r="G64" s="665"/>
      <c r="H64" s="678">
        <v>0</v>
      </c>
      <c r="I64" s="665">
        <v>2</v>
      </c>
      <c r="J64" s="665">
        <v>1081.7399999999998</v>
      </c>
      <c r="K64" s="678">
        <v>1</v>
      </c>
      <c r="L64" s="665">
        <v>2</v>
      </c>
      <c r="M64" s="666">
        <v>1081.7399999999998</v>
      </c>
    </row>
    <row r="65" spans="1:13" ht="14.4" customHeight="1" x14ac:dyDescent="0.3">
      <c r="A65" s="661" t="s">
        <v>547</v>
      </c>
      <c r="B65" s="662" t="s">
        <v>2288</v>
      </c>
      <c r="C65" s="662" t="s">
        <v>1892</v>
      </c>
      <c r="D65" s="662" t="s">
        <v>1893</v>
      </c>
      <c r="E65" s="662" t="s">
        <v>1894</v>
      </c>
      <c r="F65" s="665"/>
      <c r="G65" s="665"/>
      <c r="H65" s="678">
        <v>0</v>
      </c>
      <c r="I65" s="665">
        <v>15</v>
      </c>
      <c r="J65" s="665">
        <v>14074.5</v>
      </c>
      <c r="K65" s="678">
        <v>1</v>
      </c>
      <c r="L65" s="665">
        <v>15</v>
      </c>
      <c r="M65" s="666">
        <v>14074.5</v>
      </c>
    </row>
    <row r="66" spans="1:13" ht="14.4" customHeight="1" x14ac:dyDescent="0.3">
      <c r="A66" s="661" t="s">
        <v>547</v>
      </c>
      <c r="B66" s="662" t="s">
        <v>2289</v>
      </c>
      <c r="C66" s="662" t="s">
        <v>1887</v>
      </c>
      <c r="D66" s="662" t="s">
        <v>1888</v>
      </c>
      <c r="E66" s="662" t="s">
        <v>2290</v>
      </c>
      <c r="F66" s="665"/>
      <c r="G66" s="665"/>
      <c r="H66" s="678">
        <v>0</v>
      </c>
      <c r="I66" s="665">
        <v>1</v>
      </c>
      <c r="J66" s="665">
        <v>42.02000000000001</v>
      </c>
      <c r="K66" s="678">
        <v>1</v>
      </c>
      <c r="L66" s="665">
        <v>1</v>
      </c>
      <c r="M66" s="666">
        <v>42.02000000000001</v>
      </c>
    </row>
    <row r="67" spans="1:13" ht="14.4" customHeight="1" x14ac:dyDescent="0.3">
      <c r="A67" s="661" t="s">
        <v>547</v>
      </c>
      <c r="B67" s="662" t="s">
        <v>2291</v>
      </c>
      <c r="C67" s="662" t="s">
        <v>1767</v>
      </c>
      <c r="D67" s="662" t="s">
        <v>1768</v>
      </c>
      <c r="E67" s="662" t="s">
        <v>2292</v>
      </c>
      <c r="F67" s="665"/>
      <c r="G67" s="665"/>
      <c r="H67" s="678">
        <v>0</v>
      </c>
      <c r="I67" s="665">
        <v>37.6</v>
      </c>
      <c r="J67" s="665">
        <v>2287.7502436563159</v>
      </c>
      <c r="K67" s="678">
        <v>1</v>
      </c>
      <c r="L67" s="665">
        <v>37.6</v>
      </c>
      <c r="M67" s="666">
        <v>2287.7502436563159</v>
      </c>
    </row>
    <row r="68" spans="1:13" ht="14.4" customHeight="1" x14ac:dyDescent="0.3">
      <c r="A68" s="661" t="s">
        <v>547</v>
      </c>
      <c r="B68" s="662" t="s">
        <v>2293</v>
      </c>
      <c r="C68" s="662" t="s">
        <v>1865</v>
      </c>
      <c r="D68" s="662" t="s">
        <v>1866</v>
      </c>
      <c r="E68" s="662" t="s">
        <v>2294</v>
      </c>
      <c r="F68" s="665">
        <v>16.399999999999999</v>
      </c>
      <c r="G68" s="665">
        <v>9231.0679999999993</v>
      </c>
      <c r="H68" s="678">
        <v>1</v>
      </c>
      <c r="I68" s="665"/>
      <c r="J68" s="665"/>
      <c r="K68" s="678">
        <v>0</v>
      </c>
      <c r="L68" s="665">
        <v>16.399999999999999</v>
      </c>
      <c r="M68" s="666">
        <v>9231.0679999999993</v>
      </c>
    </row>
    <row r="69" spans="1:13" ht="14.4" customHeight="1" x14ac:dyDescent="0.3">
      <c r="A69" s="661" t="s">
        <v>547</v>
      </c>
      <c r="B69" s="662" t="s">
        <v>2293</v>
      </c>
      <c r="C69" s="662" t="s">
        <v>1809</v>
      </c>
      <c r="D69" s="662" t="s">
        <v>2295</v>
      </c>
      <c r="E69" s="662" t="s">
        <v>2296</v>
      </c>
      <c r="F69" s="665"/>
      <c r="G69" s="665"/>
      <c r="H69" s="678">
        <v>0</v>
      </c>
      <c r="I69" s="665">
        <v>1</v>
      </c>
      <c r="J69" s="665">
        <v>77.259999999999991</v>
      </c>
      <c r="K69" s="678">
        <v>1</v>
      </c>
      <c r="L69" s="665">
        <v>1</v>
      </c>
      <c r="M69" s="666">
        <v>77.259999999999991</v>
      </c>
    </row>
    <row r="70" spans="1:13" ht="14.4" customHeight="1" x14ac:dyDescent="0.3">
      <c r="A70" s="661" t="s">
        <v>547</v>
      </c>
      <c r="B70" s="662" t="s">
        <v>2297</v>
      </c>
      <c r="C70" s="662" t="s">
        <v>1890</v>
      </c>
      <c r="D70" s="662" t="s">
        <v>1891</v>
      </c>
      <c r="E70" s="662" t="s">
        <v>2298</v>
      </c>
      <c r="F70" s="665"/>
      <c r="G70" s="665"/>
      <c r="H70" s="678">
        <v>0</v>
      </c>
      <c r="I70" s="665">
        <v>25</v>
      </c>
      <c r="J70" s="665">
        <v>1380.25</v>
      </c>
      <c r="K70" s="678">
        <v>1</v>
      </c>
      <c r="L70" s="665">
        <v>25</v>
      </c>
      <c r="M70" s="666">
        <v>1380.25</v>
      </c>
    </row>
    <row r="71" spans="1:13" ht="14.4" customHeight="1" x14ac:dyDescent="0.3">
      <c r="A71" s="661" t="s">
        <v>547</v>
      </c>
      <c r="B71" s="662" t="s">
        <v>2299</v>
      </c>
      <c r="C71" s="662" t="s">
        <v>1883</v>
      </c>
      <c r="D71" s="662" t="s">
        <v>2300</v>
      </c>
      <c r="E71" s="662" t="s">
        <v>2301</v>
      </c>
      <c r="F71" s="665"/>
      <c r="G71" s="665"/>
      <c r="H71" s="678">
        <v>0</v>
      </c>
      <c r="I71" s="665">
        <v>56</v>
      </c>
      <c r="J71" s="665">
        <v>1617.8399999999997</v>
      </c>
      <c r="K71" s="678">
        <v>1</v>
      </c>
      <c r="L71" s="665">
        <v>56</v>
      </c>
      <c r="M71" s="666">
        <v>1617.8399999999997</v>
      </c>
    </row>
    <row r="72" spans="1:13" ht="14.4" customHeight="1" x14ac:dyDescent="0.3">
      <c r="A72" s="661" t="s">
        <v>547</v>
      </c>
      <c r="B72" s="662" t="s">
        <v>2302</v>
      </c>
      <c r="C72" s="662" t="s">
        <v>1907</v>
      </c>
      <c r="D72" s="662" t="s">
        <v>1908</v>
      </c>
      <c r="E72" s="662" t="s">
        <v>2303</v>
      </c>
      <c r="F72" s="665"/>
      <c r="G72" s="665"/>
      <c r="H72" s="678">
        <v>0</v>
      </c>
      <c r="I72" s="665">
        <v>1</v>
      </c>
      <c r="J72" s="665">
        <v>159.5</v>
      </c>
      <c r="K72" s="678">
        <v>1</v>
      </c>
      <c r="L72" s="665">
        <v>1</v>
      </c>
      <c r="M72" s="666">
        <v>159.5</v>
      </c>
    </row>
    <row r="73" spans="1:13" ht="14.4" customHeight="1" x14ac:dyDescent="0.3">
      <c r="A73" s="661" t="s">
        <v>547</v>
      </c>
      <c r="B73" s="662" t="s">
        <v>2302</v>
      </c>
      <c r="C73" s="662" t="s">
        <v>1910</v>
      </c>
      <c r="D73" s="662" t="s">
        <v>1911</v>
      </c>
      <c r="E73" s="662" t="s">
        <v>2304</v>
      </c>
      <c r="F73" s="665"/>
      <c r="G73" s="665"/>
      <c r="H73" s="678">
        <v>0</v>
      </c>
      <c r="I73" s="665">
        <v>1</v>
      </c>
      <c r="J73" s="665">
        <v>285.24</v>
      </c>
      <c r="K73" s="678">
        <v>1</v>
      </c>
      <c r="L73" s="665">
        <v>1</v>
      </c>
      <c r="M73" s="666">
        <v>285.24</v>
      </c>
    </row>
    <row r="74" spans="1:13" ht="14.4" customHeight="1" x14ac:dyDescent="0.3">
      <c r="A74" s="661" t="s">
        <v>547</v>
      </c>
      <c r="B74" s="662" t="s">
        <v>2305</v>
      </c>
      <c r="C74" s="662" t="s">
        <v>1706</v>
      </c>
      <c r="D74" s="662" t="s">
        <v>1707</v>
      </c>
      <c r="E74" s="662" t="s">
        <v>2306</v>
      </c>
      <c r="F74" s="665"/>
      <c r="G74" s="665"/>
      <c r="H74" s="678">
        <v>0</v>
      </c>
      <c r="I74" s="665">
        <v>1</v>
      </c>
      <c r="J74" s="665">
        <v>92.63</v>
      </c>
      <c r="K74" s="678">
        <v>1</v>
      </c>
      <c r="L74" s="665">
        <v>1</v>
      </c>
      <c r="M74" s="666">
        <v>92.63</v>
      </c>
    </row>
    <row r="75" spans="1:13" ht="14.4" customHeight="1" x14ac:dyDescent="0.3">
      <c r="A75" s="661" t="s">
        <v>547</v>
      </c>
      <c r="B75" s="662" t="s">
        <v>2307</v>
      </c>
      <c r="C75" s="662" t="s">
        <v>1631</v>
      </c>
      <c r="D75" s="662" t="s">
        <v>1632</v>
      </c>
      <c r="E75" s="662" t="s">
        <v>2308</v>
      </c>
      <c r="F75" s="665"/>
      <c r="G75" s="665"/>
      <c r="H75" s="678">
        <v>0</v>
      </c>
      <c r="I75" s="665">
        <v>1</v>
      </c>
      <c r="J75" s="665">
        <v>36.519999999999996</v>
      </c>
      <c r="K75" s="678">
        <v>1</v>
      </c>
      <c r="L75" s="665">
        <v>1</v>
      </c>
      <c r="M75" s="666">
        <v>36.519999999999996</v>
      </c>
    </row>
    <row r="76" spans="1:13" ht="14.4" customHeight="1" x14ac:dyDescent="0.3">
      <c r="A76" s="661" t="s">
        <v>547</v>
      </c>
      <c r="B76" s="662" t="s">
        <v>2309</v>
      </c>
      <c r="C76" s="662" t="s">
        <v>1539</v>
      </c>
      <c r="D76" s="662" t="s">
        <v>1540</v>
      </c>
      <c r="E76" s="662" t="s">
        <v>2310</v>
      </c>
      <c r="F76" s="665"/>
      <c r="G76" s="665"/>
      <c r="H76" s="678">
        <v>0</v>
      </c>
      <c r="I76" s="665">
        <v>1</v>
      </c>
      <c r="J76" s="665">
        <v>105.05999999999999</v>
      </c>
      <c r="K76" s="678">
        <v>1</v>
      </c>
      <c r="L76" s="665">
        <v>1</v>
      </c>
      <c r="M76" s="666">
        <v>105.05999999999999</v>
      </c>
    </row>
    <row r="77" spans="1:13" ht="14.4" customHeight="1" x14ac:dyDescent="0.3">
      <c r="A77" s="661" t="s">
        <v>547</v>
      </c>
      <c r="B77" s="662" t="s">
        <v>2311</v>
      </c>
      <c r="C77" s="662" t="s">
        <v>1580</v>
      </c>
      <c r="D77" s="662" t="s">
        <v>2312</v>
      </c>
      <c r="E77" s="662" t="s">
        <v>2313</v>
      </c>
      <c r="F77" s="665"/>
      <c r="G77" s="665"/>
      <c r="H77" s="678">
        <v>0</v>
      </c>
      <c r="I77" s="665">
        <v>1</v>
      </c>
      <c r="J77" s="665">
        <v>331.83999999999992</v>
      </c>
      <c r="K77" s="678">
        <v>1</v>
      </c>
      <c r="L77" s="665">
        <v>1</v>
      </c>
      <c r="M77" s="666">
        <v>331.83999999999992</v>
      </c>
    </row>
    <row r="78" spans="1:13" ht="14.4" customHeight="1" x14ac:dyDescent="0.3">
      <c r="A78" s="661" t="s">
        <v>547</v>
      </c>
      <c r="B78" s="662" t="s">
        <v>2311</v>
      </c>
      <c r="C78" s="662" t="s">
        <v>1584</v>
      </c>
      <c r="D78" s="662" t="s">
        <v>1589</v>
      </c>
      <c r="E78" s="662" t="s">
        <v>2314</v>
      </c>
      <c r="F78" s="665"/>
      <c r="G78" s="665"/>
      <c r="H78" s="678">
        <v>0</v>
      </c>
      <c r="I78" s="665">
        <v>2</v>
      </c>
      <c r="J78" s="665">
        <v>644.98000000000025</v>
      </c>
      <c r="K78" s="678">
        <v>1</v>
      </c>
      <c r="L78" s="665">
        <v>2</v>
      </c>
      <c r="M78" s="666">
        <v>644.98000000000025</v>
      </c>
    </row>
    <row r="79" spans="1:13" ht="14.4" customHeight="1" x14ac:dyDescent="0.3">
      <c r="A79" s="661" t="s">
        <v>547</v>
      </c>
      <c r="B79" s="662" t="s">
        <v>2311</v>
      </c>
      <c r="C79" s="662" t="s">
        <v>1588</v>
      </c>
      <c r="D79" s="662" t="s">
        <v>1589</v>
      </c>
      <c r="E79" s="662" t="s">
        <v>2315</v>
      </c>
      <c r="F79" s="665"/>
      <c r="G79" s="665"/>
      <c r="H79" s="678">
        <v>0</v>
      </c>
      <c r="I79" s="665">
        <v>1</v>
      </c>
      <c r="J79" s="665">
        <v>676.24930929400944</v>
      </c>
      <c r="K79" s="678">
        <v>1</v>
      </c>
      <c r="L79" s="665">
        <v>1</v>
      </c>
      <c r="M79" s="666">
        <v>676.24930929400944</v>
      </c>
    </row>
    <row r="80" spans="1:13" ht="14.4" customHeight="1" x14ac:dyDescent="0.3">
      <c r="A80" s="661" t="s">
        <v>547</v>
      </c>
      <c r="B80" s="662" t="s">
        <v>2316</v>
      </c>
      <c r="C80" s="662" t="s">
        <v>1671</v>
      </c>
      <c r="D80" s="662" t="s">
        <v>2317</v>
      </c>
      <c r="E80" s="662" t="s">
        <v>2318</v>
      </c>
      <c r="F80" s="665"/>
      <c r="G80" s="665"/>
      <c r="H80" s="678">
        <v>0</v>
      </c>
      <c r="I80" s="665">
        <v>10</v>
      </c>
      <c r="J80" s="665">
        <v>616.60007463332749</v>
      </c>
      <c r="K80" s="678">
        <v>1</v>
      </c>
      <c r="L80" s="665">
        <v>10</v>
      </c>
      <c r="M80" s="666">
        <v>616.60007463332749</v>
      </c>
    </row>
    <row r="81" spans="1:13" ht="14.4" customHeight="1" x14ac:dyDescent="0.3">
      <c r="A81" s="661" t="s">
        <v>547</v>
      </c>
      <c r="B81" s="662" t="s">
        <v>2316</v>
      </c>
      <c r="C81" s="662" t="s">
        <v>1605</v>
      </c>
      <c r="D81" s="662" t="s">
        <v>2319</v>
      </c>
      <c r="E81" s="662" t="s">
        <v>2320</v>
      </c>
      <c r="F81" s="665"/>
      <c r="G81" s="665"/>
      <c r="H81" s="678">
        <v>0</v>
      </c>
      <c r="I81" s="665">
        <v>3</v>
      </c>
      <c r="J81" s="665">
        <v>319.62000000000012</v>
      </c>
      <c r="K81" s="678">
        <v>1</v>
      </c>
      <c r="L81" s="665">
        <v>3</v>
      </c>
      <c r="M81" s="666">
        <v>319.62000000000012</v>
      </c>
    </row>
    <row r="82" spans="1:13" ht="14.4" customHeight="1" x14ac:dyDescent="0.3">
      <c r="A82" s="661" t="s">
        <v>547</v>
      </c>
      <c r="B82" s="662" t="s">
        <v>2321</v>
      </c>
      <c r="C82" s="662" t="s">
        <v>1635</v>
      </c>
      <c r="D82" s="662" t="s">
        <v>1636</v>
      </c>
      <c r="E82" s="662" t="s">
        <v>2249</v>
      </c>
      <c r="F82" s="665"/>
      <c r="G82" s="665"/>
      <c r="H82" s="678">
        <v>0</v>
      </c>
      <c r="I82" s="665">
        <v>1</v>
      </c>
      <c r="J82" s="665">
        <v>20.060002945499456</v>
      </c>
      <c r="K82" s="678">
        <v>1</v>
      </c>
      <c r="L82" s="665">
        <v>1</v>
      </c>
      <c r="M82" s="666">
        <v>20.060002945499456</v>
      </c>
    </row>
    <row r="83" spans="1:13" ht="14.4" customHeight="1" x14ac:dyDescent="0.3">
      <c r="A83" s="661" t="s">
        <v>547</v>
      </c>
      <c r="B83" s="662" t="s">
        <v>2322</v>
      </c>
      <c r="C83" s="662" t="s">
        <v>1665</v>
      </c>
      <c r="D83" s="662" t="s">
        <v>1666</v>
      </c>
      <c r="E83" s="662" t="s">
        <v>2249</v>
      </c>
      <c r="F83" s="665"/>
      <c r="G83" s="665"/>
      <c r="H83" s="678">
        <v>0</v>
      </c>
      <c r="I83" s="665">
        <v>1</v>
      </c>
      <c r="J83" s="665">
        <v>71.169899771009796</v>
      </c>
      <c r="K83" s="678">
        <v>1</v>
      </c>
      <c r="L83" s="665">
        <v>1</v>
      </c>
      <c r="M83" s="666">
        <v>71.169899771009796</v>
      </c>
    </row>
    <row r="84" spans="1:13" ht="14.4" customHeight="1" x14ac:dyDescent="0.3">
      <c r="A84" s="661" t="s">
        <v>547</v>
      </c>
      <c r="B84" s="662" t="s">
        <v>2323</v>
      </c>
      <c r="C84" s="662" t="s">
        <v>1498</v>
      </c>
      <c r="D84" s="662" t="s">
        <v>1499</v>
      </c>
      <c r="E84" s="662" t="s">
        <v>2324</v>
      </c>
      <c r="F84" s="665"/>
      <c r="G84" s="665"/>
      <c r="H84" s="678">
        <v>0</v>
      </c>
      <c r="I84" s="665">
        <v>1</v>
      </c>
      <c r="J84" s="665">
        <v>245.77999999999997</v>
      </c>
      <c r="K84" s="678">
        <v>1</v>
      </c>
      <c r="L84" s="665">
        <v>1</v>
      </c>
      <c r="M84" s="666">
        <v>245.77999999999997</v>
      </c>
    </row>
    <row r="85" spans="1:13" ht="14.4" customHeight="1" x14ac:dyDescent="0.3">
      <c r="A85" s="661" t="s">
        <v>547</v>
      </c>
      <c r="B85" s="662" t="s">
        <v>2323</v>
      </c>
      <c r="C85" s="662" t="s">
        <v>692</v>
      </c>
      <c r="D85" s="662" t="s">
        <v>693</v>
      </c>
      <c r="E85" s="662" t="s">
        <v>2325</v>
      </c>
      <c r="F85" s="665"/>
      <c r="G85" s="665"/>
      <c r="H85" s="678">
        <v>0</v>
      </c>
      <c r="I85" s="665">
        <v>1</v>
      </c>
      <c r="J85" s="665">
        <v>101.70001493306555</v>
      </c>
      <c r="K85" s="678">
        <v>1</v>
      </c>
      <c r="L85" s="665">
        <v>1</v>
      </c>
      <c r="M85" s="666">
        <v>101.70001493306555</v>
      </c>
    </row>
    <row r="86" spans="1:13" ht="14.4" customHeight="1" x14ac:dyDescent="0.3">
      <c r="A86" s="661" t="s">
        <v>547</v>
      </c>
      <c r="B86" s="662" t="s">
        <v>2326</v>
      </c>
      <c r="C86" s="662" t="s">
        <v>1643</v>
      </c>
      <c r="D86" s="662" t="s">
        <v>1644</v>
      </c>
      <c r="E86" s="662" t="s">
        <v>2327</v>
      </c>
      <c r="F86" s="665"/>
      <c r="G86" s="665"/>
      <c r="H86" s="678">
        <v>0</v>
      </c>
      <c r="I86" s="665">
        <v>1</v>
      </c>
      <c r="J86" s="665">
        <v>50.169999999999995</v>
      </c>
      <c r="K86" s="678">
        <v>1</v>
      </c>
      <c r="L86" s="665">
        <v>1</v>
      </c>
      <c r="M86" s="666">
        <v>50.169999999999995</v>
      </c>
    </row>
    <row r="87" spans="1:13" ht="14.4" customHeight="1" x14ac:dyDescent="0.3">
      <c r="A87" s="661" t="s">
        <v>547</v>
      </c>
      <c r="B87" s="662" t="s">
        <v>2328</v>
      </c>
      <c r="C87" s="662" t="s">
        <v>1716</v>
      </c>
      <c r="D87" s="662" t="s">
        <v>1717</v>
      </c>
      <c r="E87" s="662" t="s">
        <v>2329</v>
      </c>
      <c r="F87" s="665"/>
      <c r="G87" s="665"/>
      <c r="H87" s="678">
        <v>0</v>
      </c>
      <c r="I87" s="665">
        <v>1</v>
      </c>
      <c r="J87" s="665">
        <v>75.299999999999983</v>
      </c>
      <c r="K87" s="678">
        <v>1</v>
      </c>
      <c r="L87" s="665">
        <v>1</v>
      </c>
      <c r="M87" s="666">
        <v>75.299999999999983</v>
      </c>
    </row>
    <row r="88" spans="1:13" ht="14.4" customHeight="1" x14ac:dyDescent="0.3">
      <c r="A88" s="661" t="s">
        <v>547</v>
      </c>
      <c r="B88" s="662" t="s">
        <v>2330</v>
      </c>
      <c r="C88" s="662" t="s">
        <v>1531</v>
      </c>
      <c r="D88" s="662" t="s">
        <v>1532</v>
      </c>
      <c r="E88" s="662" t="s">
        <v>2331</v>
      </c>
      <c r="F88" s="665"/>
      <c r="G88" s="665"/>
      <c r="H88" s="678">
        <v>0</v>
      </c>
      <c r="I88" s="665">
        <v>1</v>
      </c>
      <c r="J88" s="665">
        <v>75.92000000000003</v>
      </c>
      <c r="K88" s="678">
        <v>1</v>
      </c>
      <c r="L88" s="665">
        <v>1</v>
      </c>
      <c r="M88" s="666">
        <v>75.92000000000003</v>
      </c>
    </row>
    <row r="89" spans="1:13" ht="14.4" customHeight="1" x14ac:dyDescent="0.3">
      <c r="A89" s="661" t="s">
        <v>547</v>
      </c>
      <c r="B89" s="662" t="s">
        <v>2330</v>
      </c>
      <c r="C89" s="662" t="s">
        <v>1577</v>
      </c>
      <c r="D89" s="662" t="s">
        <v>1532</v>
      </c>
      <c r="E89" s="662" t="s">
        <v>2249</v>
      </c>
      <c r="F89" s="665"/>
      <c r="G89" s="665"/>
      <c r="H89" s="678">
        <v>0</v>
      </c>
      <c r="I89" s="665">
        <v>1</v>
      </c>
      <c r="J89" s="665">
        <v>30.219999999999995</v>
      </c>
      <c r="K89" s="678">
        <v>1</v>
      </c>
      <c r="L89" s="665">
        <v>1</v>
      </c>
      <c r="M89" s="666">
        <v>30.219999999999995</v>
      </c>
    </row>
    <row r="90" spans="1:13" ht="14.4" customHeight="1" x14ac:dyDescent="0.3">
      <c r="A90" s="661" t="s">
        <v>547</v>
      </c>
      <c r="B90" s="662" t="s">
        <v>2332</v>
      </c>
      <c r="C90" s="662" t="s">
        <v>1751</v>
      </c>
      <c r="D90" s="662" t="s">
        <v>1752</v>
      </c>
      <c r="E90" s="662" t="s">
        <v>2333</v>
      </c>
      <c r="F90" s="665"/>
      <c r="G90" s="665"/>
      <c r="H90" s="678">
        <v>0</v>
      </c>
      <c r="I90" s="665">
        <v>2</v>
      </c>
      <c r="J90" s="665">
        <v>397.77999999999986</v>
      </c>
      <c r="K90" s="678">
        <v>1</v>
      </c>
      <c r="L90" s="665">
        <v>2</v>
      </c>
      <c r="M90" s="666">
        <v>397.77999999999986</v>
      </c>
    </row>
    <row r="91" spans="1:13" ht="14.4" customHeight="1" x14ac:dyDescent="0.3">
      <c r="A91" s="661" t="s">
        <v>547</v>
      </c>
      <c r="B91" s="662" t="s">
        <v>2332</v>
      </c>
      <c r="C91" s="662" t="s">
        <v>1738</v>
      </c>
      <c r="D91" s="662" t="s">
        <v>1739</v>
      </c>
      <c r="E91" s="662" t="s">
        <v>1740</v>
      </c>
      <c r="F91" s="665"/>
      <c r="G91" s="665"/>
      <c r="H91" s="678">
        <v>0</v>
      </c>
      <c r="I91" s="665">
        <v>12</v>
      </c>
      <c r="J91" s="665">
        <v>491.04</v>
      </c>
      <c r="K91" s="678">
        <v>1</v>
      </c>
      <c r="L91" s="665">
        <v>12</v>
      </c>
      <c r="M91" s="666">
        <v>491.04</v>
      </c>
    </row>
    <row r="92" spans="1:13" ht="14.4" customHeight="1" x14ac:dyDescent="0.3">
      <c r="A92" s="661" t="s">
        <v>547</v>
      </c>
      <c r="B92" s="662" t="s">
        <v>2332</v>
      </c>
      <c r="C92" s="662" t="s">
        <v>1754</v>
      </c>
      <c r="D92" s="662" t="s">
        <v>1755</v>
      </c>
      <c r="E92" s="662" t="s">
        <v>1749</v>
      </c>
      <c r="F92" s="665"/>
      <c r="G92" s="665"/>
      <c r="H92" s="678">
        <v>0</v>
      </c>
      <c r="I92" s="665">
        <v>1</v>
      </c>
      <c r="J92" s="665">
        <v>138.62999999999997</v>
      </c>
      <c r="K92" s="678">
        <v>1</v>
      </c>
      <c r="L92" s="665">
        <v>1</v>
      </c>
      <c r="M92" s="666">
        <v>138.62999999999997</v>
      </c>
    </row>
    <row r="93" spans="1:13" ht="14.4" customHeight="1" x14ac:dyDescent="0.3">
      <c r="A93" s="661" t="s">
        <v>547</v>
      </c>
      <c r="B93" s="662" t="s">
        <v>2332</v>
      </c>
      <c r="C93" s="662" t="s">
        <v>1747</v>
      </c>
      <c r="D93" s="662" t="s">
        <v>1748</v>
      </c>
      <c r="E93" s="662" t="s">
        <v>1749</v>
      </c>
      <c r="F93" s="665"/>
      <c r="G93" s="665"/>
      <c r="H93" s="678">
        <v>0</v>
      </c>
      <c r="I93" s="665">
        <v>5</v>
      </c>
      <c r="J93" s="665">
        <v>1268.8039609132438</v>
      </c>
      <c r="K93" s="678">
        <v>1</v>
      </c>
      <c r="L93" s="665">
        <v>5</v>
      </c>
      <c r="M93" s="666">
        <v>1268.8039609132438</v>
      </c>
    </row>
    <row r="94" spans="1:13" ht="14.4" customHeight="1" x14ac:dyDescent="0.3">
      <c r="A94" s="661" t="s">
        <v>547</v>
      </c>
      <c r="B94" s="662" t="s">
        <v>2332</v>
      </c>
      <c r="C94" s="662" t="s">
        <v>1756</v>
      </c>
      <c r="D94" s="662" t="s">
        <v>1757</v>
      </c>
      <c r="E94" s="662" t="s">
        <v>1758</v>
      </c>
      <c r="F94" s="665"/>
      <c r="G94" s="665"/>
      <c r="H94" s="678">
        <v>0</v>
      </c>
      <c r="I94" s="665">
        <v>1</v>
      </c>
      <c r="J94" s="665">
        <v>122.69000000000003</v>
      </c>
      <c r="K94" s="678">
        <v>1</v>
      </c>
      <c r="L94" s="665">
        <v>1</v>
      </c>
      <c r="M94" s="666">
        <v>122.69000000000003</v>
      </c>
    </row>
    <row r="95" spans="1:13" ht="14.4" customHeight="1" x14ac:dyDescent="0.3">
      <c r="A95" s="661" t="s">
        <v>547</v>
      </c>
      <c r="B95" s="662" t="s">
        <v>2332</v>
      </c>
      <c r="C95" s="662" t="s">
        <v>1759</v>
      </c>
      <c r="D95" s="662" t="s">
        <v>2334</v>
      </c>
      <c r="E95" s="662" t="s">
        <v>1761</v>
      </c>
      <c r="F95" s="665"/>
      <c r="G95" s="665"/>
      <c r="H95" s="678">
        <v>0</v>
      </c>
      <c r="I95" s="665">
        <v>19</v>
      </c>
      <c r="J95" s="665">
        <v>3405.9388098836503</v>
      </c>
      <c r="K95" s="678">
        <v>1</v>
      </c>
      <c r="L95" s="665">
        <v>19</v>
      </c>
      <c r="M95" s="666">
        <v>3405.9388098836503</v>
      </c>
    </row>
    <row r="96" spans="1:13" ht="14.4" customHeight="1" x14ac:dyDescent="0.3">
      <c r="A96" s="661" t="s">
        <v>547</v>
      </c>
      <c r="B96" s="662" t="s">
        <v>2332</v>
      </c>
      <c r="C96" s="662" t="s">
        <v>1764</v>
      </c>
      <c r="D96" s="662" t="s">
        <v>1765</v>
      </c>
      <c r="E96" s="662" t="s">
        <v>1758</v>
      </c>
      <c r="F96" s="665"/>
      <c r="G96" s="665"/>
      <c r="H96" s="678">
        <v>0</v>
      </c>
      <c r="I96" s="665">
        <v>3</v>
      </c>
      <c r="J96" s="665">
        <v>389.91059908733325</v>
      </c>
      <c r="K96" s="678">
        <v>1</v>
      </c>
      <c r="L96" s="665">
        <v>3</v>
      </c>
      <c r="M96" s="666">
        <v>389.91059908733325</v>
      </c>
    </row>
    <row r="97" spans="1:13" ht="14.4" customHeight="1" x14ac:dyDescent="0.3">
      <c r="A97" s="661" t="s">
        <v>547</v>
      </c>
      <c r="B97" s="662" t="s">
        <v>2332</v>
      </c>
      <c r="C97" s="662" t="s">
        <v>1762</v>
      </c>
      <c r="D97" s="662" t="s">
        <v>1763</v>
      </c>
      <c r="E97" s="662" t="s">
        <v>1758</v>
      </c>
      <c r="F97" s="665"/>
      <c r="G97" s="665"/>
      <c r="H97" s="678">
        <v>0</v>
      </c>
      <c r="I97" s="665">
        <v>3</v>
      </c>
      <c r="J97" s="665">
        <v>389.91000000000008</v>
      </c>
      <c r="K97" s="678">
        <v>1</v>
      </c>
      <c r="L97" s="665">
        <v>3</v>
      </c>
      <c r="M97" s="666">
        <v>389.91000000000008</v>
      </c>
    </row>
    <row r="98" spans="1:13" ht="14.4" customHeight="1" x14ac:dyDescent="0.3">
      <c r="A98" s="661" t="s">
        <v>552</v>
      </c>
      <c r="B98" s="662" t="s">
        <v>2197</v>
      </c>
      <c r="C98" s="662" t="s">
        <v>1566</v>
      </c>
      <c r="D98" s="662" t="s">
        <v>1567</v>
      </c>
      <c r="E98" s="662" t="s">
        <v>2198</v>
      </c>
      <c r="F98" s="665"/>
      <c r="G98" s="665"/>
      <c r="H98" s="678">
        <v>0</v>
      </c>
      <c r="I98" s="665">
        <v>1</v>
      </c>
      <c r="J98" s="665">
        <v>81.650000000000048</v>
      </c>
      <c r="K98" s="678">
        <v>1</v>
      </c>
      <c r="L98" s="665">
        <v>1</v>
      </c>
      <c r="M98" s="666">
        <v>81.650000000000048</v>
      </c>
    </row>
    <row r="99" spans="1:13" ht="14.4" customHeight="1" x14ac:dyDescent="0.3">
      <c r="A99" s="661" t="s">
        <v>552</v>
      </c>
      <c r="B99" s="662" t="s">
        <v>2199</v>
      </c>
      <c r="C99" s="662" t="s">
        <v>1729</v>
      </c>
      <c r="D99" s="662" t="s">
        <v>1548</v>
      </c>
      <c r="E99" s="662" t="s">
        <v>2204</v>
      </c>
      <c r="F99" s="665"/>
      <c r="G99" s="665"/>
      <c r="H99" s="678">
        <v>0</v>
      </c>
      <c r="I99" s="665">
        <v>3</v>
      </c>
      <c r="J99" s="665">
        <v>1891.9776075405002</v>
      </c>
      <c r="K99" s="678">
        <v>1</v>
      </c>
      <c r="L99" s="665">
        <v>3</v>
      </c>
      <c r="M99" s="666">
        <v>1891.9776075405002</v>
      </c>
    </row>
    <row r="100" spans="1:13" ht="14.4" customHeight="1" x14ac:dyDescent="0.3">
      <c r="A100" s="661" t="s">
        <v>552</v>
      </c>
      <c r="B100" s="662" t="s">
        <v>2199</v>
      </c>
      <c r="C100" s="662" t="s">
        <v>1722</v>
      </c>
      <c r="D100" s="662" t="s">
        <v>1548</v>
      </c>
      <c r="E100" s="662" t="s">
        <v>2206</v>
      </c>
      <c r="F100" s="665"/>
      <c r="G100" s="665"/>
      <c r="H100" s="678">
        <v>0</v>
      </c>
      <c r="I100" s="665">
        <v>6</v>
      </c>
      <c r="J100" s="665">
        <v>2453.6968972304808</v>
      </c>
      <c r="K100" s="678">
        <v>1</v>
      </c>
      <c r="L100" s="665">
        <v>6</v>
      </c>
      <c r="M100" s="666">
        <v>2453.6968972304808</v>
      </c>
    </row>
    <row r="101" spans="1:13" ht="14.4" customHeight="1" x14ac:dyDescent="0.3">
      <c r="A101" s="661" t="s">
        <v>552</v>
      </c>
      <c r="B101" s="662" t="s">
        <v>2212</v>
      </c>
      <c r="C101" s="662" t="s">
        <v>1945</v>
      </c>
      <c r="D101" s="662" t="s">
        <v>1946</v>
      </c>
      <c r="E101" s="662" t="s">
        <v>2335</v>
      </c>
      <c r="F101" s="665"/>
      <c r="G101" s="665"/>
      <c r="H101" s="678">
        <v>0</v>
      </c>
      <c r="I101" s="665">
        <v>2</v>
      </c>
      <c r="J101" s="665">
        <v>240.04043767901834</v>
      </c>
      <c r="K101" s="678">
        <v>1</v>
      </c>
      <c r="L101" s="665">
        <v>2</v>
      </c>
      <c r="M101" s="666">
        <v>240.04043767901834</v>
      </c>
    </row>
    <row r="102" spans="1:13" ht="14.4" customHeight="1" x14ac:dyDescent="0.3">
      <c r="A102" s="661" t="s">
        <v>552</v>
      </c>
      <c r="B102" s="662" t="s">
        <v>2215</v>
      </c>
      <c r="C102" s="662" t="s">
        <v>2079</v>
      </c>
      <c r="D102" s="662" t="s">
        <v>1620</v>
      </c>
      <c r="E102" s="662" t="s">
        <v>2336</v>
      </c>
      <c r="F102" s="665"/>
      <c r="G102" s="665"/>
      <c r="H102" s="678">
        <v>0</v>
      </c>
      <c r="I102" s="665">
        <v>3</v>
      </c>
      <c r="J102" s="665">
        <v>135.57000000000002</v>
      </c>
      <c r="K102" s="678">
        <v>1</v>
      </c>
      <c r="L102" s="665">
        <v>3</v>
      </c>
      <c r="M102" s="666">
        <v>135.57000000000002</v>
      </c>
    </row>
    <row r="103" spans="1:13" ht="14.4" customHeight="1" x14ac:dyDescent="0.3">
      <c r="A103" s="661" t="s">
        <v>552</v>
      </c>
      <c r="B103" s="662" t="s">
        <v>2215</v>
      </c>
      <c r="C103" s="662" t="s">
        <v>2082</v>
      </c>
      <c r="D103" s="662" t="s">
        <v>1620</v>
      </c>
      <c r="E103" s="662" t="s">
        <v>2337</v>
      </c>
      <c r="F103" s="665"/>
      <c r="G103" s="665"/>
      <c r="H103" s="678">
        <v>0</v>
      </c>
      <c r="I103" s="665">
        <v>3</v>
      </c>
      <c r="J103" s="665">
        <v>271.13999999999993</v>
      </c>
      <c r="K103" s="678">
        <v>1</v>
      </c>
      <c r="L103" s="665">
        <v>3</v>
      </c>
      <c r="M103" s="666">
        <v>271.13999999999993</v>
      </c>
    </row>
    <row r="104" spans="1:13" ht="14.4" customHeight="1" x14ac:dyDescent="0.3">
      <c r="A104" s="661" t="s">
        <v>552</v>
      </c>
      <c r="B104" s="662" t="s">
        <v>2228</v>
      </c>
      <c r="C104" s="662" t="s">
        <v>2085</v>
      </c>
      <c r="D104" s="662" t="s">
        <v>2086</v>
      </c>
      <c r="E104" s="662" t="s">
        <v>2225</v>
      </c>
      <c r="F104" s="665"/>
      <c r="G104" s="665"/>
      <c r="H104" s="678">
        <v>0</v>
      </c>
      <c r="I104" s="665">
        <v>1</v>
      </c>
      <c r="J104" s="665">
        <v>86.68</v>
      </c>
      <c r="K104" s="678">
        <v>1</v>
      </c>
      <c r="L104" s="665">
        <v>1</v>
      </c>
      <c r="M104" s="666">
        <v>86.68</v>
      </c>
    </row>
    <row r="105" spans="1:13" ht="14.4" customHeight="1" x14ac:dyDescent="0.3">
      <c r="A105" s="661" t="s">
        <v>552</v>
      </c>
      <c r="B105" s="662" t="s">
        <v>2247</v>
      </c>
      <c r="C105" s="662" t="s">
        <v>2088</v>
      </c>
      <c r="D105" s="662" t="s">
        <v>2089</v>
      </c>
      <c r="E105" s="662" t="s">
        <v>2338</v>
      </c>
      <c r="F105" s="665"/>
      <c r="G105" s="665"/>
      <c r="H105" s="678">
        <v>0</v>
      </c>
      <c r="I105" s="665">
        <v>5</v>
      </c>
      <c r="J105" s="665">
        <v>1050.3455440284306</v>
      </c>
      <c r="K105" s="678">
        <v>1</v>
      </c>
      <c r="L105" s="665">
        <v>5</v>
      </c>
      <c r="M105" s="666">
        <v>1050.3455440284306</v>
      </c>
    </row>
    <row r="106" spans="1:13" ht="14.4" customHeight="1" x14ac:dyDescent="0.3">
      <c r="A106" s="661" t="s">
        <v>552</v>
      </c>
      <c r="B106" s="662" t="s">
        <v>2271</v>
      </c>
      <c r="C106" s="662" t="s">
        <v>1711</v>
      </c>
      <c r="D106" s="662" t="s">
        <v>1712</v>
      </c>
      <c r="E106" s="662" t="s">
        <v>2272</v>
      </c>
      <c r="F106" s="665"/>
      <c r="G106" s="665"/>
      <c r="H106" s="678">
        <v>0</v>
      </c>
      <c r="I106" s="665">
        <v>3</v>
      </c>
      <c r="J106" s="665">
        <v>502.67999999999995</v>
      </c>
      <c r="K106" s="678">
        <v>1</v>
      </c>
      <c r="L106" s="665">
        <v>3</v>
      </c>
      <c r="M106" s="666">
        <v>502.67999999999995</v>
      </c>
    </row>
    <row r="107" spans="1:13" ht="14.4" customHeight="1" x14ac:dyDescent="0.3">
      <c r="A107" s="661" t="s">
        <v>552</v>
      </c>
      <c r="B107" s="662" t="s">
        <v>2339</v>
      </c>
      <c r="C107" s="662" t="s">
        <v>1948</v>
      </c>
      <c r="D107" s="662" t="s">
        <v>1949</v>
      </c>
      <c r="E107" s="662" t="s">
        <v>2340</v>
      </c>
      <c r="F107" s="665">
        <v>4</v>
      </c>
      <c r="G107" s="665">
        <v>21102.129999999997</v>
      </c>
      <c r="H107" s="678">
        <v>1</v>
      </c>
      <c r="I107" s="665"/>
      <c r="J107" s="665"/>
      <c r="K107" s="678">
        <v>0</v>
      </c>
      <c r="L107" s="665">
        <v>4</v>
      </c>
      <c r="M107" s="666">
        <v>21102.129999999997</v>
      </c>
    </row>
    <row r="108" spans="1:13" ht="14.4" customHeight="1" x14ac:dyDescent="0.3">
      <c r="A108" s="661" t="s">
        <v>552</v>
      </c>
      <c r="B108" s="662" t="s">
        <v>2339</v>
      </c>
      <c r="C108" s="662" t="s">
        <v>2091</v>
      </c>
      <c r="D108" s="662" t="s">
        <v>2092</v>
      </c>
      <c r="E108" s="662" t="s">
        <v>2341</v>
      </c>
      <c r="F108" s="665"/>
      <c r="G108" s="665"/>
      <c r="H108" s="678">
        <v>0</v>
      </c>
      <c r="I108" s="665">
        <v>50</v>
      </c>
      <c r="J108" s="665">
        <v>86136.5</v>
      </c>
      <c r="K108" s="678">
        <v>1</v>
      </c>
      <c r="L108" s="665">
        <v>50</v>
      </c>
      <c r="M108" s="666">
        <v>86136.5</v>
      </c>
    </row>
    <row r="109" spans="1:13" ht="14.4" customHeight="1" x14ac:dyDescent="0.3">
      <c r="A109" s="661" t="s">
        <v>552</v>
      </c>
      <c r="B109" s="662" t="s">
        <v>2342</v>
      </c>
      <c r="C109" s="662" t="s">
        <v>2096</v>
      </c>
      <c r="D109" s="662" t="s">
        <v>2343</v>
      </c>
      <c r="E109" s="662" t="s">
        <v>2344</v>
      </c>
      <c r="F109" s="665"/>
      <c r="G109" s="665"/>
      <c r="H109" s="678">
        <v>0</v>
      </c>
      <c r="I109" s="665">
        <v>20</v>
      </c>
      <c r="J109" s="665">
        <v>92735.91667601894</v>
      </c>
      <c r="K109" s="678">
        <v>1</v>
      </c>
      <c r="L109" s="665">
        <v>20</v>
      </c>
      <c r="M109" s="666">
        <v>92735.91667601894</v>
      </c>
    </row>
    <row r="110" spans="1:13" ht="14.4" customHeight="1" thickBot="1" x14ac:dyDescent="0.35">
      <c r="A110" s="667" t="s">
        <v>552</v>
      </c>
      <c r="B110" s="668" t="s">
        <v>2342</v>
      </c>
      <c r="C110" s="668" t="s">
        <v>2100</v>
      </c>
      <c r="D110" s="668" t="s">
        <v>2343</v>
      </c>
      <c r="E110" s="668" t="s">
        <v>2345</v>
      </c>
      <c r="F110" s="671"/>
      <c r="G110" s="671"/>
      <c r="H110" s="679">
        <v>0</v>
      </c>
      <c r="I110" s="671">
        <v>2</v>
      </c>
      <c r="J110" s="671">
        <v>20893.484049511644</v>
      </c>
      <c r="K110" s="679">
        <v>1</v>
      </c>
      <c r="L110" s="671">
        <v>2</v>
      </c>
      <c r="M110" s="672">
        <v>20893.484049511644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2093</v>
      </c>
      <c r="C3" s="459">
        <f>SUM(C6:C1048576)</f>
        <v>607</v>
      </c>
      <c r="D3" s="459">
        <f>SUM(D6:D1048576)</f>
        <v>463</v>
      </c>
      <c r="E3" s="460">
        <f>SUM(E6:E1048576)</f>
        <v>0</v>
      </c>
      <c r="F3" s="457">
        <f>IF(SUM($B3:$E3)=0,"",B3/SUM($B3:$E3))</f>
        <v>0.66171356307303197</v>
      </c>
      <c r="G3" s="455">
        <f t="shared" ref="G3:I3" si="0">IF(SUM($B3:$E3)=0,"",C3/SUM($B3:$E3))</f>
        <v>0.19190641795763516</v>
      </c>
      <c r="H3" s="455">
        <f t="shared" si="0"/>
        <v>0.14638001896933292</v>
      </c>
      <c r="I3" s="456">
        <f t="shared" si="0"/>
        <v>0</v>
      </c>
      <c r="J3" s="459">
        <f>SUM(J6:J1048576)</f>
        <v>429</v>
      </c>
      <c r="K3" s="459">
        <f>SUM(K6:K1048576)</f>
        <v>205</v>
      </c>
      <c r="L3" s="459">
        <f>SUM(L6:L1048576)</f>
        <v>463</v>
      </c>
      <c r="M3" s="460">
        <f>SUM(M6:M1048576)</f>
        <v>0</v>
      </c>
      <c r="N3" s="457">
        <f>IF(SUM($J3:$M3)=0,"",J3/SUM($J3:$M3))</f>
        <v>0.39106654512306288</v>
      </c>
      <c r="O3" s="455">
        <f t="shared" ref="O3:Q3" si="1">IF(SUM($J3:$M3)=0,"",K3/SUM($J3:$M3))</f>
        <v>0.18687329079307202</v>
      </c>
      <c r="P3" s="455">
        <f t="shared" si="1"/>
        <v>0.4220601640838651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2347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2348</v>
      </c>
      <c r="B7" s="710">
        <v>1279</v>
      </c>
      <c r="C7" s="665">
        <v>584</v>
      </c>
      <c r="D7" s="665">
        <v>463</v>
      </c>
      <c r="E7" s="666"/>
      <c r="F7" s="707">
        <v>0.54987102321582115</v>
      </c>
      <c r="G7" s="678">
        <v>0.25107480653482372</v>
      </c>
      <c r="H7" s="678">
        <v>0.19905417024935512</v>
      </c>
      <c r="I7" s="713">
        <v>0</v>
      </c>
      <c r="J7" s="710">
        <v>142</v>
      </c>
      <c r="K7" s="665">
        <v>188</v>
      </c>
      <c r="L7" s="665">
        <v>463</v>
      </c>
      <c r="M7" s="666"/>
      <c r="N7" s="707">
        <v>0.17906683480453972</v>
      </c>
      <c r="O7" s="678">
        <v>0.23707440100882723</v>
      </c>
      <c r="P7" s="678">
        <v>0.58385876418663307</v>
      </c>
      <c r="Q7" s="701">
        <v>0</v>
      </c>
    </row>
    <row r="8" spans="1:17" ht="14.4" customHeight="1" x14ac:dyDescent="0.3">
      <c r="A8" s="704" t="s">
        <v>2349</v>
      </c>
      <c r="B8" s="710">
        <v>806</v>
      </c>
      <c r="C8" s="665">
        <v>22</v>
      </c>
      <c r="D8" s="665"/>
      <c r="E8" s="666"/>
      <c r="F8" s="707">
        <v>0.97342995169082125</v>
      </c>
      <c r="G8" s="678">
        <v>2.6570048309178744E-2</v>
      </c>
      <c r="H8" s="678">
        <v>0</v>
      </c>
      <c r="I8" s="713">
        <v>0</v>
      </c>
      <c r="J8" s="710">
        <v>279</v>
      </c>
      <c r="K8" s="665">
        <v>16</v>
      </c>
      <c r="L8" s="665"/>
      <c r="M8" s="666"/>
      <c r="N8" s="707">
        <v>0.94576271186440675</v>
      </c>
      <c r="O8" s="678">
        <v>5.4237288135593219E-2</v>
      </c>
      <c r="P8" s="678">
        <v>0</v>
      </c>
      <c r="Q8" s="701">
        <v>0</v>
      </c>
    </row>
    <row r="9" spans="1:17" ht="14.4" customHeight="1" thickBot="1" x14ac:dyDescent="0.35">
      <c r="A9" s="705" t="s">
        <v>2350</v>
      </c>
      <c r="B9" s="711">
        <v>8</v>
      </c>
      <c r="C9" s="671">
        <v>1</v>
      </c>
      <c r="D9" s="671"/>
      <c r="E9" s="672"/>
      <c r="F9" s="708">
        <v>0.88888888888888884</v>
      </c>
      <c r="G9" s="679">
        <v>0.1111111111111111</v>
      </c>
      <c r="H9" s="679">
        <v>0</v>
      </c>
      <c r="I9" s="714">
        <v>0</v>
      </c>
      <c r="J9" s="711">
        <v>8</v>
      </c>
      <c r="K9" s="671">
        <v>1</v>
      </c>
      <c r="L9" s="671"/>
      <c r="M9" s="672"/>
      <c r="N9" s="708">
        <v>0.88888888888888884</v>
      </c>
      <c r="O9" s="679">
        <v>0.1111111111111111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12</v>
      </c>
      <c r="B5" s="646" t="s">
        <v>543</v>
      </c>
      <c r="C5" s="649">
        <v>15423302.430000002</v>
      </c>
      <c r="D5" s="649">
        <v>10031</v>
      </c>
      <c r="E5" s="649">
        <v>10615031.840000004</v>
      </c>
      <c r="F5" s="715">
        <v>0.68824636540567419</v>
      </c>
      <c r="G5" s="649">
        <v>7095.5</v>
      </c>
      <c r="H5" s="715">
        <v>0.70735719270262187</v>
      </c>
      <c r="I5" s="649">
        <v>4808270.59</v>
      </c>
      <c r="J5" s="715">
        <v>0.31175363459432592</v>
      </c>
      <c r="K5" s="649">
        <v>2935.5</v>
      </c>
      <c r="L5" s="715">
        <v>0.29264280729737813</v>
      </c>
      <c r="M5" s="649" t="s">
        <v>74</v>
      </c>
      <c r="N5" s="277"/>
    </row>
    <row r="6" spans="1:14" ht="14.4" customHeight="1" x14ac:dyDescent="0.3">
      <c r="A6" s="645">
        <v>12</v>
      </c>
      <c r="B6" s="646" t="s">
        <v>2351</v>
      </c>
      <c r="C6" s="649">
        <v>7188050.870000001</v>
      </c>
      <c r="D6" s="649">
        <v>8209</v>
      </c>
      <c r="E6" s="649">
        <v>5186660.4900000021</v>
      </c>
      <c r="F6" s="715">
        <v>0.72156702613875645</v>
      </c>
      <c r="G6" s="649">
        <v>5697</v>
      </c>
      <c r="H6" s="715">
        <v>0.69399439639420146</v>
      </c>
      <c r="I6" s="649">
        <v>2001390.3799999992</v>
      </c>
      <c r="J6" s="715">
        <v>0.27843297386124355</v>
      </c>
      <c r="K6" s="649">
        <v>2512</v>
      </c>
      <c r="L6" s="715">
        <v>0.30600560360579854</v>
      </c>
      <c r="M6" s="649" t="s">
        <v>1</v>
      </c>
      <c r="N6" s="277"/>
    </row>
    <row r="7" spans="1:14" ht="14.4" customHeight="1" x14ac:dyDescent="0.3">
      <c r="A7" s="645">
        <v>12</v>
      </c>
      <c r="B7" s="646" t="s">
        <v>2352</v>
      </c>
      <c r="C7" s="649">
        <v>0</v>
      </c>
      <c r="D7" s="649">
        <v>104</v>
      </c>
      <c r="E7" s="649">
        <v>0</v>
      </c>
      <c r="F7" s="715" t="s">
        <v>544</v>
      </c>
      <c r="G7" s="649">
        <v>76</v>
      </c>
      <c r="H7" s="715">
        <v>0.73076923076923073</v>
      </c>
      <c r="I7" s="649">
        <v>0</v>
      </c>
      <c r="J7" s="715" t="s">
        <v>544</v>
      </c>
      <c r="K7" s="649">
        <v>28</v>
      </c>
      <c r="L7" s="715">
        <v>0.26923076923076922</v>
      </c>
      <c r="M7" s="649" t="s">
        <v>1</v>
      </c>
      <c r="N7" s="277"/>
    </row>
    <row r="8" spans="1:14" ht="14.4" customHeight="1" x14ac:dyDescent="0.3">
      <c r="A8" s="645">
        <v>12</v>
      </c>
      <c r="B8" s="646" t="s">
        <v>2353</v>
      </c>
      <c r="C8" s="649">
        <v>8235251.5600000005</v>
      </c>
      <c r="D8" s="649">
        <v>1718</v>
      </c>
      <c r="E8" s="649">
        <v>5428371.3500000006</v>
      </c>
      <c r="F8" s="715">
        <v>0.65916278457922417</v>
      </c>
      <c r="G8" s="649">
        <v>1322.5</v>
      </c>
      <c r="H8" s="715">
        <v>0.76979045401629798</v>
      </c>
      <c r="I8" s="649">
        <v>2806880.2100000004</v>
      </c>
      <c r="J8" s="715">
        <v>0.34083721542077583</v>
      </c>
      <c r="K8" s="649">
        <v>395.5</v>
      </c>
      <c r="L8" s="715">
        <v>0.23020954598370197</v>
      </c>
      <c r="M8" s="649" t="s">
        <v>1</v>
      </c>
      <c r="N8" s="277"/>
    </row>
    <row r="9" spans="1:14" ht="14.4" customHeight="1" x14ac:dyDescent="0.3">
      <c r="A9" s="645" t="s">
        <v>542</v>
      </c>
      <c r="B9" s="646" t="s">
        <v>3</v>
      </c>
      <c r="C9" s="649">
        <v>15423302.430000002</v>
      </c>
      <c r="D9" s="649">
        <v>10031</v>
      </c>
      <c r="E9" s="649">
        <v>10615031.840000004</v>
      </c>
      <c r="F9" s="715">
        <v>0.68824636540567419</v>
      </c>
      <c r="G9" s="649">
        <v>7095.5</v>
      </c>
      <c r="H9" s="715">
        <v>0.70735719270262187</v>
      </c>
      <c r="I9" s="649">
        <v>4808270.59</v>
      </c>
      <c r="J9" s="715">
        <v>0.31175363459432592</v>
      </c>
      <c r="K9" s="649">
        <v>2935.5</v>
      </c>
      <c r="L9" s="715">
        <v>0.29264280729737813</v>
      </c>
      <c r="M9" s="649" t="s">
        <v>546</v>
      </c>
      <c r="N9" s="277"/>
    </row>
    <row r="11" spans="1:14" ht="14.4" customHeight="1" x14ac:dyDescent="0.3">
      <c r="A11" s="645">
        <v>12</v>
      </c>
      <c r="B11" s="646" t="s">
        <v>543</v>
      </c>
      <c r="C11" s="649" t="s">
        <v>544</v>
      </c>
      <c r="D11" s="649" t="s">
        <v>544</v>
      </c>
      <c r="E11" s="649" t="s">
        <v>544</v>
      </c>
      <c r="F11" s="715" t="s">
        <v>544</v>
      </c>
      <c r="G11" s="649" t="s">
        <v>544</v>
      </c>
      <c r="H11" s="715" t="s">
        <v>544</v>
      </c>
      <c r="I11" s="649" t="s">
        <v>544</v>
      </c>
      <c r="J11" s="715" t="s">
        <v>544</v>
      </c>
      <c r="K11" s="649" t="s">
        <v>544</v>
      </c>
      <c r="L11" s="715" t="s">
        <v>544</v>
      </c>
      <c r="M11" s="649" t="s">
        <v>74</v>
      </c>
      <c r="N11" s="277"/>
    </row>
    <row r="12" spans="1:14" ht="14.4" customHeight="1" x14ac:dyDescent="0.3">
      <c r="A12" s="645" t="s">
        <v>2354</v>
      </c>
      <c r="B12" s="646" t="s">
        <v>2351</v>
      </c>
      <c r="C12" s="649">
        <v>298841.95999999996</v>
      </c>
      <c r="D12" s="649">
        <v>488</v>
      </c>
      <c r="E12" s="649">
        <v>74469.47000000003</v>
      </c>
      <c r="F12" s="715">
        <v>0.24919348675132516</v>
      </c>
      <c r="G12" s="649">
        <v>208</v>
      </c>
      <c r="H12" s="715">
        <v>0.42622950819672129</v>
      </c>
      <c r="I12" s="649">
        <v>224372.48999999996</v>
      </c>
      <c r="J12" s="715">
        <v>0.75080651324867498</v>
      </c>
      <c r="K12" s="649">
        <v>280</v>
      </c>
      <c r="L12" s="715">
        <v>0.57377049180327866</v>
      </c>
      <c r="M12" s="649" t="s">
        <v>1</v>
      </c>
      <c r="N12" s="277"/>
    </row>
    <row r="13" spans="1:14" ht="14.4" customHeight="1" x14ac:dyDescent="0.3">
      <c r="A13" s="645" t="s">
        <v>2354</v>
      </c>
      <c r="B13" s="646" t="s">
        <v>2352</v>
      </c>
      <c r="C13" s="649">
        <v>0</v>
      </c>
      <c r="D13" s="649">
        <v>1</v>
      </c>
      <c r="E13" s="649">
        <v>0</v>
      </c>
      <c r="F13" s="715" t="s">
        <v>544</v>
      </c>
      <c r="G13" s="649">
        <v>1</v>
      </c>
      <c r="H13" s="715">
        <v>1</v>
      </c>
      <c r="I13" s="649" t="s">
        <v>544</v>
      </c>
      <c r="J13" s="715" t="s">
        <v>544</v>
      </c>
      <c r="K13" s="649" t="s">
        <v>544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2354</v>
      </c>
      <c r="B14" s="646" t="s">
        <v>2353</v>
      </c>
      <c r="C14" s="649">
        <v>108895.19</v>
      </c>
      <c r="D14" s="649">
        <v>228</v>
      </c>
      <c r="E14" s="649">
        <v>96080.41</v>
      </c>
      <c r="F14" s="715">
        <v>0.88232005472418018</v>
      </c>
      <c r="G14" s="649">
        <v>210.5</v>
      </c>
      <c r="H14" s="715">
        <v>0.92324561403508776</v>
      </c>
      <c r="I14" s="649">
        <v>12814.78</v>
      </c>
      <c r="J14" s="715">
        <v>0.11767994527581981</v>
      </c>
      <c r="K14" s="649">
        <v>17.5</v>
      </c>
      <c r="L14" s="715">
        <v>7.6754385964912283E-2</v>
      </c>
      <c r="M14" s="649" t="s">
        <v>1</v>
      </c>
      <c r="N14" s="277"/>
    </row>
    <row r="15" spans="1:14" ht="14.4" customHeight="1" x14ac:dyDescent="0.3">
      <c r="A15" s="645" t="s">
        <v>2354</v>
      </c>
      <c r="B15" s="646" t="s">
        <v>2355</v>
      </c>
      <c r="C15" s="649">
        <v>407737.14999999997</v>
      </c>
      <c r="D15" s="649">
        <v>717</v>
      </c>
      <c r="E15" s="649">
        <v>170549.88000000003</v>
      </c>
      <c r="F15" s="715">
        <v>0.41828388705812075</v>
      </c>
      <c r="G15" s="649">
        <v>419.5</v>
      </c>
      <c r="H15" s="715">
        <v>0.58507670850767091</v>
      </c>
      <c r="I15" s="649">
        <v>237187.26999999996</v>
      </c>
      <c r="J15" s="715">
        <v>0.5817161129418793</v>
      </c>
      <c r="K15" s="649">
        <v>297.5</v>
      </c>
      <c r="L15" s="715">
        <v>0.41492329149232915</v>
      </c>
      <c r="M15" s="649" t="s">
        <v>550</v>
      </c>
      <c r="N15" s="277"/>
    </row>
    <row r="16" spans="1:14" ht="14.4" customHeight="1" x14ac:dyDescent="0.3">
      <c r="A16" s="645" t="s">
        <v>544</v>
      </c>
      <c r="B16" s="646" t="s">
        <v>544</v>
      </c>
      <c r="C16" s="649" t="s">
        <v>544</v>
      </c>
      <c r="D16" s="649" t="s">
        <v>544</v>
      </c>
      <c r="E16" s="649" t="s">
        <v>544</v>
      </c>
      <c r="F16" s="715" t="s">
        <v>544</v>
      </c>
      <c r="G16" s="649" t="s">
        <v>544</v>
      </c>
      <c r="H16" s="715" t="s">
        <v>544</v>
      </c>
      <c r="I16" s="649" t="s">
        <v>544</v>
      </c>
      <c r="J16" s="715" t="s">
        <v>544</v>
      </c>
      <c r="K16" s="649" t="s">
        <v>544</v>
      </c>
      <c r="L16" s="715" t="s">
        <v>544</v>
      </c>
      <c r="M16" s="649" t="s">
        <v>551</v>
      </c>
      <c r="N16" s="277"/>
    </row>
    <row r="17" spans="1:14" ht="14.4" customHeight="1" x14ac:dyDescent="0.3">
      <c r="A17" s="645" t="s">
        <v>2356</v>
      </c>
      <c r="B17" s="646" t="s">
        <v>2351</v>
      </c>
      <c r="C17" s="649">
        <v>5286030.1600000057</v>
      </c>
      <c r="D17" s="649">
        <v>6288.5</v>
      </c>
      <c r="E17" s="649">
        <v>4075489.6700000055</v>
      </c>
      <c r="F17" s="715">
        <v>0.77099251170371697</v>
      </c>
      <c r="G17" s="649">
        <v>4677.5</v>
      </c>
      <c r="H17" s="715">
        <v>0.74381808062336008</v>
      </c>
      <c r="I17" s="649">
        <v>1210540.4899999998</v>
      </c>
      <c r="J17" s="715">
        <v>0.2290074882962829</v>
      </c>
      <c r="K17" s="649">
        <v>1611</v>
      </c>
      <c r="L17" s="715">
        <v>0.25618191937663992</v>
      </c>
      <c r="M17" s="649" t="s">
        <v>1</v>
      </c>
      <c r="N17" s="277"/>
    </row>
    <row r="18" spans="1:14" ht="14.4" customHeight="1" x14ac:dyDescent="0.3">
      <c r="A18" s="645" t="s">
        <v>2356</v>
      </c>
      <c r="B18" s="646" t="s">
        <v>2352</v>
      </c>
      <c r="C18" s="649">
        <v>0</v>
      </c>
      <c r="D18" s="649">
        <v>81.5</v>
      </c>
      <c r="E18" s="649">
        <v>0</v>
      </c>
      <c r="F18" s="715" t="s">
        <v>544</v>
      </c>
      <c r="G18" s="649">
        <v>61.5</v>
      </c>
      <c r="H18" s="715">
        <v>0.754601226993865</v>
      </c>
      <c r="I18" s="649">
        <v>0</v>
      </c>
      <c r="J18" s="715" t="s">
        <v>544</v>
      </c>
      <c r="K18" s="649">
        <v>20</v>
      </c>
      <c r="L18" s="715">
        <v>0.24539877300613497</v>
      </c>
      <c r="M18" s="649" t="s">
        <v>1</v>
      </c>
      <c r="N18" s="277"/>
    </row>
    <row r="19" spans="1:14" ht="14.4" customHeight="1" x14ac:dyDescent="0.3">
      <c r="A19" s="645" t="s">
        <v>2356</v>
      </c>
      <c r="B19" s="646" t="s">
        <v>2353</v>
      </c>
      <c r="C19" s="649">
        <v>7435174.96</v>
      </c>
      <c r="D19" s="649">
        <v>1443</v>
      </c>
      <c r="E19" s="649">
        <v>4848432.76</v>
      </c>
      <c r="F19" s="715">
        <v>0.65209397036166039</v>
      </c>
      <c r="G19" s="649">
        <v>1081.5</v>
      </c>
      <c r="H19" s="715">
        <v>0.74948024948024949</v>
      </c>
      <c r="I19" s="649">
        <v>2586742.2000000002</v>
      </c>
      <c r="J19" s="715">
        <v>0.34790602963833955</v>
      </c>
      <c r="K19" s="649">
        <v>361.5</v>
      </c>
      <c r="L19" s="715">
        <v>0.25051975051975051</v>
      </c>
      <c r="M19" s="649" t="s">
        <v>1</v>
      </c>
      <c r="N19" s="277"/>
    </row>
    <row r="20" spans="1:14" ht="14.4" customHeight="1" x14ac:dyDescent="0.3">
      <c r="A20" s="645" t="s">
        <v>2356</v>
      </c>
      <c r="B20" s="646" t="s">
        <v>2357</v>
      </c>
      <c r="C20" s="649">
        <v>12721205.120000005</v>
      </c>
      <c r="D20" s="649">
        <v>7813</v>
      </c>
      <c r="E20" s="649">
        <v>8923922.4300000053</v>
      </c>
      <c r="F20" s="715">
        <v>0.70149976718557949</v>
      </c>
      <c r="G20" s="649">
        <v>5820.5</v>
      </c>
      <c r="H20" s="715">
        <v>0.74497632151542303</v>
      </c>
      <c r="I20" s="649">
        <v>3797282.69</v>
      </c>
      <c r="J20" s="715">
        <v>0.29850023281442051</v>
      </c>
      <c r="K20" s="649">
        <v>1992.5</v>
      </c>
      <c r="L20" s="715">
        <v>0.25502367848457697</v>
      </c>
      <c r="M20" s="649" t="s">
        <v>550</v>
      </c>
      <c r="N20" s="277"/>
    </row>
    <row r="21" spans="1:14" ht="14.4" customHeight="1" x14ac:dyDescent="0.3">
      <c r="A21" s="645" t="s">
        <v>544</v>
      </c>
      <c r="B21" s="646" t="s">
        <v>544</v>
      </c>
      <c r="C21" s="649" t="s">
        <v>544</v>
      </c>
      <c r="D21" s="649" t="s">
        <v>544</v>
      </c>
      <c r="E21" s="649" t="s">
        <v>544</v>
      </c>
      <c r="F21" s="715" t="s">
        <v>544</v>
      </c>
      <c r="G21" s="649" t="s">
        <v>544</v>
      </c>
      <c r="H21" s="715" t="s">
        <v>544</v>
      </c>
      <c r="I21" s="649" t="s">
        <v>544</v>
      </c>
      <c r="J21" s="715" t="s">
        <v>544</v>
      </c>
      <c r="K21" s="649" t="s">
        <v>544</v>
      </c>
      <c r="L21" s="715" t="s">
        <v>544</v>
      </c>
      <c r="M21" s="649" t="s">
        <v>551</v>
      </c>
      <c r="N21" s="277"/>
    </row>
    <row r="22" spans="1:14" ht="14.4" customHeight="1" x14ac:dyDescent="0.3">
      <c r="A22" s="645" t="s">
        <v>2358</v>
      </c>
      <c r="B22" s="646" t="s">
        <v>2351</v>
      </c>
      <c r="C22" s="649">
        <v>77736.330000000016</v>
      </c>
      <c r="D22" s="649">
        <v>283</v>
      </c>
      <c r="E22" s="649">
        <v>54237.570000000007</v>
      </c>
      <c r="F22" s="715">
        <v>0.69771199643718707</v>
      </c>
      <c r="G22" s="649">
        <v>197.5</v>
      </c>
      <c r="H22" s="715">
        <v>0.69787985865724378</v>
      </c>
      <c r="I22" s="649">
        <v>23498.760000000002</v>
      </c>
      <c r="J22" s="715">
        <v>0.30228800356281288</v>
      </c>
      <c r="K22" s="649">
        <v>85.5</v>
      </c>
      <c r="L22" s="715">
        <v>0.30212014134275617</v>
      </c>
      <c r="M22" s="649" t="s">
        <v>1</v>
      </c>
      <c r="N22" s="277"/>
    </row>
    <row r="23" spans="1:14" ht="14.4" customHeight="1" x14ac:dyDescent="0.3">
      <c r="A23" s="645" t="s">
        <v>2358</v>
      </c>
      <c r="B23" s="646" t="s">
        <v>2352</v>
      </c>
      <c r="C23" s="649">
        <v>0</v>
      </c>
      <c r="D23" s="649">
        <v>7</v>
      </c>
      <c r="E23" s="649">
        <v>0</v>
      </c>
      <c r="F23" s="715" t="s">
        <v>544</v>
      </c>
      <c r="G23" s="649">
        <v>7</v>
      </c>
      <c r="H23" s="715">
        <v>1</v>
      </c>
      <c r="I23" s="649" t="s">
        <v>544</v>
      </c>
      <c r="J23" s="715" t="s">
        <v>544</v>
      </c>
      <c r="K23" s="649" t="s">
        <v>544</v>
      </c>
      <c r="L23" s="715">
        <v>0</v>
      </c>
      <c r="M23" s="649" t="s">
        <v>1</v>
      </c>
      <c r="N23" s="277"/>
    </row>
    <row r="24" spans="1:14" ht="14.4" customHeight="1" x14ac:dyDescent="0.3">
      <c r="A24" s="645" t="s">
        <v>2358</v>
      </c>
      <c r="B24" s="646" t="s">
        <v>2353</v>
      </c>
      <c r="C24" s="649">
        <v>72060.850000000006</v>
      </c>
      <c r="D24" s="649">
        <v>8</v>
      </c>
      <c r="E24" s="649">
        <v>46270</v>
      </c>
      <c r="F24" s="715">
        <v>0.64209622839586256</v>
      </c>
      <c r="G24" s="649">
        <v>3</v>
      </c>
      <c r="H24" s="715">
        <v>0.375</v>
      </c>
      <c r="I24" s="649">
        <v>25790.85</v>
      </c>
      <c r="J24" s="715">
        <v>0.35790377160413728</v>
      </c>
      <c r="K24" s="649">
        <v>5</v>
      </c>
      <c r="L24" s="715">
        <v>0.625</v>
      </c>
      <c r="M24" s="649" t="s">
        <v>1</v>
      </c>
      <c r="N24" s="277"/>
    </row>
    <row r="25" spans="1:14" ht="14.4" customHeight="1" x14ac:dyDescent="0.3">
      <c r="A25" s="645" t="s">
        <v>2358</v>
      </c>
      <c r="B25" s="646" t="s">
        <v>2359</v>
      </c>
      <c r="C25" s="649">
        <v>149797.18000000002</v>
      </c>
      <c r="D25" s="649">
        <v>298</v>
      </c>
      <c r="E25" s="649">
        <v>100507.57</v>
      </c>
      <c r="F25" s="715">
        <v>0.6709576909258238</v>
      </c>
      <c r="G25" s="649">
        <v>207.5</v>
      </c>
      <c r="H25" s="715">
        <v>0.69630872483221473</v>
      </c>
      <c r="I25" s="649">
        <v>49289.61</v>
      </c>
      <c r="J25" s="715">
        <v>0.32904230907417614</v>
      </c>
      <c r="K25" s="649">
        <v>90.5</v>
      </c>
      <c r="L25" s="715">
        <v>0.30369127516778521</v>
      </c>
      <c r="M25" s="649" t="s">
        <v>550</v>
      </c>
      <c r="N25" s="277"/>
    </row>
    <row r="26" spans="1:14" ht="14.4" customHeight="1" x14ac:dyDescent="0.3">
      <c r="A26" s="645" t="s">
        <v>544</v>
      </c>
      <c r="B26" s="646" t="s">
        <v>544</v>
      </c>
      <c r="C26" s="649" t="s">
        <v>544</v>
      </c>
      <c r="D26" s="649" t="s">
        <v>544</v>
      </c>
      <c r="E26" s="649" t="s">
        <v>544</v>
      </c>
      <c r="F26" s="715" t="s">
        <v>544</v>
      </c>
      <c r="G26" s="649" t="s">
        <v>544</v>
      </c>
      <c r="H26" s="715" t="s">
        <v>544</v>
      </c>
      <c r="I26" s="649" t="s">
        <v>544</v>
      </c>
      <c r="J26" s="715" t="s">
        <v>544</v>
      </c>
      <c r="K26" s="649" t="s">
        <v>544</v>
      </c>
      <c r="L26" s="715" t="s">
        <v>544</v>
      </c>
      <c r="M26" s="649" t="s">
        <v>551</v>
      </c>
      <c r="N26" s="277"/>
    </row>
    <row r="27" spans="1:14" ht="14.4" customHeight="1" x14ac:dyDescent="0.3">
      <c r="A27" s="645" t="s">
        <v>2360</v>
      </c>
      <c r="B27" s="646" t="s">
        <v>2351</v>
      </c>
      <c r="C27" s="649">
        <v>1525442.419999999</v>
      </c>
      <c r="D27" s="649">
        <v>1149.5</v>
      </c>
      <c r="E27" s="649">
        <v>982463.77999999945</v>
      </c>
      <c r="F27" s="715">
        <v>0.64405169747410074</v>
      </c>
      <c r="G27" s="649">
        <v>614</v>
      </c>
      <c r="H27" s="715">
        <v>0.5341452805567638</v>
      </c>
      <c r="I27" s="649">
        <v>542978.63999999955</v>
      </c>
      <c r="J27" s="715">
        <v>0.35594830252589926</v>
      </c>
      <c r="K27" s="649">
        <v>535.5</v>
      </c>
      <c r="L27" s="715">
        <v>0.4658547194432362</v>
      </c>
      <c r="M27" s="649" t="s">
        <v>1</v>
      </c>
      <c r="N27" s="277"/>
    </row>
    <row r="28" spans="1:14" ht="14.4" customHeight="1" x14ac:dyDescent="0.3">
      <c r="A28" s="645" t="s">
        <v>2360</v>
      </c>
      <c r="B28" s="646" t="s">
        <v>2352</v>
      </c>
      <c r="C28" s="649">
        <v>0</v>
      </c>
      <c r="D28" s="649">
        <v>14.5</v>
      </c>
      <c r="E28" s="649">
        <v>0</v>
      </c>
      <c r="F28" s="715" t="s">
        <v>544</v>
      </c>
      <c r="G28" s="649">
        <v>6.5</v>
      </c>
      <c r="H28" s="715">
        <v>0.44827586206896552</v>
      </c>
      <c r="I28" s="649">
        <v>0</v>
      </c>
      <c r="J28" s="715" t="s">
        <v>544</v>
      </c>
      <c r="K28" s="649">
        <v>8</v>
      </c>
      <c r="L28" s="715">
        <v>0.55172413793103448</v>
      </c>
      <c r="M28" s="649" t="s">
        <v>1</v>
      </c>
      <c r="N28" s="277"/>
    </row>
    <row r="29" spans="1:14" ht="14.4" customHeight="1" x14ac:dyDescent="0.3">
      <c r="A29" s="645" t="s">
        <v>2360</v>
      </c>
      <c r="B29" s="646" t="s">
        <v>2353</v>
      </c>
      <c r="C29" s="649">
        <v>619120.56000000006</v>
      </c>
      <c r="D29" s="649">
        <v>39</v>
      </c>
      <c r="E29" s="649">
        <v>437588.18</v>
      </c>
      <c r="F29" s="715">
        <v>0.70678993441923488</v>
      </c>
      <c r="G29" s="649">
        <v>27.5</v>
      </c>
      <c r="H29" s="715">
        <v>0.70512820512820518</v>
      </c>
      <c r="I29" s="649">
        <v>181532.38</v>
      </c>
      <c r="J29" s="715">
        <v>0.29321006558076507</v>
      </c>
      <c r="K29" s="649">
        <v>11.5</v>
      </c>
      <c r="L29" s="715">
        <v>0.29487179487179488</v>
      </c>
      <c r="M29" s="649" t="s">
        <v>1</v>
      </c>
      <c r="N29" s="277"/>
    </row>
    <row r="30" spans="1:14" ht="14.4" customHeight="1" x14ac:dyDescent="0.3">
      <c r="A30" s="645" t="s">
        <v>2360</v>
      </c>
      <c r="B30" s="646" t="s">
        <v>2361</v>
      </c>
      <c r="C30" s="649">
        <v>2144562.9799999991</v>
      </c>
      <c r="D30" s="649">
        <v>1203</v>
      </c>
      <c r="E30" s="649">
        <v>1420051.9599999995</v>
      </c>
      <c r="F30" s="715">
        <v>0.66216379432232864</v>
      </c>
      <c r="G30" s="649">
        <v>648</v>
      </c>
      <c r="H30" s="715">
        <v>0.53865336658354113</v>
      </c>
      <c r="I30" s="649">
        <v>724511.01999999955</v>
      </c>
      <c r="J30" s="715">
        <v>0.33783620567767136</v>
      </c>
      <c r="K30" s="649">
        <v>555</v>
      </c>
      <c r="L30" s="715">
        <v>0.46134663341645887</v>
      </c>
      <c r="M30" s="649" t="s">
        <v>550</v>
      </c>
      <c r="N30" s="277"/>
    </row>
    <row r="31" spans="1:14" ht="14.4" customHeight="1" x14ac:dyDescent="0.3">
      <c r="A31" s="645" t="s">
        <v>544</v>
      </c>
      <c r="B31" s="646" t="s">
        <v>544</v>
      </c>
      <c r="C31" s="649" t="s">
        <v>544</v>
      </c>
      <c r="D31" s="649" t="s">
        <v>544</v>
      </c>
      <c r="E31" s="649" t="s">
        <v>544</v>
      </c>
      <c r="F31" s="715" t="s">
        <v>544</v>
      </c>
      <c r="G31" s="649" t="s">
        <v>544</v>
      </c>
      <c r="H31" s="715" t="s">
        <v>544</v>
      </c>
      <c r="I31" s="649" t="s">
        <v>544</v>
      </c>
      <c r="J31" s="715" t="s">
        <v>544</v>
      </c>
      <c r="K31" s="649" t="s">
        <v>544</v>
      </c>
      <c r="L31" s="715" t="s">
        <v>544</v>
      </c>
      <c r="M31" s="649" t="s">
        <v>551</v>
      </c>
      <c r="N31" s="277"/>
    </row>
    <row r="32" spans="1:14" ht="14.4" customHeight="1" x14ac:dyDescent="0.3">
      <c r="A32" s="645" t="s">
        <v>542</v>
      </c>
      <c r="B32" s="646" t="s">
        <v>545</v>
      </c>
      <c r="C32" s="649">
        <v>15423302.430000005</v>
      </c>
      <c r="D32" s="649">
        <v>10031</v>
      </c>
      <c r="E32" s="649">
        <v>10615031.840000005</v>
      </c>
      <c r="F32" s="715">
        <v>0.68824636540567419</v>
      </c>
      <c r="G32" s="649">
        <v>7095.5</v>
      </c>
      <c r="H32" s="715">
        <v>0.70735719270262187</v>
      </c>
      <c r="I32" s="649">
        <v>4808270.5899999989</v>
      </c>
      <c r="J32" s="715">
        <v>0.31175363459432581</v>
      </c>
      <c r="K32" s="649">
        <v>2935.5</v>
      </c>
      <c r="L32" s="715">
        <v>0.29264280729737813</v>
      </c>
      <c r="M32" s="649" t="s">
        <v>546</v>
      </c>
      <c r="N32" s="277"/>
    </row>
    <row r="33" spans="1:1" ht="14.4" customHeight="1" x14ac:dyDescent="0.3">
      <c r="A33" s="716" t="s">
        <v>2362</v>
      </c>
    </row>
    <row r="34" spans="1:1" ht="14.4" customHeight="1" x14ac:dyDescent="0.3">
      <c r="A34" s="717" t="s">
        <v>2363</v>
      </c>
    </row>
    <row r="35" spans="1:1" ht="14.4" customHeight="1" x14ac:dyDescent="0.3">
      <c r="A35" s="716" t="s">
        <v>2364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2">
    <cfRule type="expression" dxfId="50" priority="4">
      <formula>AND(LEFT(M11,6)&lt;&gt;"mezera",M11&lt;&gt;"")</formula>
    </cfRule>
  </conditionalFormatting>
  <conditionalFormatting sqref="A11:A32">
    <cfRule type="expression" dxfId="49" priority="2">
      <formula>AND(M11&lt;&gt;"",M11&lt;&gt;"mezeraKL")</formula>
    </cfRule>
  </conditionalFormatting>
  <conditionalFormatting sqref="F11:F32">
    <cfRule type="cellIs" dxfId="48" priority="1" operator="lessThan">
      <formula>0.6</formula>
    </cfRule>
  </conditionalFormatting>
  <conditionalFormatting sqref="B11:L3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2365</v>
      </c>
      <c r="B5" s="709">
        <v>13568.17</v>
      </c>
      <c r="C5" s="656">
        <v>1</v>
      </c>
      <c r="D5" s="722">
        <v>12</v>
      </c>
      <c r="E5" s="725" t="s">
        <v>2365</v>
      </c>
      <c r="F5" s="709">
        <v>6864.87</v>
      </c>
      <c r="G5" s="677">
        <v>0.5059540085361548</v>
      </c>
      <c r="H5" s="659">
        <v>10</v>
      </c>
      <c r="I5" s="700">
        <v>0.83333333333333337</v>
      </c>
      <c r="J5" s="728">
        <v>6703.3</v>
      </c>
      <c r="K5" s="677">
        <v>0.49404599146384515</v>
      </c>
      <c r="L5" s="659">
        <v>2</v>
      </c>
      <c r="M5" s="700">
        <v>0.16666666666666666</v>
      </c>
    </row>
    <row r="6" spans="1:13" ht="14.4" customHeight="1" x14ac:dyDescent="0.3">
      <c r="A6" s="719" t="s">
        <v>2366</v>
      </c>
      <c r="B6" s="710">
        <v>2997027.34</v>
      </c>
      <c r="C6" s="662">
        <v>1</v>
      </c>
      <c r="D6" s="723">
        <v>1074</v>
      </c>
      <c r="E6" s="726" t="s">
        <v>2366</v>
      </c>
      <c r="F6" s="710">
        <v>1858572.7899999998</v>
      </c>
      <c r="G6" s="678">
        <v>0.62013875055273937</v>
      </c>
      <c r="H6" s="665">
        <v>779.5</v>
      </c>
      <c r="I6" s="701">
        <v>0.72579143389199252</v>
      </c>
      <c r="J6" s="729">
        <v>1138454.55</v>
      </c>
      <c r="K6" s="678">
        <v>0.37986124944726068</v>
      </c>
      <c r="L6" s="665">
        <v>294.5</v>
      </c>
      <c r="M6" s="701">
        <v>0.27420856610800742</v>
      </c>
    </row>
    <row r="7" spans="1:13" ht="14.4" customHeight="1" x14ac:dyDescent="0.3">
      <c r="A7" s="719" t="s">
        <v>2367</v>
      </c>
      <c r="B7" s="710">
        <v>195559.95</v>
      </c>
      <c r="C7" s="662">
        <v>1</v>
      </c>
      <c r="D7" s="723">
        <v>49</v>
      </c>
      <c r="E7" s="726" t="s">
        <v>2367</v>
      </c>
      <c r="F7" s="710">
        <v>23167.800000000007</v>
      </c>
      <c r="G7" s="678">
        <v>0.11846904235759932</v>
      </c>
      <c r="H7" s="665">
        <v>40</v>
      </c>
      <c r="I7" s="701">
        <v>0.81632653061224492</v>
      </c>
      <c r="J7" s="729">
        <v>172392.15</v>
      </c>
      <c r="K7" s="678">
        <v>0.88153095764240064</v>
      </c>
      <c r="L7" s="665">
        <v>9</v>
      </c>
      <c r="M7" s="701">
        <v>0.18367346938775511</v>
      </c>
    </row>
    <row r="8" spans="1:13" ht="14.4" customHeight="1" x14ac:dyDescent="0.3">
      <c r="A8" s="719" t="s">
        <v>2368</v>
      </c>
      <c r="B8" s="710">
        <v>245290.35</v>
      </c>
      <c r="C8" s="662">
        <v>1</v>
      </c>
      <c r="D8" s="723">
        <v>343</v>
      </c>
      <c r="E8" s="726" t="s">
        <v>2368</v>
      </c>
      <c r="F8" s="710">
        <v>174255.21000000002</v>
      </c>
      <c r="G8" s="678">
        <v>0.71040385404480855</v>
      </c>
      <c r="H8" s="665">
        <v>247.5</v>
      </c>
      <c r="I8" s="701">
        <v>0.72157434402332365</v>
      </c>
      <c r="J8" s="729">
        <v>71035.139999999985</v>
      </c>
      <c r="K8" s="678">
        <v>0.2895961459551914</v>
      </c>
      <c r="L8" s="665">
        <v>95.5</v>
      </c>
      <c r="M8" s="701">
        <v>0.2784256559766764</v>
      </c>
    </row>
    <row r="9" spans="1:13" ht="14.4" customHeight="1" x14ac:dyDescent="0.3">
      <c r="A9" s="719" t="s">
        <v>2369</v>
      </c>
      <c r="B9" s="710">
        <v>1358158.8800000001</v>
      </c>
      <c r="C9" s="662">
        <v>1</v>
      </c>
      <c r="D9" s="723">
        <v>689</v>
      </c>
      <c r="E9" s="726" t="s">
        <v>2369</v>
      </c>
      <c r="F9" s="710">
        <v>1213430.8700000001</v>
      </c>
      <c r="G9" s="678">
        <v>0.89343808582984052</v>
      </c>
      <c r="H9" s="665">
        <v>583.5</v>
      </c>
      <c r="I9" s="701">
        <v>0.84687953555878082</v>
      </c>
      <c r="J9" s="729">
        <v>144728.00999999998</v>
      </c>
      <c r="K9" s="678">
        <v>0.10656191417015951</v>
      </c>
      <c r="L9" s="665">
        <v>105.5</v>
      </c>
      <c r="M9" s="701">
        <v>0.15312046444121916</v>
      </c>
    </row>
    <row r="10" spans="1:13" ht="14.4" customHeight="1" x14ac:dyDescent="0.3">
      <c r="A10" s="719" t="s">
        <v>2370</v>
      </c>
      <c r="B10" s="710">
        <v>381292.88000000012</v>
      </c>
      <c r="C10" s="662">
        <v>1</v>
      </c>
      <c r="D10" s="723">
        <v>538</v>
      </c>
      <c r="E10" s="726" t="s">
        <v>2370</v>
      </c>
      <c r="F10" s="710">
        <v>239440.38000000006</v>
      </c>
      <c r="G10" s="678">
        <v>0.62796971189181394</v>
      </c>
      <c r="H10" s="665">
        <v>371</v>
      </c>
      <c r="I10" s="701">
        <v>0.68959107806691455</v>
      </c>
      <c r="J10" s="729">
        <v>141852.50000000003</v>
      </c>
      <c r="K10" s="678">
        <v>0.372030288108186</v>
      </c>
      <c r="L10" s="665">
        <v>167</v>
      </c>
      <c r="M10" s="701">
        <v>0.3104089219330855</v>
      </c>
    </row>
    <row r="11" spans="1:13" ht="14.4" customHeight="1" x14ac:dyDescent="0.3">
      <c r="A11" s="719" t="s">
        <v>2371</v>
      </c>
      <c r="B11" s="710">
        <v>199322.91000000003</v>
      </c>
      <c r="C11" s="662">
        <v>1</v>
      </c>
      <c r="D11" s="723">
        <v>210</v>
      </c>
      <c r="E11" s="726" t="s">
        <v>2371</v>
      </c>
      <c r="F11" s="710">
        <v>126362.22000000002</v>
      </c>
      <c r="G11" s="678">
        <v>0.6339573308457116</v>
      </c>
      <c r="H11" s="665">
        <v>147</v>
      </c>
      <c r="I11" s="701">
        <v>0.7</v>
      </c>
      <c r="J11" s="729">
        <v>72960.69</v>
      </c>
      <c r="K11" s="678">
        <v>0.36604266915428835</v>
      </c>
      <c r="L11" s="665">
        <v>63</v>
      </c>
      <c r="M11" s="701">
        <v>0.3</v>
      </c>
    </row>
    <row r="12" spans="1:13" ht="14.4" customHeight="1" x14ac:dyDescent="0.3">
      <c r="A12" s="719" t="s">
        <v>2372</v>
      </c>
      <c r="B12" s="710">
        <v>430.84999999999997</v>
      </c>
      <c r="C12" s="662">
        <v>1</v>
      </c>
      <c r="D12" s="723">
        <v>2</v>
      </c>
      <c r="E12" s="726" t="s">
        <v>2372</v>
      </c>
      <c r="F12" s="710">
        <v>430.84999999999997</v>
      </c>
      <c r="G12" s="678">
        <v>1</v>
      </c>
      <c r="H12" s="665">
        <v>2</v>
      </c>
      <c r="I12" s="701">
        <v>1</v>
      </c>
      <c r="J12" s="729"/>
      <c r="K12" s="678">
        <v>0</v>
      </c>
      <c r="L12" s="665"/>
      <c r="M12" s="701">
        <v>0</v>
      </c>
    </row>
    <row r="13" spans="1:13" ht="14.4" customHeight="1" x14ac:dyDescent="0.3">
      <c r="A13" s="719" t="s">
        <v>2373</v>
      </c>
      <c r="B13" s="710">
        <v>423544.92999999993</v>
      </c>
      <c r="C13" s="662">
        <v>1</v>
      </c>
      <c r="D13" s="723">
        <v>436</v>
      </c>
      <c r="E13" s="726" t="s">
        <v>2373</v>
      </c>
      <c r="F13" s="710">
        <v>291206.66999999993</v>
      </c>
      <c r="G13" s="678">
        <v>0.68754611228612739</v>
      </c>
      <c r="H13" s="665">
        <v>332.5</v>
      </c>
      <c r="I13" s="701">
        <v>0.76261467889908252</v>
      </c>
      <c r="J13" s="729">
        <v>132338.26</v>
      </c>
      <c r="K13" s="678">
        <v>0.31245388771387261</v>
      </c>
      <c r="L13" s="665">
        <v>103.5</v>
      </c>
      <c r="M13" s="701">
        <v>0.23738532110091742</v>
      </c>
    </row>
    <row r="14" spans="1:13" ht="14.4" customHeight="1" x14ac:dyDescent="0.3">
      <c r="A14" s="719" t="s">
        <v>2374</v>
      </c>
      <c r="B14" s="710">
        <v>860140.21000000008</v>
      </c>
      <c r="C14" s="662">
        <v>1</v>
      </c>
      <c r="D14" s="723">
        <v>752</v>
      </c>
      <c r="E14" s="726" t="s">
        <v>2374</v>
      </c>
      <c r="F14" s="710">
        <v>589959.79000000015</v>
      </c>
      <c r="G14" s="678">
        <v>0.68588793215468913</v>
      </c>
      <c r="H14" s="665">
        <v>532</v>
      </c>
      <c r="I14" s="701">
        <v>0.70744680851063835</v>
      </c>
      <c r="J14" s="729">
        <v>270180.41999999993</v>
      </c>
      <c r="K14" s="678">
        <v>0.31411206784531082</v>
      </c>
      <c r="L14" s="665">
        <v>220</v>
      </c>
      <c r="M14" s="701">
        <v>0.29255319148936171</v>
      </c>
    </row>
    <row r="15" spans="1:13" ht="14.4" customHeight="1" x14ac:dyDescent="0.3">
      <c r="A15" s="719" t="s">
        <v>2375</v>
      </c>
      <c r="B15" s="710">
        <v>244127.46999999997</v>
      </c>
      <c r="C15" s="662">
        <v>1</v>
      </c>
      <c r="D15" s="723">
        <v>396</v>
      </c>
      <c r="E15" s="726" t="s">
        <v>2375</v>
      </c>
      <c r="F15" s="710">
        <v>154988.81999999998</v>
      </c>
      <c r="G15" s="678">
        <v>0.63486841525863513</v>
      </c>
      <c r="H15" s="665">
        <v>259.5</v>
      </c>
      <c r="I15" s="701">
        <v>0.65530303030303028</v>
      </c>
      <c r="J15" s="729">
        <v>89138.65</v>
      </c>
      <c r="K15" s="678">
        <v>0.36513158474136487</v>
      </c>
      <c r="L15" s="665">
        <v>136.5</v>
      </c>
      <c r="M15" s="701">
        <v>0.34469696969696972</v>
      </c>
    </row>
    <row r="16" spans="1:13" ht="14.4" customHeight="1" x14ac:dyDescent="0.3">
      <c r="A16" s="719" t="s">
        <v>2376</v>
      </c>
      <c r="B16" s="710">
        <v>167928.5</v>
      </c>
      <c r="C16" s="662">
        <v>1</v>
      </c>
      <c r="D16" s="723">
        <v>167</v>
      </c>
      <c r="E16" s="726" t="s">
        <v>2376</v>
      </c>
      <c r="F16" s="710">
        <v>150190.32999999999</v>
      </c>
      <c r="G16" s="678">
        <v>0.8943706994345807</v>
      </c>
      <c r="H16" s="665">
        <v>117</v>
      </c>
      <c r="I16" s="701">
        <v>0.70059880239520955</v>
      </c>
      <c r="J16" s="729">
        <v>17738.169999999998</v>
      </c>
      <c r="K16" s="678">
        <v>0.10562930056541921</v>
      </c>
      <c r="L16" s="665">
        <v>50</v>
      </c>
      <c r="M16" s="701">
        <v>0.29940119760479039</v>
      </c>
    </row>
    <row r="17" spans="1:13" ht="14.4" customHeight="1" x14ac:dyDescent="0.3">
      <c r="A17" s="719" t="s">
        <v>2377</v>
      </c>
      <c r="B17" s="710">
        <v>59648.929999999978</v>
      </c>
      <c r="C17" s="662">
        <v>1</v>
      </c>
      <c r="D17" s="723">
        <v>59</v>
      </c>
      <c r="E17" s="726" t="s">
        <v>2377</v>
      </c>
      <c r="F17" s="710">
        <v>36149.209999999985</v>
      </c>
      <c r="G17" s="678">
        <v>0.60603283244142014</v>
      </c>
      <c r="H17" s="665">
        <v>39</v>
      </c>
      <c r="I17" s="701">
        <v>0.66101694915254239</v>
      </c>
      <c r="J17" s="729">
        <v>23499.719999999998</v>
      </c>
      <c r="K17" s="678">
        <v>0.39396716755857997</v>
      </c>
      <c r="L17" s="665">
        <v>20</v>
      </c>
      <c r="M17" s="701">
        <v>0.33898305084745761</v>
      </c>
    </row>
    <row r="18" spans="1:13" ht="14.4" customHeight="1" x14ac:dyDescent="0.3">
      <c r="A18" s="719" t="s">
        <v>2378</v>
      </c>
      <c r="B18" s="710">
        <v>1322928.21</v>
      </c>
      <c r="C18" s="662">
        <v>1</v>
      </c>
      <c r="D18" s="723">
        <v>1009</v>
      </c>
      <c r="E18" s="726" t="s">
        <v>2378</v>
      </c>
      <c r="F18" s="710">
        <v>889513.64</v>
      </c>
      <c r="G18" s="678">
        <v>0.67238239632065899</v>
      </c>
      <c r="H18" s="665">
        <v>729</v>
      </c>
      <c r="I18" s="701">
        <v>0.72249752229930619</v>
      </c>
      <c r="J18" s="729">
        <v>433414.56999999989</v>
      </c>
      <c r="K18" s="678">
        <v>0.32761760367934095</v>
      </c>
      <c r="L18" s="665">
        <v>280</v>
      </c>
      <c r="M18" s="701">
        <v>0.27750247770069375</v>
      </c>
    </row>
    <row r="19" spans="1:13" ht="14.4" customHeight="1" x14ac:dyDescent="0.3">
      <c r="A19" s="719" t="s">
        <v>2379</v>
      </c>
      <c r="B19" s="710">
        <v>405407.56</v>
      </c>
      <c r="C19" s="662">
        <v>1</v>
      </c>
      <c r="D19" s="723">
        <v>276</v>
      </c>
      <c r="E19" s="726" t="s">
        <v>2379</v>
      </c>
      <c r="F19" s="710">
        <v>317383.14</v>
      </c>
      <c r="G19" s="678">
        <v>0.78287425128431254</v>
      </c>
      <c r="H19" s="665">
        <v>220</v>
      </c>
      <c r="I19" s="701">
        <v>0.79710144927536231</v>
      </c>
      <c r="J19" s="729">
        <v>88024.42</v>
      </c>
      <c r="K19" s="678">
        <v>0.21712574871568749</v>
      </c>
      <c r="L19" s="665">
        <v>56</v>
      </c>
      <c r="M19" s="701">
        <v>0.20289855072463769</v>
      </c>
    </row>
    <row r="20" spans="1:13" ht="14.4" customHeight="1" x14ac:dyDescent="0.3">
      <c r="A20" s="719" t="s">
        <v>2380</v>
      </c>
      <c r="B20" s="710">
        <v>2315520.4699999997</v>
      </c>
      <c r="C20" s="662">
        <v>1</v>
      </c>
      <c r="D20" s="723">
        <v>1381</v>
      </c>
      <c r="E20" s="726" t="s">
        <v>2380</v>
      </c>
      <c r="F20" s="710">
        <v>1635688.9199999997</v>
      </c>
      <c r="G20" s="678">
        <v>0.70640227162405511</v>
      </c>
      <c r="H20" s="665">
        <v>1001.5</v>
      </c>
      <c r="I20" s="701">
        <v>0.725199131064446</v>
      </c>
      <c r="J20" s="729">
        <v>679831.55</v>
      </c>
      <c r="K20" s="678">
        <v>0.29359772837594483</v>
      </c>
      <c r="L20" s="665">
        <v>379.5</v>
      </c>
      <c r="M20" s="701">
        <v>0.27480086893555394</v>
      </c>
    </row>
    <row r="21" spans="1:13" ht="14.4" customHeight="1" x14ac:dyDescent="0.3">
      <c r="A21" s="719" t="s">
        <v>2381</v>
      </c>
      <c r="B21" s="710">
        <v>99167.260000000009</v>
      </c>
      <c r="C21" s="662">
        <v>1</v>
      </c>
      <c r="D21" s="723">
        <v>183</v>
      </c>
      <c r="E21" s="726" t="s">
        <v>2381</v>
      </c>
      <c r="F21" s="710">
        <v>74964.98</v>
      </c>
      <c r="G21" s="678">
        <v>0.75594485518708487</v>
      </c>
      <c r="H21" s="665">
        <v>96.5</v>
      </c>
      <c r="I21" s="701">
        <v>0.52732240437158473</v>
      </c>
      <c r="J21" s="729">
        <v>24202.28000000001</v>
      </c>
      <c r="K21" s="678">
        <v>0.24405514481291515</v>
      </c>
      <c r="L21" s="665">
        <v>86.5</v>
      </c>
      <c r="M21" s="701">
        <v>0.47267759562841533</v>
      </c>
    </row>
    <row r="22" spans="1:13" ht="14.4" customHeight="1" x14ac:dyDescent="0.3">
      <c r="A22" s="719" t="s">
        <v>2382</v>
      </c>
      <c r="B22" s="710">
        <v>85475.18</v>
      </c>
      <c r="C22" s="662">
        <v>1</v>
      </c>
      <c r="D22" s="723">
        <v>146</v>
      </c>
      <c r="E22" s="726" t="s">
        <v>2382</v>
      </c>
      <c r="F22" s="710">
        <v>61652.13</v>
      </c>
      <c r="G22" s="678">
        <v>0.72128692797137139</v>
      </c>
      <c r="H22" s="665">
        <v>108</v>
      </c>
      <c r="I22" s="701">
        <v>0.73972602739726023</v>
      </c>
      <c r="J22" s="729">
        <v>23823.050000000003</v>
      </c>
      <c r="K22" s="678">
        <v>0.27871307202862872</v>
      </c>
      <c r="L22" s="665">
        <v>38</v>
      </c>
      <c r="M22" s="701">
        <v>0.26027397260273971</v>
      </c>
    </row>
    <row r="23" spans="1:13" ht="14.4" customHeight="1" x14ac:dyDescent="0.3">
      <c r="A23" s="719" t="s">
        <v>2383</v>
      </c>
      <c r="B23" s="710">
        <v>215962.99999999988</v>
      </c>
      <c r="C23" s="662">
        <v>1</v>
      </c>
      <c r="D23" s="723">
        <v>243</v>
      </c>
      <c r="E23" s="726" t="s">
        <v>2383</v>
      </c>
      <c r="F23" s="710">
        <v>178555.8899999999</v>
      </c>
      <c r="G23" s="678">
        <v>0.82678926482777138</v>
      </c>
      <c r="H23" s="665">
        <v>170</v>
      </c>
      <c r="I23" s="701">
        <v>0.69958847736625518</v>
      </c>
      <c r="J23" s="729">
        <v>37407.11</v>
      </c>
      <c r="K23" s="678">
        <v>0.17321073517222868</v>
      </c>
      <c r="L23" s="665">
        <v>73</v>
      </c>
      <c r="M23" s="701">
        <v>0.30041152263374488</v>
      </c>
    </row>
    <row r="24" spans="1:13" ht="14.4" customHeight="1" x14ac:dyDescent="0.3">
      <c r="A24" s="719" t="s">
        <v>2384</v>
      </c>
      <c r="B24" s="710">
        <v>102042.01000000001</v>
      </c>
      <c r="C24" s="662">
        <v>1</v>
      </c>
      <c r="D24" s="723">
        <v>119</v>
      </c>
      <c r="E24" s="726" t="s">
        <v>2384</v>
      </c>
      <c r="F24" s="710">
        <v>72479.060000000012</v>
      </c>
      <c r="G24" s="678">
        <v>0.71028647906876796</v>
      </c>
      <c r="H24" s="665">
        <v>89</v>
      </c>
      <c r="I24" s="701">
        <v>0.74789915966386555</v>
      </c>
      <c r="J24" s="729">
        <v>29562.950000000004</v>
      </c>
      <c r="K24" s="678">
        <v>0.28971352093123215</v>
      </c>
      <c r="L24" s="665">
        <v>30</v>
      </c>
      <c r="M24" s="701">
        <v>0.25210084033613445</v>
      </c>
    </row>
    <row r="25" spans="1:13" ht="14.4" customHeight="1" x14ac:dyDescent="0.3">
      <c r="A25" s="719" t="s">
        <v>2385</v>
      </c>
      <c r="B25" s="710">
        <v>1453394.9199999992</v>
      </c>
      <c r="C25" s="662">
        <v>1</v>
      </c>
      <c r="D25" s="723">
        <v>625</v>
      </c>
      <c r="E25" s="726" t="s">
        <v>2385</v>
      </c>
      <c r="F25" s="710">
        <v>1033877.1499999993</v>
      </c>
      <c r="G25" s="678">
        <v>0.71135321568345644</v>
      </c>
      <c r="H25" s="665">
        <v>456.5</v>
      </c>
      <c r="I25" s="701">
        <v>0.73040000000000005</v>
      </c>
      <c r="J25" s="729">
        <v>419517.76999999996</v>
      </c>
      <c r="K25" s="678">
        <v>0.28864678431654361</v>
      </c>
      <c r="L25" s="665">
        <v>168.5</v>
      </c>
      <c r="M25" s="701">
        <v>0.26960000000000001</v>
      </c>
    </row>
    <row r="26" spans="1:13" ht="14.4" customHeight="1" x14ac:dyDescent="0.3">
      <c r="A26" s="719" t="s">
        <v>2386</v>
      </c>
      <c r="B26" s="710">
        <v>2256307.649999999</v>
      </c>
      <c r="C26" s="662">
        <v>1</v>
      </c>
      <c r="D26" s="723">
        <v>1261</v>
      </c>
      <c r="E26" s="726" t="s">
        <v>2386</v>
      </c>
      <c r="F26" s="710">
        <v>1469254.5999999994</v>
      </c>
      <c r="G26" s="678">
        <v>0.65117653614302118</v>
      </c>
      <c r="H26" s="665">
        <v>719.5</v>
      </c>
      <c r="I26" s="701">
        <v>0.57057890563045199</v>
      </c>
      <c r="J26" s="729">
        <v>787053.04999999958</v>
      </c>
      <c r="K26" s="678">
        <v>0.34882346385697888</v>
      </c>
      <c r="L26" s="665">
        <v>541.5</v>
      </c>
      <c r="M26" s="701">
        <v>0.42942109436954795</v>
      </c>
    </row>
    <row r="27" spans="1:13" ht="14.4" customHeight="1" x14ac:dyDescent="0.3">
      <c r="A27" s="719" t="s">
        <v>2387</v>
      </c>
      <c r="B27" s="710">
        <v>9448.98</v>
      </c>
      <c r="C27" s="662">
        <v>1</v>
      </c>
      <c r="D27" s="723">
        <v>25</v>
      </c>
      <c r="E27" s="726" t="s">
        <v>2387</v>
      </c>
      <c r="F27" s="710">
        <v>7332.4699999999993</v>
      </c>
      <c r="G27" s="678">
        <v>0.7760065107556583</v>
      </c>
      <c r="H27" s="665">
        <v>18</v>
      </c>
      <c r="I27" s="701">
        <v>0.72</v>
      </c>
      <c r="J27" s="729">
        <v>2116.5099999999998</v>
      </c>
      <c r="K27" s="678">
        <v>0.2239934892443417</v>
      </c>
      <c r="L27" s="665">
        <v>7</v>
      </c>
      <c r="M27" s="701">
        <v>0.28000000000000003</v>
      </c>
    </row>
    <row r="28" spans="1:13" ht="14.4" customHeight="1" thickBot="1" x14ac:dyDescent="0.35">
      <c r="A28" s="720" t="s">
        <v>2388</v>
      </c>
      <c r="B28" s="711">
        <v>11605.820000000002</v>
      </c>
      <c r="C28" s="668">
        <v>1</v>
      </c>
      <c r="D28" s="724">
        <v>36</v>
      </c>
      <c r="E28" s="727" t="s">
        <v>2388</v>
      </c>
      <c r="F28" s="711">
        <v>9310.0500000000011</v>
      </c>
      <c r="G28" s="679">
        <v>0.80218804013848222</v>
      </c>
      <c r="H28" s="671">
        <v>27</v>
      </c>
      <c r="I28" s="702">
        <v>0.75</v>
      </c>
      <c r="J28" s="730">
        <v>2295.77</v>
      </c>
      <c r="K28" s="679">
        <v>0.19781195986151773</v>
      </c>
      <c r="L28" s="671">
        <v>9</v>
      </c>
      <c r="M28" s="702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4573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15423302.42999999</v>
      </c>
      <c r="N3" s="70">
        <f>SUBTOTAL(9,N7:N1048576)</f>
        <v>32367</v>
      </c>
      <c r="O3" s="70">
        <f>SUBTOTAL(9,O7:O1048576)</f>
        <v>10031</v>
      </c>
      <c r="P3" s="70">
        <f>SUBTOTAL(9,P7:P1048576)</f>
        <v>10615031.839999989</v>
      </c>
      <c r="Q3" s="71">
        <f>IF(M3=0,0,P3/M3)</f>
        <v>0.68824636540567374</v>
      </c>
      <c r="R3" s="70">
        <f>SUBTOTAL(9,R7:R1048576)</f>
        <v>22285</v>
      </c>
      <c r="S3" s="71">
        <f>IF(N3=0,0,R3/N3)</f>
        <v>0.68850990206074092</v>
      </c>
      <c r="T3" s="70">
        <f>SUBTOTAL(9,T7:T1048576)</f>
        <v>7095.5</v>
      </c>
      <c r="U3" s="72">
        <f>IF(O3=0,0,T3/O3)</f>
        <v>0.70735719270262187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12</v>
      </c>
      <c r="B7" s="737" t="s">
        <v>543</v>
      </c>
      <c r="C7" s="737" t="s">
        <v>2354</v>
      </c>
      <c r="D7" s="738" t="s">
        <v>4569</v>
      </c>
      <c r="E7" s="739" t="s">
        <v>2366</v>
      </c>
      <c r="F7" s="737" t="s">
        <v>2351</v>
      </c>
      <c r="G7" s="737" t="s">
        <v>2389</v>
      </c>
      <c r="H7" s="737" t="s">
        <v>1529</v>
      </c>
      <c r="I7" s="737" t="s">
        <v>1872</v>
      </c>
      <c r="J7" s="737" t="s">
        <v>1712</v>
      </c>
      <c r="K7" s="737" t="s">
        <v>2273</v>
      </c>
      <c r="L7" s="740">
        <v>154.36000000000001</v>
      </c>
      <c r="M7" s="740">
        <v>926.16000000000008</v>
      </c>
      <c r="N7" s="737">
        <v>6</v>
      </c>
      <c r="O7" s="741">
        <v>5.5</v>
      </c>
      <c r="P7" s="740">
        <v>926.16000000000008</v>
      </c>
      <c r="Q7" s="742">
        <v>1</v>
      </c>
      <c r="R7" s="737">
        <v>6</v>
      </c>
      <c r="S7" s="742">
        <v>1</v>
      </c>
      <c r="T7" s="741">
        <v>5.5</v>
      </c>
      <c r="U7" s="235">
        <v>1</v>
      </c>
    </row>
    <row r="8" spans="1:21" ht="14.4" customHeight="1" x14ac:dyDescent="0.3">
      <c r="A8" s="661">
        <v>12</v>
      </c>
      <c r="B8" s="662" t="s">
        <v>543</v>
      </c>
      <c r="C8" s="662" t="s">
        <v>2354</v>
      </c>
      <c r="D8" s="743" t="s">
        <v>4569</v>
      </c>
      <c r="E8" s="744" t="s">
        <v>2366</v>
      </c>
      <c r="F8" s="662" t="s">
        <v>2351</v>
      </c>
      <c r="G8" s="662" t="s">
        <v>2389</v>
      </c>
      <c r="H8" s="662" t="s">
        <v>1529</v>
      </c>
      <c r="I8" s="662" t="s">
        <v>1876</v>
      </c>
      <c r="J8" s="662" t="s">
        <v>2279</v>
      </c>
      <c r="K8" s="662" t="s">
        <v>2280</v>
      </c>
      <c r="L8" s="663">
        <v>149.52000000000001</v>
      </c>
      <c r="M8" s="663">
        <v>149.52000000000001</v>
      </c>
      <c r="N8" s="662">
        <v>1</v>
      </c>
      <c r="O8" s="745">
        <v>0.5</v>
      </c>
      <c r="P8" s="663">
        <v>149.52000000000001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12</v>
      </c>
      <c r="B9" s="662" t="s">
        <v>543</v>
      </c>
      <c r="C9" s="662" t="s">
        <v>2354</v>
      </c>
      <c r="D9" s="743" t="s">
        <v>4569</v>
      </c>
      <c r="E9" s="744" t="s">
        <v>2366</v>
      </c>
      <c r="F9" s="662" t="s">
        <v>2351</v>
      </c>
      <c r="G9" s="662" t="s">
        <v>2390</v>
      </c>
      <c r="H9" s="662" t="s">
        <v>544</v>
      </c>
      <c r="I9" s="662" t="s">
        <v>1786</v>
      </c>
      <c r="J9" s="662" t="s">
        <v>1787</v>
      </c>
      <c r="K9" s="662" t="s">
        <v>2286</v>
      </c>
      <c r="L9" s="663">
        <v>170.52</v>
      </c>
      <c r="M9" s="663">
        <v>170.52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12</v>
      </c>
      <c r="B10" s="662" t="s">
        <v>543</v>
      </c>
      <c r="C10" s="662" t="s">
        <v>2354</v>
      </c>
      <c r="D10" s="743" t="s">
        <v>4569</v>
      </c>
      <c r="E10" s="744" t="s">
        <v>2366</v>
      </c>
      <c r="F10" s="662" t="s">
        <v>2351</v>
      </c>
      <c r="G10" s="662" t="s">
        <v>2391</v>
      </c>
      <c r="H10" s="662" t="s">
        <v>544</v>
      </c>
      <c r="I10" s="662" t="s">
        <v>1863</v>
      </c>
      <c r="J10" s="662" t="s">
        <v>1864</v>
      </c>
      <c r="K10" s="662" t="s">
        <v>2286</v>
      </c>
      <c r="L10" s="663">
        <v>78.33</v>
      </c>
      <c r="M10" s="663">
        <v>78.33</v>
      </c>
      <c r="N10" s="662">
        <v>1</v>
      </c>
      <c r="O10" s="745">
        <v>1</v>
      </c>
      <c r="P10" s="663">
        <v>78.33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12</v>
      </c>
      <c r="B11" s="662" t="s">
        <v>543</v>
      </c>
      <c r="C11" s="662" t="s">
        <v>2354</v>
      </c>
      <c r="D11" s="743" t="s">
        <v>4569</v>
      </c>
      <c r="E11" s="744" t="s">
        <v>2366</v>
      </c>
      <c r="F11" s="662" t="s">
        <v>2351</v>
      </c>
      <c r="G11" s="662" t="s">
        <v>2392</v>
      </c>
      <c r="H11" s="662" t="s">
        <v>544</v>
      </c>
      <c r="I11" s="662" t="s">
        <v>1767</v>
      </c>
      <c r="J11" s="662" t="s">
        <v>1768</v>
      </c>
      <c r="K11" s="662" t="s">
        <v>2292</v>
      </c>
      <c r="L11" s="663">
        <v>92.76</v>
      </c>
      <c r="M11" s="663">
        <v>92.76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12</v>
      </c>
      <c r="B12" s="662" t="s">
        <v>543</v>
      </c>
      <c r="C12" s="662" t="s">
        <v>2354</v>
      </c>
      <c r="D12" s="743" t="s">
        <v>4569</v>
      </c>
      <c r="E12" s="744" t="s">
        <v>2366</v>
      </c>
      <c r="F12" s="662" t="s">
        <v>2351</v>
      </c>
      <c r="G12" s="662" t="s">
        <v>2393</v>
      </c>
      <c r="H12" s="662" t="s">
        <v>1529</v>
      </c>
      <c r="I12" s="662" t="s">
        <v>1547</v>
      </c>
      <c r="J12" s="662" t="s">
        <v>1548</v>
      </c>
      <c r="K12" s="662" t="s">
        <v>2207</v>
      </c>
      <c r="L12" s="663">
        <v>923.74</v>
      </c>
      <c r="M12" s="663">
        <v>923.74</v>
      </c>
      <c r="N12" s="662">
        <v>1</v>
      </c>
      <c r="O12" s="745">
        <v>1</v>
      </c>
      <c r="P12" s="663">
        <v>923.74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12</v>
      </c>
      <c r="B13" s="662" t="s">
        <v>543</v>
      </c>
      <c r="C13" s="662" t="s">
        <v>2354</v>
      </c>
      <c r="D13" s="743" t="s">
        <v>4569</v>
      </c>
      <c r="E13" s="744" t="s">
        <v>2366</v>
      </c>
      <c r="F13" s="662" t="s">
        <v>2351</v>
      </c>
      <c r="G13" s="662" t="s">
        <v>2393</v>
      </c>
      <c r="H13" s="662" t="s">
        <v>1529</v>
      </c>
      <c r="I13" s="662" t="s">
        <v>2394</v>
      </c>
      <c r="J13" s="662" t="s">
        <v>1574</v>
      </c>
      <c r="K13" s="662" t="s">
        <v>2201</v>
      </c>
      <c r="L13" s="663">
        <v>1385.62</v>
      </c>
      <c r="M13" s="663">
        <v>2771.24</v>
      </c>
      <c r="N13" s="662">
        <v>2</v>
      </c>
      <c r="O13" s="745">
        <v>1</v>
      </c>
      <c r="P13" s="663">
        <v>1385.62</v>
      </c>
      <c r="Q13" s="678">
        <v>0.5</v>
      </c>
      <c r="R13" s="662">
        <v>1</v>
      </c>
      <c r="S13" s="678">
        <v>0.5</v>
      </c>
      <c r="T13" s="745">
        <v>0.5</v>
      </c>
      <c r="U13" s="701">
        <v>0.5</v>
      </c>
    </row>
    <row r="14" spans="1:21" ht="14.4" customHeight="1" x14ac:dyDescent="0.3">
      <c r="A14" s="661">
        <v>12</v>
      </c>
      <c r="B14" s="662" t="s">
        <v>543</v>
      </c>
      <c r="C14" s="662" t="s">
        <v>2354</v>
      </c>
      <c r="D14" s="743" t="s">
        <v>4569</v>
      </c>
      <c r="E14" s="744" t="s">
        <v>2366</v>
      </c>
      <c r="F14" s="662" t="s">
        <v>2351</v>
      </c>
      <c r="G14" s="662" t="s">
        <v>2395</v>
      </c>
      <c r="H14" s="662" t="s">
        <v>544</v>
      </c>
      <c r="I14" s="662" t="s">
        <v>1868</v>
      </c>
      <c r="J14" s="662" t="s">
        <v>1869</v>
      </c>
      <c r="K14" s="662" t="s">
        <v>2310</v>
      </c>
      <c r="L14" s="663">
        <v>88.1</v>
      </c>
      <c r="M14" s="663">
        <v>176.2</v>
      </c>
      <c r="N14" s="662">
        <v>2</v>
      </c>
      <c r="O14" s="745">
        <v>2</v>
      </c>
      <c r="P14" s="663">
        <v>88.1</v>
      </c>
      <c r="Q14" s="678">
        <v>0.5</v>
      </c>
      <c r="R14" s="662">
        <v>1</v>
      </c>
      <c r="S14" s="678">
        <v>0.5</v>
      </c>
      <c r="T14" s="745">
        <v>1</v>
      </c>
      <c r="U14" s="701">
        <v>0.5</v>
      </c>
    </row>
    <row r="15" spans="1:21" ht="14.4" customHeight="1" x14ac:dyDescent="0.3">
      <c r="A15" s="661">
        <v>12</v>
      </c>
      <c r="B15" s="662" t="s">
        <v>543</v>
      </c>
      <c r="C15" s="662" t="s">
        <v>2354</v>
      </c>
      <c r="D15" s="743" t="s">
        <v>4569</v>
      </c>
      <c r="E15" s="744" t="s">
        <v>2366</v>
      </c>
      <c r="F15" s="662" t="s">
        <v>2351</v>
      </c>
      <c r="G15" s="662" t="s">
        <v>2396</v>
      </c>
      <c r="H15" s="662" t="s">
        <v>544</v>
      </c>
      <c r="I15" s="662" t="s">
        <v>2397</v>
      </c>
      <c r="J15" s="662" t="s">
        <v>2398</v>
      </c>
      <c r="K15" s="662" t="s">
        <v>2399</v>
      </c>
      <c r="L15" s="663">
        <v>75.739999999999995</v>
      </c>
      <c r="M15" s="663">
        <v>75.739999999999995</v>
      </c>
      <c r="N15" s="662">
        <v>1</v>
      </c>
      <c r="O15" s="745">
        <v>1</v>
      </c>
      <c r="P15" s="663">
        <v>75.739999999999995</v>
      </c>
      <c r="Q15" s="678">
        <v>1</v>
      </c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12</v>
      </c>
      <c r="B16" s="662" t="s">
        <v>543</v>
      </c>
      <c r="C16" s="662" t="s">
        <v>2354</v>
      </c>
      <c r="D16" s="743" t="s">
        <v>4569</v>
      </c>
      <c r="E16" s="744" t="s">
        <v>2366</v>
      </c>
      <c r="F16" s="662" t="s">
        <v>2351</v>
      </c>
      <c r="G16" s="662" t="s">
        <v>2400</v>
      </c>
      <c r="H16" s="662" t="s">
        <v>544</v>
      </c>
      <c r="I16" s="662" t="s">
        <v>1790</v>
      </c>
      <c r="J16" s="662" t="s">
        <v>1791</v>
      </c>
      <c r="K16" s="662" t="s">
        <v>2401</v>
      </c>
      <c r="L16" s="663">
        <v>78.33</v>
      </c>
      <c r="M16" s="663">
        <v>156.66</v>
      </c>
      <c r="N16" s="662">
        <v>2</v>
      </c>
      <c r="O16" s="745">
        <v>1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12</v>
      </c>
      <c r="B17" s="662" t="s">
        <v>543</v>
      </c>
      <c r="C17" s="662" t="s">
        <v>2354</v>
      </c>
      <c r="D17" s="743" t="s">
        <v>4569</v>
      </c>
      <c r="E17" s="744" t="s">
        <v>2366</v>
      </c>
      <c r="F17" s="662" t="s">
        <v>2351</v>
      </c>
      <c r="G17" s="662" t="s">
        <v>2402</v>
      </c>
      <c r="H17" s="662" t="s">
        <v>544</v>
      </c>
      <c r="I17" s="662" t="s">
        <v>2403</v>
      </c>
      <c r="J17" s="662" t="s">
        <v>1386</v>
      </c>
      <c r="K17" s="662" t="s">
        <v>2404</v>
      </c>
      <c r="L17" s="663">
        <v>54.23</v>
      </c>
      <c r="M17" s="663">
        <v>54.23</v>
      </c>
      <c r="N17" s="662">
        <v>1</v>
      </c>
      <c r="O17" s="745">
        <v>0.5</v>
      </c>
      <c r="P17" s="663">
        <v>54.23</v>
      </c>
      <c r="Q17" s="678">
        <v>1</v>
      </c>
      <c r="R17" s="662">
        <v>1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12</v>
      </c>
      <c r="B18" s="662" t="s">
        <v>543</v>
      </c>
      <c r="C18" s="662" t="s">
        <v>2354</v>
      </c>
      <c r="D18" s="743" t="s">
        <v>4569</v>
      </c>
      <c r="E18" s="744" t="s">
        <v>2366</v>
      </c>
      <c r="F18" s="662" t="s">
        <v>2351</v>
      </c>
      <c r="G18" s="662" t="s">
        <v>2405</v>
      </c>
      <c r="H18" s="662" t="s">
        <v>544</v>
      </c>
      <c r="I18" s="662" t="s">
        <v>2406</v>
      </c>
      <c r="J18" s="662" t="s">
        <v>2407</v>
      </c>
      <c r="K18" s="662" t="s">
        <v>2408</v>
      </c>
      <c r="L18" s="663">
        <v>0</v>
      </c>
      <c r="M18" s="663">
        <v>0</v>
      </c>
      <c r="N18" s="662">
        <v>1</v>
      </c>
      <c r="O18" s="745">
        <v>1</v>
      </c>
      <c r="P18" s="663">
        <v>0</v>
      </c>
      <c r="Q18" s="678"/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12</v>
      </c>
      <c r="B19" s="662" t="s">
        <v>543</v>
      </c>
      <c r="C19" s="662" t="s">
        <v>2354</v>
      </c>
      <c r="D19" s="743" t="s">
        <v>4569</v>
      </c>
      <c r="E19" s="744" t="s">
        <v>2366</v>
      </c>
      <c r="F19" s="662" t="s">
        <v>2351</v>
      </c>
      <c r="G19" s="662" t="s">
        <v>2409</v>
      </c>
      <c r="H19" s="662" t="s">
        <v>544</v>
      </c>
      <c r="I19" s="662" t="s">
        <v>779</v>
      </c>
      <c r="J19" s="662" t="s">
        <v>2410</v>
      </c>
      <c r="K19" s="662" t="s">
        <v>2411</v>
      </c>
      <c r="L19" s="663">
        <v>0</v>
      </c>
      <c r="M19" s="663">
        <v>0</v>
      </c>
      <c r="N19" s="662">
        <v>2</v>
      </c>
      <c r="O19" s="745">
        <v>2</v>
      </c>
      <c r="P19" s="663">
        <v>0</v>
      </c>
      <c r="Q19" s="678"/>
      <c r="R19" s="662">
        <v>1</v>
      </c>
      <c r="S19" s="678">
        <v>0.5</v>
      </c>
      <c r="T19" s="745">
        <v>1</v>
      </c>
      <c r="U19" s="701">
        <v>0.5</v>
      </c>
    </row>
    <row r="20" spans="1:21" ht="14.4" customHeight="1" x14ac:dyDescent="0.3">
      <c r="A20" s="661">
        <v>12</v>
      </c>
      <c r="B20" s="662" t="s">
        <v>543</v>
      </c>
      <c r="C20" s="662" t="s">
        <v>2354</v>
      </c>
      <c r="D20" s="743" t="s">
        <v>4569</v>
      </c>
      <c r="E20" s="744" t="s">
        <v>2366</v>
      </c>
      <c r="F20" s="662" t="s">
        <v>2351</v>
      </c>
      <c r="G20" s="662" t="s">
        <v>2412</v>
      </c>
      <c r="H20" s="662" t="s">
        <v>544</v>
      </c>
      <c r="I20" s="662" t="s">
        <v>2413</v>
      </c>
      <c r="J20" s="662" t="s">
        <v>1457</v>
      </c>
      <c r="K20" s="662" t="s">
        <v>2414</v>
      </c>
      <c r="L20" s="663">
        <v>22.44</v>
      </c>
      <c r="M20" s="663">
        <v>89.76</v>
      </c>
      <c r="N20" s="662">
        <v>4</v>
      </c>
      <c r="O20" s="745">
        <v>4</v>
      </c>
      <c r="P20" s="663">
        <v>67.320000000000007</v>
      </c>
      <c r="Q20" s="678">
        <v>0.75</v>
      </c>
      <c r="R20" s="662">
        <v>3</v>
      </c>
      <c r="S20" s="678">
        <v>0.75</v>
      </c>
      <c r="T20" s="745">
        <v>3</v>
      </c>
      <c r="U20" s="701">
        <v>0.75</v>
      </c>
    </row>
    <row r="21" spans="1:21" ht="14.4" customHeight="1" x14ac:dyDescent="0.3">
      <c r="A21" s="661">
        <v>12</v>
      </c>
      <c r="B21" s="662" t="s">
        <v>543</v>
      </c>
      <c r="C21" s="662" t="s">
        <v>2354</v>
      </c>
      <c r="D21" s="743" t="s">
        <v>4569</v>
      </c>
      <c r="E21" s="744" t="s">
        <v>2366</v>
      </c>
      <c r="F21" s="662" t="s">
        <v>2351</v>
      </c>
      <c r="G21" s="662" t="s">
        <v>2412</v>
      </c>
      <c r="H21" s="662" t="s">
        <v>544</v>
      </c>
      <c r="I21" s="662" t="s">
        <v>2413</v>
      </c>
      <c r="J21" s="662" t="s">
        <v>1457</v>
      </c>
      <c r="K21" s="662" t="s">
        <v>2414</v>
      </c>
      <c r="L21" s="663">
        <v>42.54</v>
      </c>
      <c r="M21" s="663">
        <v>42.54</v>
      </c>
      <c r="N21" s="662">
        <v>1</v>
      </c>
      <c r="O21" s="745">
        <v>1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12</v>
      </c>
      <c r="B22" s="662" t="s">
        <v>543</v>
      </c>
      <c r="C22" s="662" t="s">
        <v>2354</v>
      </c>
      <c r="D22" s="743" t="s">
        <v>4569</v>
      </c>
      <c r="E22" s="744" t="s">
        <v>2366</v>
      </c>
      <c r="F22" s="662" t="s">
        <v>2351</v>
      </c>
      <c r="G22" s="662" t="s">
        <v>2415</v>
      </c>
      <c r="H22" s="662" t="s">
        <v>544</v>
      </c>
      <c r="I22" s="662" t="s">
        <v>2416</v>
      </c>
      <c r="J22" s="662" t="s">
        <v>2417</v>
      </c>
      <c r="K22" s="662" t="s">
        <v>2418</v>
      </c>
      <c r="L22" s="663">
        <v>1514.87</v>
      </c>
      <c r="M22" s="663">
        <v>1514.87</v>
      </c>
      <c r="N22" s="662">
        <v>1</v>
      </c>
      <c r="O22" s="745">
        <v>0.5</v>
      </c>
      <c r="P22" s="663">
        <v>1514.87</v>
      </c>
      <c r="Q22" s="678">
        <v>1</v>
      </c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12</v>
      </c>
      <c r="B23" s="662" t="s">
        <v>543</v>
      </c>
      <c r="C23" s="662" t="s">
        <v>2354</v>
      </c>
      <c r="D23" s="743" t="s">
        <v>4569</v>
      </c>
      <c r="E23" s="744" t="s">
        <v>2366</v>
      </c>
      <c r="F23" s="662" t="s">
        <v>2351</v>
      </c>
      <c r="G23" s="662" t="s">
        <v>2419</v>
      </c>
      <c r="H23" s="662" t="s">
        <v>544</v>
      </c>
      <c r="I23" s="662" t="s">
        <v>2420</v>
      </c>
      <c r="J23" s="662" t="s">
        <v>2421</v>
      </c>
      <c r="K23" s="662" t="s">
        <v>2422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12</v>
      </c>
      <c r="B24" s="662" t="s">
        <v>543</v>
      </c>
      <c r="C24" s="662" t="s">
        <v>2354</v>
      </c>
      <c r="D24" s="743" t="s">
        <v>4569</v>
      </c>
      <c r="E24" s="744" t="s">
        <v>2366</v>
      </c>
      <c r="F24" s="662" t="s">
        <v>2351</v>
      </c>
      <c r="G24" s="662" t="s">
        <v>2419</v>
      </c>
      <c r="H24" s="662" t="s">
        <v>544</v>
      </c>
      <c r="I24" s="662" t="s">
        <v>2423</v>
      </c>
      <c r="J24" s="662" t="s">
        <v>2424</v>
      </c>
      <c r="K24" s="662" t="s">
        <v>2425</v>
      </c>
      <c r="L24" s="663">
        <v>0</v>
      </c>
      <c r="M24" s="663">
        <v>0</v>
      </c>
      <c r="N24" s="662">
        <v>1</v>
      </c>
      <c r="O24" s="745">
        <v>1</v>
      </c>
      <c r="P24" s="663">
        <v>0</v>
      </c>
      <c r="Q24" s="678"/>
      <c r="R24" s="662">
        <v>1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12</v>
      </c>
      <c r="B25" s="662" t="s">
        <v>543</v>
      </c>
      <c r="C25" s="662" t="s">
        <v>2354</v>
      </c>
      <c r="D25" s="743" t="s">
        <v>4569</v>
      </c>
      <c r="E25" s="744" t="s">
        <v>2366</v>
      </c>
      <c r="F25" s="662" t="s">
        <v>2353</v>
      </c>
      <c r="G25" s="662" t="s">
        <v>2426</v>
      </c>
      <c r="H25" s="662" t="s">
        <v>544</v>
      </c>
      <c r="I25" s="662" t="s">
        <v>2427</v>
      </c>
      <c r="J25" s="662" t="s">
        <v>2428</v>
      </c>
      <c r="K25" s="662" t="s">
        <v>2429</v>
      </c>
      <c r="L25" s="663">
        <v>48.75</v>
      </c>
      <c r="M25" s="663">
        <v>97.5</v>
      </c>
      <c r="N25" s="662">
        <v>2</v>
      </c>
      <c r="O25" s="745">
        <v>2</v>
      </c>
      <c r="P25" s="663">
        <v>48.75</v>
      </c>
      <c r="Q25" s="678">
        <v>0.5</v>
      </c>
      <c r="R25" s="662">
        <v>1</v>
      </c>
      <c r="S25" s="678">
        <v>0.5</v>
      </c>
      <c r="T25" s="745">
        <v>1</v>
      </c>
      <c r="U25" s="701">
        <v>0.5</v>
      </c>
    </row>
    <row r="26" spans="1:21" ht="14.4" customHeight="1" x14ac:dyDescent="0.3">
      <c r="A26" s="661">
        <v>12</v>
      </c>
      <c r="B26" s="662" t="s">
        <v>543</v>
      </c>
      <c r="C26" s="662" t="s">
        <v>2354</v>
      </c>
      <c r="D26" s="743" t="s">
        <v>4569</v>
      </c>
      <c r="E26" s="744" t="s">
        <v>2366</v>
      </c>
      <c r="F26" s="662" t="s">
        <v>2353</v>
      </c>
      <c r="G26" s="662" t="s">
        <v>2426</v>
      </c>
      <c r="H26" s="662" t="s">
        <v>544</v>
      </c>
      <c r="I26" s="662" t="s">
        <v>2430</v>
      </c>
      <c r="J26" s="662" t="s">
        <v>2431</v>
      </c>
      <c r="K26" s="662" t="s">
        <v>2432</v>
      </c>
      <c r="L26" s="663">
        <v>87</v>
      </c>
      <c r="M26" s="663">
        <v>174</v>
      </c>
      <c r="N26" s="662">
        <v>2</v>
      </c>
      <c r="O26" s="745">
        <v>2</v>
      </c>
      <c r="P26" s="663">
        <v>87</v>
      </c>
      <c r="Q26" s="678">
        <v>0.5</v>
      </c>
      <c r="R26" s="662">
        <v>1</v>
      </c>
      <c r="S26" s="678">
        <v>0.5</v>
      </c>
      <c r="T26" s="745">
        <v>1</v>
      </c>
      <c r="U26" s="701">
        <v>0.5</v>
      </c>
    </row>
    <row r="27" spans="1:21" ht="14.4" customHeight="1" x14ac:dyDescent="0.3">
      <c r="A27" s="661">
        <v>12</v>
      </c>
      <c r="B27" s="662" t="s">
        <v>543</v>
      </c>
      <c r="C27" s="662" t="s">
        <v>2354</v>
      </c>
      <c r="D27" s="743" t="s">
        <v>4569</v>
      </c>
      <c r="E27" s="744" t="s">
        <v>2366</v>
      </c>
      <c r="F27" s="662" t="s">
        <v>2353</v>
      </c>
      <c r="G27" s="662" t="s">
        <v>2426</v>
      </c>
      <c r="H27" s="662" t="s">
        <v>544</v>
      </c>
      <c r="I27" s="662" t="s">
        <v>2433</v>
      </c>
      <c r="J27" s="662" t="s">
        <v>2434</v>
      </c>
      <c r="K27" s="662" t="s">
        <v>2435</v>
      </c>
      <c r="L27" s="663">
        <v>500</v>
      </c>
      <c r="M27" s="663">
        <v>1000</v>
      </c>
      <c r="N27" s="662">
        <v>2</v>
      </c>
      <c r="O27" s="745">
        <v>2</v>
      </c>
      <c r="P27" s="663">
        <v>500</v>
      </c>
      <c r="Q27" s="678">
        <v>0.5</v>
      </c>
      <c r="R27" s="662">
        <v>1</v>
      </c>
      <c r="S27" s="678">
        <v>0.5</v>
      </c>
      <c r="T27" s="745">
        <v>1</v>
      </c>
      <c r="U27" s="701">
        <v>0.5</v>
      </c>
    </row>
    <row r="28" spans="1:21" ht="14.4" customHeight="1" x14ac:dyDescent="0.3">
      <c r="A28" s="661">
        <v>12</v>
      </c>
      <c r="B28" s="662" t="s">
        <v>543</v>
      </c>
      <c r="C28" s="662" t="s">
        <v>2354</v>
      </c>
      <c r="D28" s="743" t="s">
        <v>4569</v>
      </c>
      <c r="E28" s="744" t="s">
        <v>2366</v>
      </c>
      <c r="F28" s="662" t="s">
        <v>2353</v>
      </c>
      <c r="G28" s="662" t="s">
        <v>2426</v>
      </c>
      <c r="H28" s="662" t="s">
        <v>544</v>
      </c>
      <c r="I28" s="662" t="s">
        <v>2436</v>
      </c>
      <c r="J28" s="662" t="s">
        <v>2437</v>
      </c>
      <c r="K28" s="662" t="s">
        <v>2438</v>
      </c>
      <c r="L28" s="663">
        <v>190</v>
      </c>
      <c r="M28" s="663">
        <v>6840</v>
      </c>
      <c r="N28" s="662">
        <v>36</v>
      </c>
      <c r="O28" s="745">
        <v>13</v>
      </c>
      <c r="P28" s="663">
        <v>6840</v>
      </c>
      <c r="Q28" s="678">
        <v>1</v>
      </c>
      <c r="R28" s="662">
        <v>36</v>
      </c>
      <c r="S28" s="678">
        <v>1</v>
      </c>
      <c r="T28" s="745">
        <v>13</v>
      </c>
      <c r="U28" s="701">
        <v>1</v>
      </c>
    </row>
    <row r="29" spans="1:21" ht="14.4" customHeight="1" x14ac:dyDescent="0.3">
      <c r="A29" s="661">
        <v>12</v>
      </c>
      <c r="B29" s="662" t="s">
        <v>543</v>
      </c>
      <c r="C29" s="662" t="s">
        <v>2354</v>
      </c>
      <c r="D29" s="743" t="s">
        <v>4569</v>
      </c>
      <c r="E29" s="744" t="s">
        <v>2367</v>
      </c>
      <c r="F29" s="662" t="s">
        <v>2351</v>
      </c>
      <c r="G29" s="662" t="s">
        <v>2389</v>
      </c>
      <c r="H29" s="662" t="s">
        <v>1529</v>
      </c>
      <c r="I29" s="662" t="s">
        <v>1872</v>
      </c>
      <c r="J29" s="662" t="s">
        <v>1712</v>
      </c>
      <c r="K29" s="662" t="s">
        <v>2273</v>
      </c>
      <c r="L29" s="663">
        <v>154.36000000000001</v>
      </c>
      <c r="M29" s="663">
        <v>154.36000000000001</v>
      </c>
      <c r="N29" s="662">
        <v>1</v>
      </c>
      <c r="O29" s="745">
        <v>0.5</v>
      </c>
      <c r="P29" s="663">
        <v>154.36000000000001</v>
      </c>
      <c r="Q29" s="678">
        <v>1</v>
      </c>
      <c r="R29" s="662">
        <v>1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12</v>
      </c>
      <c r="B30" s="662" t="s">
        <v>543</v>
      </c>
      <c r="C30" s="662" t="s">
        <v>2354</v>
      </c>
      <c r="D30" s="743" t="s">
        <v>4569</v>
      </c>
      <c r="E30" s="744" t="s">
        <v>2367</v>
      </c>
      <c r="F30" s="662" t="s">
        <v>2351</v>
      </c>
      <c r="G30" s="662" t="s">
        <v>2391</v>
      </c>
      <c r="H30" s="662" t="s">
        <v>544</v>
      </c>
      <c r="I30" s="662" t="s">
        <v>1863</v>
      </c>
      <c r="J30" s="662" t="s">
        <v>1864</v>
      </c>
      <c r="K30" s="662" t="s">
        <v>2286</v>
      </c>
      <c r="L30" s="663">
        <v>78.33</v>
      </c>
      <c r="M30" s="663">
        <v>156.66</v>
      </c>
      <c r="N30" s="662">
        <v>2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12</v>
      </c>
      <c r="B31" s="662" t="s">
        <v>543</v>
      </c>
      <c r="C31" s="662" t="s">
        <v>2354</v>
      </c>
      <c r="D31" s="743" t="s">
        <v>4569</v>
      </c>
      <c r="E31" s="744" t="s">
        <v>2367</v>
      </c>
      <c r="F31" s="662" t="s">
        <v>2351</v>
      </c>
      <c r="G31" s="662" t="s">
        <v>2393</v>
      </c>
      <c r="H31" s="662" t="s">
        <v>1529</v>
      </c>
      <c r="I31" s="662" t="s">
        <v>2439</v>
      </c>
      <c r="J31" s="662" t="s">
        <v>1548</v>
      </c>
      <c r="K31" s="662" t="s">
        <v>2206</v>
      </c>
      <c r="L31" s="663">
        <v>543.39</v>
      </c>
      <c r="M31" s="663">
        <v>543.39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12</v>
      </c>
      <c r="B32" s="662" t="s">
        <v>543</v>
      </c>
      <c r="C32" s="662" t="s">
        <v>2354</v>
      </c>
      <c r="D32" s="743" t="s">
        <v>4569</v>
      </c>
      <c r="E32" s="744" t="s">
        <v>2367</v>
      </c>
      <c r="F32" s="662" t="s">
        <v>2351</v>
      </c>
      <c r="G32" s="662" t="s">
        <v>2393</v>
      </c>
      <c r="H32" s="662" t="s">
        <v>1529</v>
      </c>
      <c r="I32" s="662" t="s">
        <v>1547</v>
      </c>
      <c r="J32" s="662" t="s">
        <v>1548</v>
      </c>
      <c r="K32" s="662" t="s">
        <v>2207</v>
      </c>
      <c r="L32" s="663">
        <v>923.74</v>
      </c>
      <c r="M32" s="663">
        <v>923.74</v>
      </c>
      <c r="N32" s="662">
        <v>1</v>
      </c>
      <c r="O32" s="745">
        <v>0.5</v>
      </c>
      <c r="P32" s="663">
        <v>923.74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12</v>
      </c>
      <c r="B33" s="662" t="s">
        <v>543</v>
      </c>
      <c r="C33" s="662" t="s">
        <v>2354</v>
      </c>
      <c r="D33" s="743" t="s">
        <v>4569</v>
      </c>
      <c r="E33" s="744" t="s">
        <v>2367</v>
      </c>
      <c r="F33" s="662" t="s">
        <v>2351</v>
      </c>
      <c r="G33" s="662" t="s">
        <v>2440</v>
      </c>
      <c r="H33" s="662" t="s">
        <v>544</v>
      </c>
      <c r="I33" s="662" t="s">
        <v>2441</v>
      </c>
      <c r="J33" s="662" t="s">
        <v>2442</v>
      </c>
      <c r="K33" s="662" t="s">
        <v>2443</v>
      </c>
      <c r="L33" s="663">
        <v>4023.53</v>
      </c>
      <c r="M33" s="663">
        <v>4023.53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12</v>
      </c>
      <c r="B34" s="662" t="s">
        <v>543</v>
      </c>
      <c r="C34" s="662" t="s">
        <v>2354</v>
      </c>
      <c r="D34" s="743" t="s">
        <v>4569</v>
      </c>
      <c r="E34" s="744" t="s">
        <v>2367</v>
      </c>
      <c r="F34" s="662" t="s">
        <v>2351</v>
      </c>
      <c r="G34" s="662" t="s">
        <v>2440</v>
      </c>
      <c r="H34" s="662" t="s">
        <v>544</v>
      </c>
      <c r="I34" s="662" t="s">
        <v>2444</v>
      </c>
      <c r="J34" s="662" t="s">
        <v>2442</v>
      </c>
      <c r="K34" s="662" t="s">
        <v>2445</v>
      </c>
      <c r="L34" s="663">
        <v>16094.11</v>
      </c>
      <c r="M34" s="663">
        <v>160941.1</v>
      </c>
      <c r="N34" s="662">
        <v>10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12</v>
      </c>
      <c r="B35" s="662" t="s">
        <v>543</v>
      </c>
      <c r="C35" s="662" t="s">
        <v>2354</v>
      </c>
      <c r="D35" s="743" t="s">
        <v>4569</v>
      </c>
      <c r="E35" s="744" t="s">
        <v>2367</v>
      </c>
      <c r="F35" s="662" t="s">
        <v>2353</v>
      </c>
      <c r="G35" s="662" t="s">
        <v>2426</v>
      </c>
      <c r="H35" s="662" t="s">
        <v>544</v>
      </c>
      <c r="I35" s="662" t="s">
        <v>2436</v>
      </c>
      <c r="J35" s="662" t="s">
        <v>2437</v>
      </c>
      <c r="K35" s="662" t="s">
        <v>2438</v>
      </c>
      <c r="L35" s="663">
        <v>190</v>
      </c>
      <c r="M35" s="663">
        <v>760</v>
      </c>
      <c r="N35" s="662">
        <v>4</v>
      </c>
      <c r="O35" s="745">
        <v>2</v>
      </c>
      <c r="P35" s="663">
        <v>760</v>
      </c>
      <c r="Q35" s="678">
        <v>1</v>
      </c>
      <c r="R35" s="662">
        <v>4</v>
      </c>
      <c r="S35" s="678">
        <v>1</v>
      </c>
      <c r="T35" s="745">
        <v>2</v>
      </c>
      <c r="U35" s="701">
        <v>1</v>
      </c>
    </row>
    <row r="36" spans="1:21" ht="14.4" customHeight="1" x14ac:dyDescent="0.3">
      <c r="A36" s="661">
        <v>12</v>
      </c>
      <c r="B36" s="662" t="s">
        <v>543</v>
      </c>
      <c r="C36" s="662" t="s">
        <v>2354</v>
      </c>
      <c r="D36" s="743" t="s">
        <v>4569</v>
      </c>
      <c r="E36" s="744" t="s">
        <v>2368</v>
      </c>
      <c r="F36" s="662" t="s">
        <v>2351</v>
      </c>
      <c r="G36" s="662" t="s">
        <v>2389</v>
      </c>
      <c r="H36" s="662" t="s">
        <v>1529</v>
      </c>
      <c r="I36" s="662" t="s">
        <v>1872</v>
      </c>
      <c r="J36" s="662" t="s">
        <v>1712</v>
      </c>
      <c r="K36" s="662" t="s">
        <v>2273</v>
      </c>
      <c r="L36" s="663">
        <v>154.36000000000001</v>
      </c>
      <c r="M36" s="663">
        <v>617.44000000000005</v>
      </c>
      <c r="N36" s="662">
        <v>4</v>
      </c>
      <c r="O36" s="745">
        <v>2.5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12</v>
      </c>
      <c r="B37" s="662" t="s">
        <v>543</v>
      </c>
      <c r="C37" s="662" t="s">
        <v>2354</v>
      </c>
      <c r="D37" s="743" t="s">
        <v>4569</v>
      </c>
      <c r="E37" s="744" t="s">
        <v>2368</v>
      </c>
      <c r="F37" s="662" t="s">
        <v>2351</v>
      </c>
      <c r="G37" s="662" t="s">
        <v>2389</v>
      </c>
      <c r="H37" s="662" t="s">
        <v>1529</v>
      </c>
      <c r="I37" s="662" t="s">
        <v>1876</v>
      </c>
      <c r="J37" s="662" t="s">
        <v>2279</v>
      </c>
      <c r="K37" s="662" t="s">
        <v>2280</v>
      </c>
      <c r="L37" s="663">
        <v>149.52000000000001</v>
      </c>
      <c r="M37" s="663">
        <v>299.04000000000002</v>
      </c>
      <c r="N37" s="662">
        <v>2</v>
      </c>
      <c r="O37" s="745">
        <v>2</v>
      </c>
      <c r="P37" s="663">
        <v>149.52000000000001</v>
      </c>
      <c r="Q37" s="678">
        <v>0.5</v>
      </c>
      <c r="R37" s="662">
        <v>1</v>
      </c>
      <c r="S37" s="678">
        <v>0.5</v>
      </c>
      <c r="T37" s="745">
        <v>1</v>
      </c>
      <c r="U37" s="701">
        <v>0.5</v>
      </c>
    </row>
    <row r="38" spans="1:21" ht="14.4" customHeight="1" x14ac:dyDescent="0.3">
      <c r="A38" s="661">
        <v>12</v>
      </c>
      <c r="B38" s="662" t="s">
        <v>543</v>
      </c>
      <c r="C38" s="662" t="s">
        <v>2354</v>
      </c>
      <c r="D38" s="743" t="s">
        <v>4569</v>
      </c>
      <c r="E38" s="744" t="s">
        <v>2368</v>
      </c>
      <c r="F38" s="662" t="s">
        <v>2351</v>
      </c>
      <c r="G38" s="662" t="s">
        <v>2446</v>
      </c>
      <c r="H38" s="662" t="s">
        <v>544</v>
      </c>
      <c r="I38" s="662" t="s">
        <v>2447</v>
      </c>
      <c r="J38" s="662" t="s">
        <v>2448</v>
      </c>
      <c r="K38" s="662" t="s">
        <v>2449</v>
      </c>
      <c r="L38" s="663">
        <v>0</v>
      </c>
      <c r="M38" s="663">
        <v>0</v>
      </c>
      <c r="N38" s="662">
        <v>1</v>
      </c>
      <c r="O38" s="745">
        <v>1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12</v>
      </c>
      <c r="B39" s="662" t="s">
        <v>543</v>
      </c>
      <c r="C39" s="662" t="s">
        <v>2354</v>
      </c>
      <c r="D39" s="743" t="s">
        <v>4569</v>
      </c>
      <c r="E39" s="744" t="s">
        <v>2368</v>
      </c>
      <c r="F39" s="662" t="s">
        <v>2351</v>
      </c>
      <c r="G39" s="662" t="s">
        <v>2393</v>
      </c>
      <c r="H39" s="662" t="s">
        <v>1529</v>
      </c>
      <c r="I39" s="662" t="s">
        <v>2450</v>
      </c>
      <c r="J39" s="662" t="s">
        <v>1548</v>
      </c>
      <c r="K39" s="662" t="s">
        <v>2203</v>
      </c>
      <c r="L39" s="663">
        <v>407.55</v>
      </c>
      <c r="M39" s="663">
        <v>815.1</v>
      </c>
      <c r="N39" s="662">
        <v>2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12</v>
      </c>
      <c r="B40" s="662" t="s">
        <v>543</v>
      </c>
      <c r="C40" s="662" t="s">
        <v>2354</v>
      </c>
      <c r="D40" s="743" t="s">
        <v>4569</v>
      </c>
      <c r="E40" s="744" t="s">
        <v>2368</v>
      </c>
      <c r="F40" s="662" t="s">
        <v>2351</v>
      </c>
      <c r="G40" s="662" t="s">
        <v>2393</v>
      </c>
      <c r="H40" s="662" t="s">
        <v>1529</v>
      </c>
      <c r="I40" s="662" t="s">
        <v>1547</v>
      </c>
      <c r="J40" s="662" t="s">
        <v>1548</v>
      </c>
      <c r="K40" s="662" t="s">
        <v>2207</v>
      </c>
      <c r="L40" s="663">
        <v>923.74</v>
      </c>
      <c r="M40" s="663">
        <v>923.74</v>
      </c>
      <c r="N40" s="662">
        <v>1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12</v>
      </c>
      <c r="B41" s="662" t="s">
        <v>543</v>
      </c>
      <c r="C41" s="662" t="s">
        <v>2354</v>
      </c>
      <c r="D41" s="743" t="s">
        <v>4569</v>
      </c>
      <c r="E41" s="744" t="s">
        <v>2368</v>
      </c>
      <c r="F41" s="662" t="s">
        <v>2351</v>
      </c>
      <c r="G41" s="662" t="s">
        <v>2451</v>
      </c>
      <c r="H41" s="662" t="s">
        <v>544</v>
      </c>
      <c r="I41" s="662" t="s">
        <v>2452</v>
      </c>
      <c r="J41" s="662" t="s">
        <v>1540</v>
      </c>
      <c r="K41" s="662" t="s">
        <v>2453</v>
      </c>
      <c r="L41" s="663">
        <v>36.54</v>
      </c>
      <c r="M41" s="663">
        <v>36.54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12</v>
      </c>
      <c r="B42" s="662" t="s">
        <v>543</v>
      </c>
      <c r="C42" s="662" t="s">
        <v>2354</v>
      </c>
      <c r="D42" s="743" t="s">
        <v>4569</v>
      </c>
      <c r="E42" s="744" t="s">
        <v>2368</v>
      </c>
      <c r="F42" s="662" t="s">
        <v>2351</v>
      </c>
      <c r="G42" s="662" t="s">
        <v>2400</v>
      </c>
      <c r="H42" s="662" t="s">
        <v>544</v>
      </c>
      <c r="I42" s="662" t="s">
        <v>1790</v>
      </c>
      <c r="J42" s="662" t="s">
        <v>1791</v>
      </c>
      <c r="K42" s="662" t="s">
        <v>2401</v>
      </c>
      <c r="L42" s="663">
        <v>78.33</v>
      </c>
      <c r="M42" s="663">
        <v>78.33</v>
      </c>
      <c r="N42" s="662">
        <v>1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12</v>
      </c>
      <c r="B43" s="662" t="s">
        <v>543</v>
      </c>
      <c r="C43" s="662" t="s">
        <v>2354</v>
      </c>
      <c r="D43" s="743" t="s">
        <v>4569</v>
      </c>
      <c r="E43" s="744" t="s">
        <v>2368</v>
      </c>
      <c r="F43" s="662" t="s">
        <v>2351</v>
      </c>
      <c r="G43" s="662" t="s">
        <v>2400</v>
      </c>
      <c r="H43" s="662" t="s">
        <v>544</v>
      </c>
      <c r="I43" s="662" t="s">
        <v>2454</v>
      </c>
      <c r="J43" s="662" t="s">
        <v>1791</v>
      </c>
      <c r="K43" s="662" t="s">
        <v>2455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12</v>
      </c>
      <c r="B44" s="662" t="s">
        <v>543</v>
      </c>
      <c r="C44" s="662" t="s">
        <v>2354</v>
      </c>
      <c r="D44" s="743" t="s">
        <v>4569</v>
      </c>
      <c r="E44" s="744" t="s">
        <v>2368</v>
      </c>
      <c r="F44" s="662" t="s">
        <v>2351</v>
      </c>
      <c r="G44" s="662" t="s">
        <v>2412</v>
      </c>
      <c r="H44" s="662" t="s">
        <v>544</v>
      </c>
      <c r="I44" s="662" t="s">
        <v>1774</v>
      </c>
      <c r="J44" s="662" t="s">
        <v>1775</v>
      </c>
      <c r="K44" s="662" t="s">
        <v>2414</v>
      </c>
      <c r="L44" s="663">
        <v>42.54</v>
      </c>
      <c r="M44" s="663">
        <v>42.54</v>
      </c>
      <c r="N44" s="662">
        <v>1</v>
      </c>
      <c r="O44" s="745">
        <v>1</v>
      </c>
      <c r="P44" s="663">
        <v>42.54</v>
      </c>
      <c r="Q44" s="678">
        <v>1</v>
      </c>
      <c r="R44" s="662">
        <v>1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12</v>
      </c>
      <c r="B45" s="662" t="s">
        <v>543</v>
      </c>
      <c r="C45" s="662" t="s">
        <v>2354</v>
      </c>
      <c r="D45" s="743" t="s">
        <v>4569</v>
      </c>
      <c r="E45" s="744" t="s">
        <v>2368</v>
      </c>
      <c r="F45" s="662" t="s">
        <v>2353</v>
      </c>
      <c r="G45" s="662" t="s">
        <v>2426</v>
      </c>
      <c r="H45" s="662" t="s">
        <v>544</v>
      </c>
      <c r="I45" s="662" t="s">
        <v>2436</v>
      </c>
      <c r="J45" s="662" t="s">
        <v>2437</v>
      </c>
      <c r="K45" s="662" t="s">
        <v>2438</v>
      </c>
      <c r="L45" s="663">
        <v>190</v>
      </c>
      <c r="M45" s="663">
        <v>9120</v>
      </c>
      <c r="N45" s="662">
        <v>48</v>
      </c>
      <c r="O45" s="745">
        <v>9</v>
      </c>
      <c r="P45" s="663">
        <v>5130</v>
      </c>
      <c r="Q45" s="678">
        <v>0.5625</v>
      </c>
      <c r="R45" s="662">
        <v>27</v>
      </c>
      <c r="S45" s="678">
        <v>0.5625</v>
      </c>
      <c r="T45" s="745">
        <v>6</v>
      </c>
      <c r="U45" s="701">
        <v>0.66666666666666663</v>
      </c>
    </row>
    <row r="46" spans="1:21" ht="14.4" customHeight="1" x14ac:dyDescent="0.3">
      <c r="A46" s="661">
        <v>12</v>
      </c>
      <c r="B46" s="662" t="s">
        <v>543</v>
      </c>
      <c r="C46" s="662" t="s">
        <v>2354</v>
      </c>
      <c r="D46" s="743" t="s">
        <v>4569</v>
      </c>
      <c r="E46" s="744" t="s">
        <v>2369</v>
      </c>
      <c r="F46" s="662" t="s">
        <v>2351</v>
      </c>
      <c r="G46" s="662" t="s">
        <v>2389</v>
      </c>
      <c r="H46" s="662" t="s">
        <v>544</v>
      </c>
      <c r="I46" s="662" t="s">
        <v>2456</v>
      </c>
      <c r="J46" s="662" t="s">
        <v>1712</v>
      </c>
      <c r="K46" s="662" t="s">
        <v>2457</v>
      </c>
      <c r="L46" s="663">
        <v>0</v>
      </c>
      <c r="M46" s="663">
        <v>0</v>
      </c>
      <c r="N46" s="662">
        <v>1</v>
      </c>
      <c r="O46" s="745">
        <v>0.5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12</v>
      </c>
      <c r="B47" s="662" t="s">
        <v>543</v>
      </c>
      <c r="C47" s="662" t="s">
        <v>2354</v>
      </c>
      <c r="D47" s="743" t="s">
        <v>4569</v>
      </c>
      <c r="E47" s="744" t="s">
        <v>2369</v>
      </c>
      <c r="F47" s="662" t="s">
        <v>2351</v>
      </c>
      <c r="G47" s="662" t="s">
        <v>2389</v>
      </c>
      <c r="H47" s="662" t="s">
        <v>1529</v>
      </c>
      <c r="I47" s="662" t="s">
        <v>1872</v>
      </c>
      <c r="J47" s="662" t="s">
        <v>1712</v>
      </c>
      <c r="K47" s="662" t="s">
        <v>2273</v>
      </c>
      <c r="L47" s="663">
        <v>154.36000000000001</v>
      </c>
      <c r="M47" s="663">
        <v>1080.52</v>
      </c>
      <c r="N47" s="662">
        <v>7</v>
      </c>
      <c r="O47" s="745">
        <v>5.5</v>
      </c>
      <c r="P47" s="663">
        <v>617.44000000000005</v>
      </c>
      <c r="Q47" s="678">
        <v>0.57142857142857151</v>
      </c>
      <c r="R47" s="662">
        <v>4</v>
      </c>
      <c r="S47" s="678">
        <v>0.5714285714285714</v>
      </c>
      <c r="T47" s="745">
        <v>2.5</v>
      </c>
      <c r="U47" s="701">
        <v>0.45454545454545453</v>
      </c>
    </row>
    <row r="48" spans="1:21" ht="14.4" customHeight="1" x14ac:dyDescent="0.3">
      <c r="A48" s="661">
        <v>12</v>
      </c>
      <c r="B48" s="662" t="s">
        <v>543</v>
      </c>
      <c r="C48" s="662" t="s">
        <v>2354</v>
      </c>
      <c r="D48" s="743" t="s">
        <v>4569</v>
      </c>
      <c r="E48" s="744" t="s">
        <v>2369</v>
      </c>
      <c r="F48" s="662" t="s">
        <v>2351</v>
      </c>
      <c r="G48" s="662" t="s">
        <v>2389</v>
      </c>
      <c r="H48" s="662" t="s">
        <v>1529</v>
      </c>
      <c r="I48" s="662" t="s">
        <v>1876</v>
      </c>
      <c r="J48" s="662" t="s">
        <v>2279</v>
      </c>
      <c r="K48" s="662" t="s">
        <v>2280</v>
      </c>
      <c r="L48" s="663">
        <v>149.52000000000001</v>
      </c>
      <c r="M48" s="663">
        <v>299.04000000000002</v>
      </c>
      <c r="N48" s="662">
        <v>2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12</v>
      </c>
      <c r="B49" s="662" t="s">
        <v>543</v>
      </c>
      <c r="C49" s="662" t="s">
        <v>2354</v>
      </c>
      <c r="D49" s="743" t="s">
        <v>4569</v>
      </c>
      <c r="E49" s="744" t="s">
        <v>2369</v>
      </c>
      <c r="F49" s="662" t="s">
        <v>2351</v>
      </c>
      <c r="G49" s="662" t="s">
        <v>2458</v>
      </c>
      <c r="H49" s="662" t="s">
        <v>544</v>
      </c>
      <c r="I49" s="662" t="s">
        <v>2459</v>
      </c>
      <c r="J49" s="662" t="s">
        <v>2460</v>
      </c>
      <c r="K49" s="662" t="s">
        <v>2461</v>
      </c>
      <c r="L49" s="663">
        <v>815.1</v>
      </c>
      <c r="M49" s="663">
        <v>815.1</v>
      </c>
      <c r="N49" s="662">
        <v>1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12</v>
      </c>
      <c r="B50" s="662" t="s">
        <v>543</v>
      </c>
      <c r="C50" s="662" t="s">
        <v>2354</v>
      </c>
      <c r="D50" s="743" t="s">
        <v>4569</v>
      </c>
      <c r="E50" s="744" t="s">
        <v>2369</v>
      </c>
      <c r="F50" s="662" t="s">
        <v>2351</v>
      </c>
      <c r="G50" s="662" t="s">
        <v>2390</v>
      </c>
      <c r="H50" s="662" t="s">
        <v>544</v>
      </c>
      <c r="I50" s="662" t="s">
        <v>2462</v>
      </c>
      <c r="J50" s="662" t="s">
        <v>2463</v>
      </c>
      <c r="K50" s="662" t="s">
        <v>2464</v>
      </c>
      <c r="L50" s="663">
        <v>0</v>
      </c>
      <c r="M50" s="663">
        <v>0</v>
      </c>
      <c r="N50" s="662">
        <v>1</v>
      </c>
      <c r="O50" s="745">
        <v>1</v>
      </c>
      <c r="P50" s="663">
        <v>0</v>
      </c>
      <c r="Q50" s="678"/>
      <c r="R50" s="662">
        <v>1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12</v>
      </c>
      <c r="B51" s="662" t="s">
        <v>543</v>
      </c>
      <c r="C51" s="662" t="s">
        <v>2354</v>
      </c>
      <c r="D51" s="743" t="s">
        <v>4569</v>
      </c>
      <c r="E51" s="744" t="s">
        <v>2369</v>
      </c>
      <c r="F51" s="662" t="s">
        <v>2351</v>
      </c>
      <c r="G51" s="662" t="s">
        <v>2390</v>
      </c>
      <c r="H51" s="662" t="s">
        <v>544</v>
      </c>
      <c r="I51" s="662" t="s">
        <v>2465</v>
      </c>
      <c r="J51" s="662" t="s">
        <v>1787</v>
      </c>
      <c r="K51" s="662" t="s">
        <v>2466</v>
      </c>
      <c r="L51" s="663">
        <v>0</v>
      </c>
      <c r="M51" s="663">
        <v>0</v>
      </c>
      <c r="N51" s="662">
        <v>1</v>
      </c>
      <c r="O51" s="745">
        <v>1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12</v>
      </c>
      <c r="B52" s="662" t="s">
        <v>543</v>
      </c>
      <c r="C52" s="662" t="s">
        <v>2354</v>
      </c>
      <c r="D52" s="743" t="s">
        <v>4569</v>
      </c>
      <c r="E52" s="744" t="s">
        <v>2369</v>
      </c>
      <c r="F52" s="662" t="s">
        <v>2351</v>
      </c>
      <c r="G52" s="662" t="s">
        <v>2390</v>
      </c>
      <c r="H52" s="662" t="s">
        <v>544</v>
      </c>
      <c r="I52" s="662" t="s">
        <v>2467</v>
      </c>
      <c r="J52" s="662" t="s">
        <v>1787</v>
      </c>
      <c r="K52" s="662" t="s">
        <v>2286</v>
      </c>
      <c r="L52" s="663">
        <v>0</v>
      </c>
      <c r="M52" s="663">
        <v>0</v>
      </c>
      <c r="N52" s="662">
        <v>1</v>
      </c>
      <c r="O52" s="745">
        <v>1</v>
      </c>
      <c r="P52" s="663">
        <v>0</v>
      </c>
      <c r="Q52" s="678"/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12</v>
      </c>
      <c r="B53" s="662" t="s">
        <v>543</v>
      </c>
      <c r="C53" s="662" t="s">
        <v>2354</v>
      </c>
      <c r="D53" s="743" t="s">
        <v>4569</v>
      </c>
      <c r="E53" s="744" t="s">
        <v>2369</v>
      </c>
      <c r="F53" s="662" t="s">
        <v>2351</v>
      </c>
      <c r="G53" s="662" t="s">
        <v>2468</v>
      </c>
      <c r="H53" s="662" t="s">
        <v>544</v>
      </c>
      <c r="I53" s="662" t="s">
        <v>2469</v>
      </c>
      <c r="J53" s="662" t="s">
        <v>2470</v>
      </c>
      <c r="K53" s="662" t="s">
        <v>2471</v>
      </c>
      <c r="L53" s="663">
        <v>0</v>
      </c>
      <c r="M53" s="663">
        <v>0</v>
      </c>
      <c r="N53" s="662">
        <v>1</v>
      </c>
      <c r="O53" s="745">
        <v>1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12</v>
      </c>
      <c r="B54" s="662" t="s">
        <v>543</v>
      </c>
      <c r="C54" s="662" t="s">
        <v>2354</v>
      </c>
      <c r="D54" s="743" t="s">
        <v>4569</v>
      </c>
      <c r="E54" s="744" t="s">
        <v>2369</v>
      </c>
      <c r="F54" s="662" t="s">
        <v>2351</v>
      </c>
      <c r="G54" s="662" t="s">
        <v>2472</v>
      </c>
      <c r="H54" s="662" t="s">
        <v>544</v>
      </c>
      <c r="I54" s="662" t="s">
        <v>2473</v>
      </c>
      <c r="J54" s="662" t="s">
        <v>2474</v>
      </c>
      <c r="K54" s="662" t="s">
        <v>2475</v>
      </c>
      <c r="L54" s="663">
        <v>0</v>
      </c>
      <c r="M54" s="663">
        <v>0</v>
      </c>
      <c r="N54" s="662">
        <v>1</v>
      </c>
      <c r="O54" s="745">
        <v>0.5</v>
      </c>
      <c r="P54" s="663">
        <v>0</v>
      </c>
      <c r="Q54" s="678"/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12</v>
      </c>
      <c r="B55" s="662" t="s">
        <v>543</v>
      </c>
      <c r="C55" s="662" t="s">
        <v>2354</v>
      </c>
      <c r="D55" s="743" t="s">
        <v>4569</v>
      </c>
      <c r="E55" s="744" t="s">
        <v>2369</v>
      </c>
      <c r="F55" s="662" t="s">
        <v>2351</v>
      </c>
      <c r="G55" s="662" t="s">
        <v>2476</v>
      </c>
      <c r="H55" s="662" t="s">
        <v>544</v>
      </c>
      <c r="I55" s="662" t="s">
        <v>1059</v>
      </c>
      <c r="J55" s="662" t="s">
        <v>1060</v>
      </c>
      <c r="K55" s="662" t="s">
        <v>1061</v>
      </c>
      <c r="L55" s="663">
        <v>60.9</v>
      </c>
      <c r="M55" s="663">
        <v>60.9</v>
      </c>
      <c r="N55" s="662">
        <v>1</v>
      </c>
      <c r="O55" s="745">
        <v>0.5</v>
      </c>
      <c r="P55" s="663">
        <v>60.9</v>
      </c>
      <c r="Q55" s="678">
        <v>1</v>
      </c>
      <c r="R55" s="662">
        <v>1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12</v>
      </c>
      <c r="B56" s="662" t="s">
        <v>543</v>
      </c>
      <c r="C56" s="662" t="s">
        <v>2354</v>
      </c>
      <c r="D56" s="743" t="s">
        <v>4569</v>
      </c>
      <c r="E56" s="744" t="s">
        <v>2369</v>
      </c>
      <c r="F56" s="662" t="s">
        <v>2351</v>
      </c>
      <c r="G56" s="662" t="s">
        <v>2477</v>
      </c>
      <c r="H56" s="662" t="s">
        <v>544</v>
      </c>
      <c r="I56" s="662" t="s">
        <v>2478</v>
      </c>
      <c r="J56" s="662" t="s">
        <v>1454</v>
      </c>
      <c r="K56" s="662" t="s">
        <v>2479</v>
      </c>
      <c r="L56" s="663">
        <v>0</v>
      </c>
      <c r="M56" s="663">
        <v>0</v>
      </c>
      <c r="N56" s="662">
        <v>2</v>
      </c>
      <c r="O56" s="745">
        <v>1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12</v>
      </c>
      <c r="B57" s="662" t="s">
        <v>543</v>
      </c>
      <c r="C57" s="662" t="s">
        <v>2354</v>
      </c>
      <c r="D57" s="743" t="s">
        <v>4569</v>
      </c>
      <c r="E57" s="744" t="s">
        <v>2369</v>
      </c>
      <c r="F57" s="662" t="s">
        <v>2351</v>
      </c>
      <c r="G57" s="662" t="s">
        <v>2393</v>
      </c>
      <c r="H57" s="662" t="s">
        <v>1529</v>
      </c>
      <c r="I57" s="662" t="s">
        <v>2450</v>
      </c>
      <c r="J57" s="662" t="s">
        <v>1548</v>
      </c>
      <c r="K57" s="662" t="s">
        <v>2203</v>
      </c>
      <c r="L57" s="663">
        <v>368.16</v>
      </c>
      <c r="M57" s="663">
        <v>736.32</v>
      </c>
      <c r="N57" s="662">
        <v>2</v>
      </c>
      <c r="O57" s="745">
        <v>0.5</v>
      </c>
      <c r="P57" s="663">
        <v>736.32</v>
      </c>
      <c r="Q57" s="678">
        <v>1</v>
      </c>
      <c r="R57" s="662">
        <v>2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12</v>
      </c>
      <c r="B58" s="662" t="s">
        <v>543</v>
      </c>
      <c r="C58" s="662" t="s">
        <v>2354</v>
      </c>
      <c r="D58" s="743" t="s">
        <v>4569</v>
      </c>
      <c r="E58" s="744" t="s">
        <v>2369</v>
      </c>
      <c r="F58" s="662" t="s">
        <v>2351</v>
      </c>
      <c r="G58" s="662" t="s">
        <v>2393</v>
      </c>
      <c r="H58" s="662" t="s">
        <v>1529</v>
      </c>
      <c r="I58" s="662" t="s">
        <v>2439</v>
      </c>
      <c r="J58" s="662" t="s">
        <v>1548</v>
      </c>
      <c r="K58" s="662" t="s">
        <v>2206</v>
      </c>
      <c r="L58" s="663">
        <v>543.39</v>
      </c>
      <c r="M58" s="663">
        <v>1630.17</v>
      </c>
      <c r="N58" s="662">
        <v>3</v>
      </c>
      <c r="O58" s="745">
        <v>1</v>
      </c>
      <c r="P58" s="663">
        <v>1630.17</v>
      </c>
      <c r="Q58" s="678">
        <v>1</v>
      </c>
      <c r="R58" s="662">
        <v>3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12</v>
      </c>
      <c r="B59" s="662" t="s">
        <v>543</v>
      </c>
      <c r="C59" s="662" t="s">
        <v>2354</v>
      </c>
      <c r="D59" s="743" t="s">
        <v>4569</v>
      </c>
      <c r="E59" s="744" t="s">
        <v>2369</v>
      </c>
      <c r="F59" s="662" t="s">
        <v>2351</v>
      </c>
      <c r="G59" s="662" t="s">
        <v>2393</v>
      </c>
      <c r="H59" s="662" t="s">
        <v>1529</v>
      </c>
      <c r="I59" s="662" t="s">
        <v>2480</v>
      </c>
      <c r="J59" s="662" t="s">
        <v>1548</v>
      </c>
      <c r="K59" s="662" t="s">
        <v>2481</v>
      </c>
      <c r="L59" s="663">
        <v>163.01</v>
      </c>
      <c r="M59" s="663">
        <v>326.02</v>
      </c>
      <c r="N59" s="662">
        <v>2</v>
      </c>
      <c r="O59" s="745">
        <v>1</v>
      </c>
      <c r="P59" s="663">
        <v>326.02</v>
      </c>
      <c r="Q59" s="678">
        <v>1</v>
      </c>
      <c r="R59" s="662">
        <v>2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12</v>
      </c>
      <c r="B60" s="662" t="s">
        <v>543</v>
      </c>
      <c r="C60" s="662" t="s">
        <v>2354</v>
      </c>
      <c r="D60" s="743" t="s">
        <v>4569</v>
      </c>
      <c r="E60" s="744" t="s">
        <v>2369</v>
      </c>
      <c r="F60" s="662" t="s">
        <v>2351</v>
      </c>
      <c r="G60" s="662" t="s">
        <v>2393</v>
      </c>
      <c r="H60" s="662" t="s">
        <v>1529</v>
      </c>
      <c r="I60" s="662" t="s">
        <v>2482</v>
      </c>
      <c r="J60" s="662" t="s">
        <v>1548</v>
      </c>
      <c r="K60" s="662" t="s">
        <v>2204</v>
      </c>
      <c r="L60" s="663">
        <v>815.1</v>
      </c>
      <c r="M60" s="663">
        <v>815.1</v>
      </c>
      <c r="N60" s="662">
        <v>1</v>
      </c>
      <c r="O60" s="745">
        <v>1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12</v>
      </c>
      <c r="B61" s="662" t="s">
        <v>543</v>
      </c>
      <c r="C61" s="662" t="s">
        <v>2354</v>
      </c>
      <c r="D61" s="743" t="s">
        <v>4569</v>
      </c>
      <c r="E61" s="744" t="s">
        <v>2369</v>
      </c>
      <c r="F61" s="662" t="s">
        <v>2351</v>
      </c>
      <c r="G61" s="662" t="s">
        <v>2393</v>
      </c>
      <c r="H61" s="662" t="s">
        <v>1529</v>
      </c>
      <c r="I61" s="662" t="s">
        <v>1722</v>
      </c>
      <c r="J61" s="662" t="s">
        <v>1548</v>
      </c>
      <c r="K61" s="662" t="s">
        <v>2206</v>
      </c>
      <c r="L61" s="663">
        <v>543.39</v>
      </c>
      <c r="M61" s="663">
        <v>543.39</v>
      </c>
      <c r="N61" s="662">
        <v>1</v>
      </c>
      <c r="O61" s="745">
        <v>1</v>
      </c>
      <c r="P61" s="663">
        <v>543.39</v>
      </c>
      <c r="Q61" s="678">
        <v>1</v>
      </c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12</v>
      </c>
      <c r="B62" s="662" t="s">
        <v>543</v>
      </c>
      <c r="C62" s="662" t="s">
        <v>2354</v>
      </c>
      <c r="D62" s="743" t="s">
        <v>4569</v>
      </c>
      <c r="E62" s="744" t="s">
        <v>2369</v>
      </c>
      <c r="F62" s="662" t="s">
        <v>2351</v>
      </c>
      <c r="G62" s="662" t="s">
        <v>2393</v>
      </c>
      <c r="H62" s="662" t="s">
        <v>544</v>
      </c>
      <c r="I62" s="662" t="s">
        <v>2483</v>
      </c>
      <c r="J62" s="662" t="s">
        <v>1548</v>
      </c>
      <c r="K62" s="662" t="s">
        <v>2207</v>
      </c>
      <c r="L62" s="663">
        <v>923.74</v>
      </c>
      <c r="M62" s="663">
        <v>923.74</v>
      </c>
      <c r="N62" s="662">
        <v>1</v>
      </c>
      <c r="O62" s="745">
        <v>0.5</v>
      </c>
      <c r="P62" s="663">
        <v>923.74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12</v>
      </c>
      <c r="B63" s="662" t="s">
        <v>543</v>
      </c>
      <c r="C63" s="662" t="s">
        <v>2354</v>
      </c>
      <c r="D63" s="743" t="s">
        <v>4569</v>
      </c>
      <c r="E63" s="744" t="s">
        <v>2369</v>
      </c>
      <c r="F63" s="662" t="s">
        <v>2351</v>
      </c>
      <c r="G63" s="662" t="s">
        <v>2400</v>
      </c>
      <c r="H63" s="662" t="s">
        <v>544</v>
      </c>
      <c r="I63" s="662" t="s">
        <v>2484</v>
      </c>
      <c r="J63" s="662" t="s">
        <v>1791</v>
      </c>
      <c r="K63" s="662" t="s">
        <v>2485</v>
      </c>
      <c r="L63" s="663">
        <v>0</v>
      </c>
      <c r="M63" s="663">
        <v>0</v>
      </c>
      <c r="N63" s="662">
        <v>1</v>
      </c>
      <c r="O63" s="745">
        <v>1</v>
      </c>
      <c r="P63" s="663">
        <v>0</v>
      </c>
      <c r="Q63" s="678"/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12</v>
      </c>
      <c r="B64" s="662" t="s">
        <v>543</v>
      </c>
      <c r="C64" s="662" t="s">
        <v>2354</v>
      </c>
      <c r="D64" s="743" t="s">
        <v>4569</v>
      </c>
      <c r="E64" s="744" t="s">
        <v>2369</v>
      </c>
      <c r="F64" s="662" t="s">
        <v>2351</v>
      </c>
      <c r="G64" s="662" t="s">
        <v>2486</v>
      </c>
      <c r="H64" s="662" t="s">
        <v>544</v>
      </c>
      <c r="I64" s="662" t="s">
        <v>684</v>
      </c>
      <c r="J64" s="662" t="s">
        <v>2487</v>
      </c>
      <c r="K64" s="662" t="s">
        <v>2488</v>
      </c>
      <c r="L64" s="663">
        <v>0</v>
      </c>
      <c r="M64" s="663">
        <v>0</v>
      </c>
      <c r="N64" s="662">
        <v>1</v>
      </c>
      <c r="O64" s="745">
        <v>1</v>
      </c>
      <c r="P64" s="663">
        <v>0</v>
      </c>
      <c r="Q64" s="678"/>
      <c r="R64" s="662">
        <v>1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12</v>
      </c>
      <c r="B65" s="662" t="s">
        <v>543</v>
      </c>
      <c r="C65" s="662" t="s">
        <v>2354</v>
      </c>
      <c r="D65" s="743" t="s">
        <v>4569</v>
      </c>
      <c r="E65" s="744" t="s">
        <v>2369</v>
      </c>
      <c r="F65" s="662" t="s">
        <v>2351</v>
      </c>
      <c r="G65" s="662" t="s">
        <v>2402</v>
      </c>
      <c r="H65" s="662" t="s">
        <v>544</v>
      </c>
      <c r="I65" s="662" t="s">
        <v>2403</v>
      </c>
      <c r="J65" s="662" t="s">
        <v>1386</v>
      </c>
      <c r="K65" s="662" t="s">
        <v>2404</v>
      </c>
      <c r="L65" s="663">
        <v>54.23</v>
      </c>
      <c r="M65" s="663">
        <v>271.14999999999998</v>
      </c>
      <c r="N65" s="662">
        <v>5</v>
      </c>
      <c r="O65" s="745">
        <v>2</v>
      </c>
      <c r="P65" s="663">
        <v>162.69</v>
      </c>
      <c r="Q65" s="678">
        <v>0.60000000000000009</v>
      </c>
      <c r="R65" s="662">
        <v>3</v>
      </c>
      <c r="S65" s="678">
        <v>0.6</v>
      </c>
      <c r="T65" s="745">
        <v>1</v>
      </c>
      <c r="U65" s="701">
        <v>0.5</v>
      </c>
    </row>
    <row r="66" spans="1:21" ht="14.4" customHeight="1" x14ac:dyDescent="0.3">
      <c r="A66" s="661">
        <v>12</v>
      </c>
      <c r="B66" s="662" t="s">
        <v>543</v>
      </c>
      <c r="C66" s="662" t="s">
        <v>2354</v>
      </c>
      <c r="D66" s="743" t="s">
        <v>4569</v>
      </c>
      <c r="E66" s="744" t="s">
        <v>2369</v>
      </c>
      <c r="F66" s="662" t="s">
        <v>2351</v>
      </c>
      <c r="G66" s="662" t="s">
        <v>2489</v>
      </c>
      <c r="H66" s="662" t="s">
        <v>544</v>
      </c>
      <c r="I66" s="662" t="s">
        <v>610</v>
      </c>
      <c r="J66" s="662" t="s">
        <v>2490</v>
      </c>
      <c r="K66" s="662" t="s">
        <v>2491</v>
      </c>
      <c r="L66" s="663">
        <v>24.78</v>
      </c>
      <c r="M66" s="663">
        <v>24.78</v>
      </c>
      <c r="N66" s="662">
        <v>1</v>
      </c>
      <c r="O66" s="745">
        <v>1</v>
      </c>
      <c r="P66" s="663">
        <v>24.78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12</v>
      </c>
      <c r="B67" s="662" t="s">
        <v>543</v>
      </c>
      <c r="C67" s="662" t="s">
        <v>2354</v>
      </c>
      <c r="D67" s="743" t="s">
        <v>4569</v>
      </c>
      <c r="E67" s="744" t="s">
        <v>2369</v>
      </c>
      <c r="F67" s="662" t="s">
        <v>2351</v>
      </c>
      <c r="G67" s="662" t="s">
        <v>2492</v>
      </c>
      <c r="H67" s="662" t="s">
        <v>1529</v>
      </c>
      <c r="I67" s="662" t="s">
        <v>2493</v>
      </c>
      <c r="J67" s="662" t="s">
        <v>2494</v>
      </c>
      <c r="K67" s="662" t="s">
        <v>2335</v>
      </c>
      <c r="L67" s="663">
        <v>160.1</v>
      </c>
      <c r="M67" s="663">
        <v>160.1</v>
      </c>
      <c r="N67" s="662">
        <v>1</v>
      </c>
      <c r="O67" s="745">
        <v>0.5</v>
      </c>
      <c r="P67" s="663">
        <v>160.1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12</v>
      </c>
      <c r="B68" s="662" t="s">
        <v>543</v>
      </c>
      <c r="C68" s="662" t="s">
        <v>2354</v>
      </c>
      <c r="D68" s="743" t="s">
        <v>4569</v>
      </c>
      <c r="E68" s="744" t="s">
        <v>2369</v>
      </c>
      <c r="F68" s="662" t="s">
        <v>2351</v>
      </c>
      <c r="G68" s="662" t="s">
        <v>2495</v>
      </c>
      <c r="H68" s="662" t="s">
        <v>544</v>
      </c>
      <c r="I68" s="662" t="s">
        <v>2496</v>
      </c>
      <c r="J68" s="662" t="s">
        <v>2497</v>
      </c>
      <c r="K68" s="662" t="s">
        <v>2498</v>
      </c>
      <c r="L68" s="663">
        <v>0</v>
      </c>
      <c r="M68" s="663">
        <v>0</v>
      </c>
      <c r="N68" s="662">
        <v>1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12</v>
      </c>
      <c r="B69" s="662" t="s">
        <v>543</v>
      </c>
      <c r="C69" s="662" t="s">
        <v>2354</v>
      </c>
      <c r="D69" s="743" t="s">
        <v>4569</v>
      </c>
      <c r="E69" s="744" t="s">
        <v>2369</v>
      </c>
      <c r="F69" s="662" t="s">
        <v>2351</v>
      </c>
      <c r="G69" s="662" t="s">
        <v>2499</v>
      </c>
      <c r="H69" s="662" t="s">
        <v>544</v>
      </c>
      <c r="I69" s="662" t="s">
        <v>1522</v>
      </c>
      <c r="J69" s="662" t="s">
        <v>960</v>
      </c>
      <c r="K69" s="662" t="s">
        <v>1523</v>
      </c>
      <c r="L69" s="663">
        <v>128.69999999999999</v>
      </c>
      <c r="M69" s="663">
        <v>386.09999999999997</v>
      </c>
      <c r="N69" s="662">
        <v>3</v>
      </c>
      <c r="O69" s="745">
        <v>2</v>
      </c>
      <c r="P69" s="663">
        <v>128.69999999999999</v>
      </c>
      <c r="Q69" s="678">
        <v>0.33333333333333331</v>
      </c>
      <c r="R69" s="662">
        <v>1</v>
      </c>
      <c r="S69" s="678">
        <v>0.33333333333333331</v>
      </c>
      <c r="T69" s="745">
        <v>0.5</v>
      </c>
      <c r="U69" s="701">
        <v>0.25</v>
      </c>
    </row>
    <row r="70" spans="1:21" ht="14.4" customHeight="1" x14ac:dyDescent="0.3">
      <c r="A70" s="661">
        <v>12</v>
      </c>
      <c r="B70" s="662" t="s">
        <v>543</v>
      </c>
      <c r="C70" s="662" t="s">
        <v>2354</v>
      </c>
      <c r="D70" s="743" t="s">
        <v>4569</v>
      </c>
      <c r="E70" s="744" t="s">
        <v>2369</v>
      </c>
      <c r="F70" s="662" t="s">
        <v>2351</v>
      </c>
      <c r="G70" s="662" t="s">
        <v>2499</v>
      </c>
      <c r="H70" s="662" t="s">
        <v>544</v>
      </c>
      <c r="I70" s="662" t="s">
        <v>959</v>
      </c>
      <c r="J70" s="662" t="s">
        <v>960</v>
      </c>
      <c r="K70" s="662" t="s">
        <v>2500</v>
      </c>
      <c r="L70" s="663">
        <v>181.04</v>
      </c>
      <c r="M70" s="663">
        <v>181.04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12</v>
      </c>
      <c r="B71" s="662" t="s">
        <v>543</v>
      </c>
      <c r="C71" s="662" t="s">
        <v>2354</v>
      </c>
      <c r="D71" s="743" t="s">
        <v>4569</v>
      </c>
      <c r="E71" s="744" t="s">
        <v>2369</v>
      </c>
      <c r="F71" s="662" t="s">
        <v>2351</v>
      </c>
      <c r="G71" s="662" t="s">
        <v>2499</v>
      </c>
      <c r="H71" s="662" t="s">
        <v>544</v>
      </c>
      <c r="I71" s="662" t="s">
        <v>2501</v>
      </c>
      <c r="J71" s="662" t="s">
        <v>960</v>
      </c>
      <c r="K71" s="662" t="s">
        <v>2502</v>
      </c>
      <c r="L71" s="663">
        <v>90.53</v>
      </c>
      <c r="M71" s="663">
        <v>271.59000000000003</v>
      </c>
      <c r="N71" s="662">
        <v>3</v>
      </c>
      <c r="O71" s="745">
        <v>2.5</v>
      </c>
      <c r="P71" s="663">
        <v>181.06</v>
      </c>
      <c r="Q71" s="678">
        <v>0.66666666666666663</v>
      </c>
      <c r="R71" s="662">
        <v>2</v>
      </c>
      <c r="S71" s="678">
        <v>0.66666666666666663</v>
      </c>
      <c r="T71" s="745">
        <v>1.5</v>
      </c>
      <c r="U71" s="701">
        <v>0.6</v>
      </c>
    </row>
    <row r="72" spans="1:21" ht="14.4" customHeight="1" x14ac:dyDescent="0.3">
      <c r="A72" s="661">
        <v>12</v>
      </c>
      <c r="B72" s="662" t="s">
        <v>543</v>
      </c>
      <c r="C72" s="662" t="s">
        <v>2354</v>
      </c>
      <c r="D72" s="743" t="s">
        <v>4569</v>
      </c>
      <c r="E72" s="744" t="s">
        <v>2369</v>
      </c>
      <c r="F72" s="662" t="s">
        <v>2351</v>
      </c>
      <c r="G72" s="662" t="s">
        <v>2409</v>
      </c>
      <c r="H72" s="662" t="s">
        <v>544</v>
      </c>
      <c r="I72" s="662" t="s">
        <v>779</v>
      </c>
      <c r="J72" s="662" t="s">
        <v>2410</v>
      </c>
      <c r="K72" s="662" t="s">
        <v>2411</v>
      </c>
      <c r="L72" s="663">
        <v>0</v>
      </c>
      <c r="M72" s="663">
        <v>0</v>
      </c>
      <c r="N72" s="662">
        <v>5</v>
      </c>
      <c r="O72" s="745">
        <v>4</v>
      </c>
      <c r="P72" s="663">
        <v>0</v>
      </c>
      <c r="Q72" s="678"/>
      <c r="R72" s="662">
        <v>1</v>
      </c>
      <c r="S72" s="678">
        <v>0.2</v>
      </c>
      <c r="T72" s="745">
        <v>0.5</v>
      </c>
      <c r="U72" s="701">
        <v>0.125</v>
      </c>
    </row>
    <row r="73" spans="1:21" ht="14.4" customHeight="1" x14ac:dyDescent="0.3">
      <c r="A73" s="661">
        <v>12</v>
      </c>
      <c r="B73" s="662" t="s">
        <v>543</v>
      </c>
      <c r="C73" s="662" t="s">
        <v>2354</v>
      </c>
      <c r="D73" s="743" t="s">
        <v>4569</v>
      </c>
      <c r="E73" s="744" t="s">
        <v>2369</v>
      </c>
      <c r="F73" s="662" t="s">
        <v>2351</v>
      </c>
      <c r="G73" s="662" t="s">
        <v>2412</v>
      </c>
      <c r="H73" s="662" t="s">
        <v>544</v>
      </c>
      <c r="I73" s="662" t="s">
        <v>2413</v>
      </c>
      <c r="J73" s="662" t="s">
        <v>1457</v>
      </c>
      <c r="K73" s="662" t="s">
        <v>2414</v>
      </c>
      <c r="L73" s="663">
        <v>22.44</v>
      </c>
      <c r="M73" s="663">
        <v>224.4</v>
      </c>
      <c r="N73" s="662">
        <v>10</v>
      </c>
      <c r="O73" s="745">
        <v>6.5</v>
      </c>
      <c r="P73" s="663">
        <v>44.88</v>
      </c>
      <c r="Q73" s="678">
        <v>0.2</v>
      </c>
      <c r="R73" s="662">
        <v>2</v>
      </c>
      <c r="S73" s="678">
        <v>0.2</v>
      </c>
      <c r="T73" s="745">
        <v>1.5</v>
      </c>
      <c r="U73" s="701">
        <v>0.23076923076923078</v>
      </c>
    </row>
    <row r="74" spans="1:21" ht="14.4" customHeight="1" x14ac:dyDescent="0.3">
      <c r="A74" s="661">
        <v>12</v>
      </c>
      <c r="B74" s="662" t="s">
        <v>543</v>
      </c>
      <c r="C74" s="662" t="s">
        <v>2354</v>
      </c>
      <c r="D74" s="743" t="s">
        <v>4569</v>
      </c>
      <c r="E74" s="744" t="s">
        <v>2369</v>
      </c>
      <c r="F74" s="662" t="s">
        <v>2351</v>
      </c>
      <c r="G74" s="662" t="s">
        <v>2412</v>
      </c>
      <c r="H74" s="662" t="s">
        <v>544</v>
      </c>
      <c r="I74" s="662" t="s">
        <v>2413</v>
      </c>
      <c r="J74" s="662" t="s">
        <v>1457</v>
      </c>
      <c r="K74" s="662" t="s">
        <v>2414</v>
      </c>
      <c r="L74" s="663">
        <v>42.54</v>
      </c>
      <c r="M74" s="663">
        <v>85.08</v>
      </c>
      <c r="N74" s="662">
        <v>2</v>
      </c>
      <c r="O74" s="745">
        <v>2</v>
      </c>
      <c r="P74" s="663">
        <v>42.54</v>
      </c>
      <c r="Q74" s="678">
        <v>0.5</v>
      </c>
      <c r="R74" s="662">
        <v>1</v>
      </c>
      <c r="S74" s="678">
        <v>0.5</v>
      </c>
      <c r="T74" s="745">
        <v>1</v>
      </c>
      <c r="U74" s="701">
        <v>0.5</v>
      </c>
    </row>
    <row r="75" spans="1:21" ht="14.4" customHeight="1" x14ac:dyDescent="0.3">
      <c r="A75" s="661">
        <v>12</v>
      </c>
      <c r="B75" s="662" t="s">
        <v>543</v>
      </c>
      <c r="C75" s="662" t="s">
        <v>2354</v>
      </c>
      <c r="D75" s="743" t="s">
        <v>4569</v>
      </c>
      <c r="E75" s="744" t="s">
        <v>2369</v>
      </c>
      <c r="F75" s="662" t="s">
        <v>2351</v>
      </c>
      <c r="G75" s="662" t="s">
        <v>2503</v>
      </c>
      <c r="H75" s="662" t="s">
        <v>544</v>
      </c>
      <c r="I75" s="662" t="s">
        <v>2504</v>
      </c>
      <c r="J75" s="662" t="s">
        <v>2505</v>
      </c>
      <c r="K75" s="662" t="s">
        <v>2506</v>
      </c>
      <c r="L75" s="663">
        <v>50.32</v>
      </c>
      <c r="M75" s="663">
        <v>50.32</v>
      </c>
      <c r="N75" s="662">
        <v>1</v>
      </c>
      <c r="O75" s="745">
        <v>1</v>
      </c>
      <c r="P75" s="663">
        <v>50.32</v>
      </c>
      <c r="Q75" s="678">
        <v>1</v>
      </c>
      <c r="R75" s="662">
        <v>1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12</v>
      </c>
      <c r="B76" s="662" t="s">
        <v>543</v>
      </c>
      <c r="C76" s="662" t="s">
        <v>2354</v>
      </c>
      <c r="D76" s="743" t="s">
        <v>4569</v>
      </c>
      <c r="E76" s="744" t="s">
        <v>2369</v>
      </c>
      <c r="F76" s="662" t="s">
        <v>2353</v>
      </c>
      <c r="G76" s="662" t="s">
        <v>2507</v>
      </c>
      <c r="H76" s="662" t="s">
        <v>544</v>
      </c>
      <c r="I76" s="662" t="s">
        <v>2508</v>
      </c>
      <c r="J76" s="662" t="s">
        <v>2509</v>
      </c>
      <c r="K76" s="662" t="s">
        <v>2510</v>
      </c>
      <c r="L76" s="663">
        <v>378.48</v>
      </c>
      <c r="M76" s="663">
        <v>378.48</v>
      </c>
      <c r="N76" s="662">
        <v>1</v>
      </c>
      <c r="O76" s="745">
        <v>1</v>
      </c>
      <c r="P76" s="663">
        <v>378.48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12</v>
      </c>
      <c r="B77" s="662" t="s">
        <v>543</v>
      </c>
      <c r="C77" s="662" t="s">
        <v>2354</v>
      </c>
      <c r="D77" s="743" t="s">
        <v>4569</v>
      </c>
      <c r="E77" s="744" t="s">
        <v>2369</v>
      </c>
      <c r="F77" s="662" t="s">
        <v>2353</v>
      </c>
      <c r="G77" s="662" t="s">
        <v>2426</v>
      </c>
      <c r="H77" s="662" t="s">
        <v>544</v>
      </c>
      <c r="I77" s="662" t="s">
        <v>2511</v>
      </c>
      <c r="J77" s="662" t="s">
        <v>2512</v>
      </c>
      <c r="K77" s="662" t="s">
        <v>2513</v>
      </c>
      <c r="L77" s="663">
        <v>162.71</v>
      </c>
      <c r="M77" s="663">
        <v>1301.68</v>
      </c>
      <c r="N77" s="662">
        <v>8</v>
      </c>
      <c r="O77" s="745">
        <v>1</v>
      </c>
      <c r="P77" s="663">
        <v>1301.68</v>
      </c>
      <c r="Q77" s="678">
        <v>1</v>
      </c>
      <c r="R77" s="662">
        <v>8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12</v>
      </c>
      <c r="B78" s="662" t="s">
        <v>543</v>
      </c>
      <c r="C78" s="662" t="s">
        <v>2354</v>
      </c>
      <c r="D78" s="743" t="s">
        <v>4569</v>
      </c>
      <c r="E78" s="744" t="s">
        <v>2369</v>
      </c>
      <c r="F78" s="662" t="s">
        <v>2353</v>
      </c>
      <c r="G78" s="662" t="s">
        <v>2426</v>
      </c>
      <c r="H78" s="662" t="s">
        <v>544</v>
      </c>
      <c r="I78" s="662" t="s">
        <v>2436</v>
      </c>
      <c r="J78" s="662" t="s">
        <v>2437</v>
      </c>
      <c r="K78" s="662" t="s">
        <v>2438</v>
      </c>
      <c r="L78" s="663">
        <v>190</v>
      </c>
      <c r="M78" s="663">
        <v>17290</v>
      </c>
      <c r="N78" s="662">
        <v>91</v>
      </c>
      <c r="O78" s="745">
        <v>39</v>
      </c>
      <c r="P78" s="663">
        <v>16910</v>
      </c>
      <c r="Q78" s="678">
        <v>0.97802197802197799</v>
      </c>
      <c r="R78" s="662">
        <v>89</v>
      </c>
      <c r="S78" s="678">
        <v>0.97802197802197799</v>
      </c>
      <c r="T78" s="745">
        <v>38.5</v>
      </c>
      <c r="U78" s="701">
        <v>0.98717948717948723</v>
      </c>
    </row>
    <row r="79" spans="1:21" ht="14.4" customHeight="1" x14ac:dyDescent="0.3">
      <c r="A79" s="661">
        <v>12</v>
      </c>
      <c r="B79" s="662" t="s">
        <v>543</v>
      </c>
      <c r="C79" s="662" t="s">
        <v>2354</v>
      </c>
      <c r="D79" s="743" t="s">
        <v>4569</v>
      </c>
      <c r="E79" s="744" t="s">
        <v>2369</v>
      </c>
      <c r="F79" s="662" t="s">
        <v>2353</v>
      </c>
      <c r="G79" s="662" t="s">
        <v>2426</v>
      </c>
      <c r="H79" s="662" t="s">
        <v>544</v>
      </c>
      <c r="I79" s="662" t="s">
        <v>2514</v>
      </c>
      <c r="J79" s="662" t="s">
        <v>2515</v>
      </c>
      <c r="K79" s="662" t="s">
        <v>2516</v>
      </c>
      <c r="L79" s="663">
        <v>126.65</v>
      </c>
      <c r="M79" s="663">
        <v>4559.3999999999996</v>
      </c>
      <c r="N79" s="662">
        <v>36</v>
      </c>
      <c r="O79" s="745">
        <v>9</v>
      </c>
      <c r="P79" s="663">
        <v>4559.3999999999996</v>
      </c>
      <c r="Q79" s="678">
        <v>1</v>
      </c>
      <c r="R79" s="662">
        <v>36</v>
      </c>
      <c r="S79" s="678">
        <v>1</v>
      </c>
      <c r="T79" s="745">
        <v>9</v>
      </c>
      <c r="U79" s="701">
        <v>1</v>
      </c>
    </row>
    <row r="80" spans="1:21" ht="14.4" customHeight="1" x14ac:dyDescent="0.3">
      <c r="A80" s="661">
        <v>12</v>
      </c>
      <c r="B80" s="662" t="s">
        <v>543</v>
      </c>
      <c r="C80" s="662" t="s">
        <v>2354</v>
      </c>
      <c r="D80" s="743" t="s">
        <v>4569</v>
      </c>
      <c r="E80" s="744" t="s">
        <v>2370</v>
      </c>
      <c r="F80" s="662" t="s">
        <v>2351</v>
      </c>
      <c r="G80" s="662" t="s">
        <v>2389</v>
      </c>
      <c r="H80" s="662" t="s">
        <v>1529</v>
      </c>
      <c r="I80" s="662" t="s">
        <v>1872</v>
      </c>
      <c r="J80" s="662" t="s">
        <v>1712</v>
      </c>
      <c r="K80" s="662" t="s">
        <v>2273</v>
      </c>
      <c r="L80" s="663">
        <v>154.36000000000001</v>
      </c>
      <c r="M80" s="663">
        <v>926.16000000000008</v>
      </c>
      <c r="N80" s="662">
        <v>6</v>
      </c>
      <c r="O80" s="745">
        <v>4</v>
      </c>
      <c r="P80" s="663">
        <v>308.72000000000003</v>
      </c>
      <c r="Q80" s="678">
        <v>0.33333333333333331</v>
      </c>
      <c r="R80" s="662">
        <v>2</v>
      </c>
      <c r="S80" s="678">
        <v>0.33333333333333331</v>
      </c>
      <c r="T80" s="745">
        <v>1.5</v>
      </c>
      <c r="U80" s="701">
        <v>0.375</v>
      </c>
    </row>
    <row r="81" spans="1:21" ht="14.4" customHeight="1" x14ac:dyDescent="0.3">
      <c r="A81" s="661">
        <v>12</v>
      </c>
      <c r="B81" s="662" t="s">
        <v>543</v>
      </c>
      <c r="C81" s="662" t="s">
        <v>2354</v>
      </c>
      <c r="D81" s="743" t="s">
        <v>4569</v>
      </c>
      <c r="E81" s="744" t="s">
        <v>2370</v>
      </c>
      <c r="F81" s="662" t="s">
        <v>2351</v>
      </c>
      <c r="G81" s="662" t="s">
        <v>2389</v>
      </c>
      <c r="H81" s="662" t="s">
        <v>1529</v>
      </c>
      <c r="I81" s="662" t="s">
        <v>1876</v>
      </c>
      <c r="J81" s="662" t="s">
        <v>2279</v>
      </c>
      <c r="K81" s="662" t="s">
        <v>2280</v>
      </c>
      <c r="L81" s="663">
        <v>149.52000000000001</v>
      </c>
      <c r="M81" s="663">
        <v>1196.1600000000001</v>
      </c>
      <c r="N81" s="662">
        <v>8</v>
      </c>
      <c r="O81" s="745">
        <v>7.5</v>
      </c>
      <c r="P81" s="663">
        <v>448.56000000000006</v>
      </c>
      <c r="Q81" s="678">
        <v>0.375</v>
      </c>
      <c r="R81" s="662">
        <v>3</v>
      </c>
      <c r="S81" s="678">
        <v>0.375</v>
      </c>
      <c r="T81" s="745">
        <v>2.5</v>
      </c>
      <c r="U81" s="701">
        <v>0.33333333333333331</v>
      </c>
    </row>
    <row r="82" spans="1:21" ht="14.4" customHeight="1" x14ac:dyDescent="0.3">
      <c r="A82" s="661">
        <v>12</v>
      </c>
      <c r="B82" s="662" t="s">
        <v>543</v>
      </c>
      <c r="C82" s="662" t="s">
        <v>2354</v>
      </c>
      <c r="D82" s="743" t="s">
        <v>4569</v>
      </c>
      <c r="E82" s="744" t="s">
        <v>2370</v>
      </c>
      <c r="F82" s="662" t="s">
        <v>2351</v>
      </c>
      <c r="G82" s="662" t="s">
        <v>2389</v>
      </c>
      <c r="H82" s="662" t="s">
        <v>1529</v>
      </c>
      <c r="I82" s="662" t="s">
        <v>1711</v>
      </c>
      <c r="J82" s="662" t="s">
        <v>1712</v>
      </c>
      <c r="K82" s="662" t="s">
        <v>2272</v>
      </c>
      <c r="L82" s="663">
        <v>225.06</v>
      </c>
      <c r="M82" s="663">
        <v>225.06</v>
      </c>
      <c r="N82" s="662">
        <v>1</v>
      </c>
      <c r="O82" s="745">
        <v>0.5</v>
      </c>
      <c r="P82" s="663">
        <v>225.06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12</v>
      </c>
      <c r="B83" s="662" t="s">
        <v>543</v>
      </c>
      <c r="C83" s="662" t="s">
        <v>2354</v>
      </c>
      <c r="D83" s="743" t="s">
        <v>4569</v>
      </c>
      <c r="E83" s="744" t="s">
        <v>2370</v>
      </c>
      <c r="F83" s="662" t="s">
        <v>2351</v>
      </c>
      <c r="G83" s="662" t="s">
        <v>2458</v>
      </c>
      <c r="H83" s="662" t="s">
        <v>544</v>
      </c>
      <c r="I83" s="662" t="s">
        <v>2517</v>
      </c>
      <c r="J83" s="662" t="s">
        <v>1396</v>
      </c>
      <c r="K83" s="662" t="s">
        <v>2518</v>
      </c>
      <c r="L83" s="663">
        <v>0</v>
      </c>
      <c r="M83" s="663">
        <v>0</v>
      </c>
      <c r="N83" s="662">
        <v>1</v>
      </c>
      <c r="O83" s="745">
        <v>1</v>
      </c>
      <c r="P83" s="663">
        <v>0</v>
      </c>
      <c r="Q83" s="678"/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12</v>
      </c>
      <c r="B84" s="662" t="s">
        <v>543</v>
      </c>
      <c r="C84" s="662" t="s">
        <v>2354</v>
      </c>
      <c r="D84" s="743" t="s">
        <v>4569</v>
      </c>
      <c r="E84" s="744" t="s">
        <v>2370</v>
      </c>
      <c r="F84" s="662" t="s">
        <v>2351</v>
      </c>
      <c r="G84" s="662" t="s">
        <v>2390</v>
      </c>
      <c r="H84" s="662" t="s">
        <v>544</v>
      </c>
      <c r="I84" s="662" t="s">
        <v>2519</v>
      </c>
      <c r="J84" s="662" t="s">
        <v>1787</v>
      </c>
      <c r="K84" s="662" t="s">
        <v>2286</v>
      </c>
      <c r="L84" s="663">
        <v>170.52</v>
      </c>
      <c r="M84" s="663">
        <v>341.04</v>
      </c>
      <c r="N84" s="662">
        <v>2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12</v>
      </c>
      <c r="B85" s="662" t="s">
        <v>543</v>
      </c>
      <c r="C85" s="662" t="s">
        <v>2354</v>
      </c>
      <c r="D85" s="743" t="s">
        <v>4569</v>
      </c>
      <c r="E85" s="744" t="s">
        <v>2370</v>
      </c>
      <c r="F85" s="662" t="s">
        <v>2351</v>
      </c>
      <c r="G85" s="662" t="s">
        <v>2390</v>
      </c>
      <c r="H85" s="662" t="s">
        <v>544</v>
      </c>
      <c r="I85" s="662" t="s">
        <v>1786</v>
      </c>
      <c r="J85" s="662" t="s">
        <v>1787</v>
      </c>
      <c r="K85" s="662" t="s">
        <v>2286</v>
      </c>
      <c r="L85" s="663">
        <v>170.52</v>
      </c>
      <c r="M85" s="663">
        <v>1023.1200000000001</v>
      </c>
      <c r="N85" s="662">
        <v>6</v>
      </c>
      <c r="O85" s="745">
        <v>3</v>
      </c>
      <c r="P85" s="663">
        <v>682.08</v>
      </c>
      <c r="Q85" s="678">
        <v>0.66666666666666663</v>
      </c>
      <c r="R85" s="662">
        <v>4</v>
      </c>
      <c r="S85" s="678">
        <v>0.66666666666666663</v>
      </c>
      <c r="T85" s="745">
        <v>2</v>
      </c>
      <c r="U85" s="701">
        <v>0.66666666666666663</v>
      </c>
    </row>
    <row r="86" spans="1:21" ht="14.4" customHeight="1" x14ac:dyDescent="0.3">
      <c r="A86" s="661">
        <v>12</v>
      </c>
      <c r="B86" s="662" t="s">
        <v>543</v>
      </c>
      <c r="C86" s="662" t="s">
        <v>2354</v>
      </c>
      <c r="D86" s="743" t="s">
        <v>4569</v>
      </c>
      <c r="E86" s="744" t="s">
        <v>2370</v>
      </c>
      <c r="F86" s="662" t="s">
        <v>2351</v>
      </c>
      <c r="G86" s="662" t="s">
        <v>2390</v>
      </c>
      <c r="H86" s="662" t="s">
        <v>544</v>
      </c>
      <c r="I86" s="662" t="s">
        <v>2465</v>
      </c>
      <c r="J86" s="662" t="s">
        <v>1787</v>
      </c>
      <c r="K86" s="662" t="s">
        <v>2466</v>
      </c>
      <c r="L86" s="663">
        <v>238.72</v>
      </c>
      <c r="M86" s="663">
        <v>238.72</v>
      </c>
      <c r="N86" s="662">
        <v>1</v>
      </c>
      <c r="O86" s="745">
        <v>1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12</v>
      </c>
      <c r="B87" s="662" t="s">
        <v>543</v>
      </c>
      <c r="C87" s="662" t="s">
        <v>2354</v>
      </c>
      <c r="D87" s="743" t="s">
        <v>4569</v>
      </c>
      <c r="E87" s="744" t="s">
        <v>2370</v>
      </c>
      <c r="F87" s="662" t="s">
        <v>2351</v>
      </c>
      <c r="G87" s="662" t="s">
        <v>2391</v>
      </c>
      <c r="H87" s="662" t="s">
        <v>544</v>
      </c>
      <c r="I87" s="662" t="s">
        <v>1863</v>
      </c>
      <c r="J87" s="662" t="s">
        <v>1864</v>
      </c>
      <c r="K87" s="662" t="s">
        <v>2286</v>
      </c>
      <c r="L87" s="663">
        <v>78.33</v>
      </c>
      <c r="M87" s="663">
        <v>78.33</v>
      </c>
      <c r="N87" s="662">
        <v>1</v>
      </c>
      <c r="O87" s="745">
        <v>1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12</v>
      </c>
      <c r="B88" s="662" t="s">
        <v>543</v>
      </c>
      <c r="C88" s="662" t="s">
        <v>2354</v>
      </c>
      <c r="D88" s="743" t="s">
        <v>4569</v>
      </c>
      <c r="E88" s="744" t="s">
        <v>2370</v>
      </c>
      <c r="F88" s="662" t="s">
        <v>2351</v>
      </c>
      <c r="G88" s="662" t="s">
        <v>2520</v>
      </c>
      <c r="H88" s="662" t="s">
        <v>544</v>
      </c>
      <c r="I88" s="662" t="s">
        <v>798</v>
      </c>
      <c r="J88" s="662" t="s">
        <v>799</v>
      </c>
      <c r="K88" s="662" t="s">
        <v>2521</v>
      </c>
      <c r="L88" s="663">
        <v>36.54</v>
      </c>
      <c r="M88" s="663">
        <v>36.54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12</v>
      </c>
      <c r="B89" s="662" t="s">
        <v>543</v>
      </c>
      <c r="C89" s="662" t="s">
        <v>2354</v>
      </c>
      <c r="D89" s="743" t="s">
        <v>4569</v>
      </c>
      <c r="E89" s="744" t="s">
        <v>2370</v>
      </c>
      <c r="F89" s="662" t="s">
        <v>2351</v>
      </c>
      <c r="G89" s="662" t="s">
        <v>2520</v>
      </c>
      <c r="H89" s="662" t="s">
        <v>544</v>
      </c>
      <c r="I89" s="662" t="s">
        <v>1172</v>
      </c>
      <c r="J89" s="662" t="s">
        <v>1173</v>
      </c>
      <c r="K89" s="662" t="s">
        <v>2522</v>
      </c>
      <c r="L89" s="663">
        <v>48.72</v>
      </c>
      <c r="M89" s="663">
        <v>48.72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12</v>
      </c>
      <c r="B90" s="662" t="s">
        <v>543</v>
      </c>
      <c r="C90" s="662" t="s">
        <v>2354</v>
      </c>
      <c r="D90" s="743" t="s">
        <v>4569</v>
      </c>
      <c r="E90" s="744" t="s">
        <v>2370</v>
      </c>
      <c r="F90" s="662" t="s">
        <v>2351</v>
      </c>
      <c r="G90" s="662" t="s">
        <v>2523</v>
      </c>
      <c r="H90" s="662" t="s">
        <v>544</v>
      </c>
      <c r="I90" s="662" t="s">
        <v>2524</v>
      </c>
      <c r="J90" s="662" t="s">
        <v>2525</v>
      </c>
      <c r="K90" s="662" t="s">
        <v>2325</v>
      </c>
      <c r="L90" s="663">
        <v>208.39</v>
      </c>
      <c r="M90" s="663">
        <v>208.39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12</v>
      </c>
      <c r="B91" s="662" t="s">
        <v>543</v>
      </c>
      <c r="C91" s="662" t="s">
        <v>2354</v>
      </c>
      <c r="D91" s="743" t="s">
        <v>4569</v>
      </c>
      <c r="E91" s="744" t="s">
        <v>2370</v>
      </c>
      <c r="F91" s="662" t="s">
        <v>2351</v>
      </c>
      <c r="G91" s="662" t="s">
        <v>2523</v>
      </c>
      <c r="H91" s="662" t="s">
        <v>544</v>
      </c>
      <c r="I91" s="662" t="s">
        <v>1119</v>
      </c>
      <c r="J91" s="662" t="s">
        <v>2525</v>
      </c>
      <c r="K91" s="662" t="s">
        <v>2491</v>
      </c>
      <c r="L91" s="663">
        <v>83.35</v>
      </c>
      <c r="M91" s="663">
        <v>83.35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12</v>
      </c>
      <c r="B92" s="662" t="s">
        <v>543</v>
      </c>
      <c r="C92" s="662" t="s">
        <v>2354</v>
      </c>
      <c r="D92" s="743" t="s">
        <v>4569</v>
      </c>
      <c r="E92" s="744" t="s">
        <v>2370</v>
      </c>
      <c r="F92" s="662" t="s">
        <v>2351</v>
      </c>
      <c r="G92" s="662" t="s">
        <v>2468</v>
      </c>
      <c r="H92" s="662" t="s">
        <v>544</v>
      </c>
      <c r="I92" s="662" t="s">
        <v>2469</v>
      </c>
      <c r="J92" s="662" t="s">
        <v>2470</v>
      </c>
      <c r="K92" s="662" t="s">
        <v>2471</v>
      </c>
      <c r="L92" s="663">
        <v>0</v>
      </c>
      <c r="M92" s="663">
        <v>0</v>
      </c>
      <c r="N92" s="662">
        <v>1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12</v>
      </c>
      <c r="B93" s="662" t="s">
        <v>543</v>
      </c>
      <c r="C93" s="662" t="s">
        <v>2354</v>
      </c>
      <c r="D93" s="743" t="s">
        <v>4569</v>
      </c>
      <c r="E93" s="744" t="s">
        <v>2370</v>
      </c>
      <c r="F93" s="662" t="s">
        <v>2351</v>
      </c>
      <c r="G93" s="662" t="s">
        <v>2526</v>
      </c>
      <c r="H93" s="662" t="s">
        <v>544</v>
      </c>
      <c r="I93" s="662" t="s">
        <v>2527</v>
      </c>
      <c r="J93" s="662" t="s">
        <v>2528</v>
      </c>
      <c r="K93" s="662" t="s">
        <v>2529</v>
      </c>
      <c r="L93" s="663">
        <v>670.97</v>
      </c>
      <c r="M93" s="663">
        <v>670.97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12</v>
      </c>
      <c r="B94" s="662" t="s">
        <v>543</v>
      </c>
      <c r="C94" s="662" t="s">
        <v>2354</v>
      </c>
      <c r="D94" s="743" t="s">
        <v>4569</v>
      </c>
      <c r="E94" s="744" t="s">
        <v>2370</v>
      </c>
      <c r="F94" s="662" t="s">
        <v>2351</v>
      </c>
      <c r="G94" s="662" t="s">
        <v>2472</v>
      </c>
      <c r="H94" s="662" t="s">
        <v>544</v>
      </c>
      <c r="I94" s="662" t="s">
        <v>2473</v>
      </c>
      <c r="J94" s="662" t="s">
        <v>2474</v>
      </c>
      <c r="K94" s="662" t="s">
        <v>2475</v>
      </c>
      <c r="L94" s="663">
        <v>0</v>
      </c>
      <c r="M94" s="663">
        <v>0</v>
      </c>
      <c r="N94" s="662">
        <v>1</v>
      </c>
      <c r="O94" s="745">
        <v>0.5</v>
      </c>
      <c r="P94" s="663">
        <v>0</v>
      </c>
      <c r="Q94" s="678"/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12</v>
      </c>
      <c r="B95" s="662" t="s">
        <v>543</v>
      </c>
      <c r="C95" s="662" t="s">
        <v>2354</v>
      </c>
      <c r="D95" s="743" t="s">
        <v>4569</v>
      </c>
      <c r="E95" s="744" t="s">
        <v>2370</v>
      </c>
      <c r="F95" s="662" t="s">
        <v>2351</v>
      </c>
      <c r="G95" s="662" t="s">
        <v>2530</v>
      </c>
      <c r="H95" s="662" t="s">
        <v>544</v>
      </c>
      <c r="I95" s="662" t="s">
        <v>896</v>
      </c>
      <c r="J95" s="662" t="s">
        <v>897</v>
      </c>
      <c r="K95" s="662" t="s">
        <v>2531</v>
      </c>
      <c r="L95" s="663">
        <v>45.86</v>
      </c>
      <c r="M95" s="663">
        <v>45.86</v>
      </c>
      <c r="N95" s="662">
        <v>1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12</v>
      </c>
      <c r="B96" s="662" t="s">
        <v>543</v>
      </c>
      <c r="C96" s="662" t="s">
        <v>2354</v>
      </c>
      <c r="D96" s="743" t="s">
        <v>4569</v>
      </c>
      <c r="E96" s="744" t="s">
        <v>2370</v>
      </c>
      <c r="F96" s="662" t="s">
        <v>2351</v>
      </c>
      <c r="G96" s="662" t="s">
        <v>2476</v>
      </c>
      <c r="H96" s="662" t="s">
        <v>544</v>
      </c>
      <c r="I96" s="662" t="s">
        <v>1059</v>
      </c>
      <c r="J96" s="662" t="s">
        <v>1060</v>
      </c>
      <c r="K96" s="662" t="s">
        <v>1061</v>
      </c>
      <c r="L96" s="663">
        <v>60.9</v>
      </c>
      <c r="M96" s="663">
        <v>243.6</v>
      </c>
      <c r="N96" s="662">
        <v>4</v>
      </c>
      <c r="O96" s="745">
        <v>2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12</v>
      </c>
      <c r="B97" s="662" t="s">
        <v>543</v>
      </c>
      <c r="C97" s="662" t="s">
        <v>2354</v>
      </c>
      <c r="D97" s="743" t="s">
        <v>4569</v>
      </c>
      <c r="E97" s="744" t="s">
        <v>2370</v>
      </c>
      <c r="F97" s="662" t="s">
        <v>2351</v>
      </c>
      <c r="G97" s="662" t="s">
        <v>2532</v>
      </c>
      <c r="H97" s="662" t="s">
        <v>544</v>
      </c>
      <c r="I97" s="662" t="s">
        <v>2533</v>
      </c>
      <c r="J97" s="662" t="s">
        <v>2534</v>
      </c>
      <c r="K97" s="662" t="s">
        <v>2535</v>
      </c>
      <c r="L97" s="663">
        <v>156.19</v>
      </c>
      <c r="M97" s="663">
        <v>156.19</v>
      </c>
      <c r="N97" s="662">
        <v>1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12</v>
      </c>
      <c r="B98" s="662" t="s">
        <v>543</v>
      </c>
      <c r="C98" s="662" t="s">
        <v>2354</v>
      </c>
      <c r="D98" s="743" t="s">
        <v>4569</v>
      </c>
      <c r="E98" s="744" t="s">
        <v>2370</v>
      </c>
      <c r="F98" s="662" t="s">
        <v>2351</v>
      </c>
      <c r="G98" s="662" t="s">
        <v>2393</v>
      </c>
      <c r="H98" s="662" t="s">
        <v>1529</v>
      </c>
      <c r="I98" s="662" t="s">
        <v>2439</v>
      </c>
      <c r="J98" s="662" t="s">
        <v>1548</v>
      </c>
      <c r="K98" s="662" t="s">
        <v>2206</v>
      </c>
      <c r="L98" s="663">
        <v>543.39</v>
      </c>
      <c r="M98" s="663">
        <v>543.39</v>
      </c>
      <c r="N98" s="662">
        <v>1</v>
      </c>
      <c r="O98" s="745">
        <v>0.5</v>
      </c>
      <c r="P98" s="663">
        <v>543.39</v>
      </c>
      <c r="Q98" s="678">
        <v>1</v>
      </c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12</v>
      </c>
      <c r="B99" s="662" t="s">
        <v>543</v>
      </c>
      <c r="C99" s="662" t="s">
        <v>2354</v>
      </c>
      <c r="D99" s="743" t="s">
        <v>4569</v>
      </c>
      <c r="E99" s="744" t="s">
        <v>2370</v>
      </c>
      <c r="F99" s="662" t="s">
        <v>2351</v>
      </c>
      <c r="G99" s="662" t="s">
        <v>2393</v>
      </c>
      <c r="H99" s="662" t="s">
        <v>1529</v>
      </c>
      <c r="I99" s="662" t="s">
        <v>2482</v>
      </c>
      <c r="J99" s="662" t="s">
        <v>1548</v>
      </c>
      <c r="K99" s="662" t="s">
        <v>2204</v>
      </c>
      <c r="L99" s="663">
        <v>815.1</v>
      </c>
      <c r="M99" s="663">
        <v>1630.2</v>
      </c>
      <c r="N99" s="662">
        <v>2</v>
      </c>
      <c r="O99" s="745">
        <v>1.5</v>
      </c>
      <c r="P99" s="663">
        <v>1630.2</v>
      </c>
      <c r="Q99" s="678">
        <v>1</v>
      </c>
      <c r="R99" s="662">
        <v>2</v>
      </c>
      <c r="S99" s="678">
        <v>1</v>
      </c>
      <c r="T99" s="745">
        <v>1.5</v>
      </c>
      <c r="U99" s="701">
        <v>1</v>
      </c>
    </row>
    <row r="100" spans="1:21" ht="14.4" customHeight="1" x14ac:dyDescent="0.3">
      <c r="A100" s="661">
        <v>12</v>
      </c>
      <c r="B100" s="662" t="s">
        <v>543</v>
      </c>
      <c r="C100" s="662" t="s">
        <v>2354</v>
      </c>
      <c r="D100" s="743" t="s">
        <v>4569</v>
      </c>
      <c r="E100" s="744" t="s">
        <v>2370</v>
      </c>
      <c r="F100" s="662" t="s">
        <v>2351</v>
      </c>
      <c r="G100" s="662" t="s">
        <v>2393</v>
      </c>
      <c r="H100" s="662" t="s">
        <v>1529</v>
      </c>
      <c r="I100" s="662" t="s">
        <v>2482</v>
      </c>
      <c r="J100" s="662" t="s">
        <v>1548</v>
      </c>
      <c r="K100" s="662" t="s">
        <v>2204</v>
      </c>
      <c r="L100" s="663">
        <v>736.33</v>
      </c>
      <c r="M100" s="663">
        <v>736.33</v>
      </c>
      <c r="N100" s="662">
        <v>1</v>
      </c>
      <c r="O100" s="745">
        <v>1</v>
      </c>
      <c r="P100" s="663">
        <v>736.33</v>
      </c>
      <c r="Q100" s="678">
        <v>1</v>
      </c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12</v>
      </c>
      <c r="B101" s="662" t="s">
        <v>543</v>
      </c>
      <c r="C101" s="662" t="s">
        <v>2354</v>
      </c>
      <c r="D101" s="743" t="s">
        <v>4569</v>
      </c>
      <c r="E101" s="744" t="s">
        <v>2370</v>
      </c>
      <c r="F101" s="662" t="s">
        <v>2351</v>
      </c>
      <c r="G101" s="662" t="s">
        <v>2393</v>
      </c>
      <c r="H101" s="662" t="s">
        <v>1529</v>
      </c>
      <c r="I101" s="662" t="s">
        <v>1547</v>
      </c>
      <c r="J101" s="662" t="s">
        <v>1548</v>
      </c>
      <c r="K101" s="662" t="s">
        <v>2207</v>
      </c>
      <c r="L101" s="663">
        <v>923.74</v>
      </c>
      <c r="M101" s="663">
        <v>1847.48</v>
      </c>
      <c r="N101" s="662">
        <v>2</v>
      </c>
      <c r="O101" s="745">
        <v>2</v>
      </c>
      <c r="P101" s="663">
        <v>1847.48</v>
      </c>
      <c r="Q101" s="678">
        <v>1</v>
      </c>
      <c r="R101" s="662">
        <v>2</v>
      </c>
      <c r="S101" s="678">
        <v>1</v>
      </c>
      <c r="T101" s="745">
        <v>2</v>
      </c>
      <c r="U101" s="701">
        <v>1</v>
      </c>
    </row>
    <row r="102" spans="1:21" ht="14.4" customHeight="1" x14ac:dyDescent="0.3">
      <c r="A102" s="661">
        <v>12</v>
      </c>
      <c r="B102" s="662" t="s">
        <v>543</v>
      </c>
      <c r="C102" s="662" t="s">
        <v>2354</v>
      </c>
      <c r="D102" s="743" t="s">
        <v>4569</v>
      </c>
      <c r="E102" s="744" t="s">
        <v>2370</v>
      </c>
      <c r="F102" s="662" t="s">
        <v>2351</v>
      </c>
      <c r="G102" s="662" t="s">
        <v>2393</v>
      </c>
      <c r="H102" s="662" t="s">
        <v>1529</v>
      </c>
      <c r="I102" s="662" t="s">
        <v>2536</v>
      </c>
      <c r="J102" s="662" t="s">
        <v>1548</v>
      </c>
      <c r="K102" s="662" t="s">
        <v>2205</v>
      </c>
      <c r="L102" s="663">
        <v>1154.68</v>
      </c>
      <c r="M102" s="663">
        <v>1154.68</v>
      </c>
      <c r="N102" s="662">
        <v>1</v>
      </c>
      <c r="O102" s="745">
        <v>0.5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12</v>
      </c>
      <c r="B103" s="662" t="s">
        <v>543</v>
      </c>
      <c r="C103" s="662" t="s">
        <v>2354</v>
      </c>
      <c r="D103" s="743" t="s">
        <v>4569</v>
      </c>
      <c r="E103" s="744" t="s">
        <v>2370</v>
      </c>
      <c r="F103" s="662" t="s">
        <v>2351</v>
      </c>
      <c r="G103" s="662" t="s">
        <v>2393</v>
      </c>
      <c r="H103" s="662" t="s">
        <v>1529</v>
      </c>
      <c r="I103" s="662" t="s">
        <v>1573</v>
      </c>
      <c r="J103" s="662" t="s">
        <v>1574</v>
      </c>
      <c r="K103" s="662" t="s">
        <v>2208</v>
      </c>
      <c r="L103" s="663">
        <v>1847.49</v>
      </c>
      <c r="M103" s="663">
        <v>1847.49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12</v>
      </c>
      <c r="B104" s="662" t="s">
        <v>543</v>
      </c>
      <c r="C104" s="662" t="s">
        <v>2354</v>
      </c>
      <c r="D104" s="743" t="s">
        <v>4569</v>
      </c>
      <c r="E104" s="744" t="s">
        <v>2370</v>
      </c>
      <c r="F104" s="662" t="s">
        <v>2351</v>
      </c>
      <c r="G104" s="662" t="s">
        <v>2395</v>
      </c>
      <c r="H104" s="662" t="s">
        <v>544</v>
      </c>
      <c r="I104" s="662" t="s">
        <v>1868</v>
      </c>
      <c r="J104" s="662" t="s">
        <v>1869</v>
      </c>
      <c r="K104" s="662" t="s">
        <v>2310</v>
      </c>
      <c r="L104" s="663">
        <v>88.1</v>
      </c>
      <c r="M104" s="663">
        <v>528.59999999999991</v>
      </c>
      <c r="N104" s="662">
        <v>6</v>
      </c>
      <c r="O104" s="745">
        <v>5.5</v>
      </c>
      <c r="P104" s="663">
        <v>176.2</v>
      </c>
      <c r="Q104" s="678">
        <v>0.33333333333333337</v>
      </c>
      <c r="R104" s="662">
        <v>2</v>
      </c>
      <c r="S104" s="678">
        <v>0.33333333333333331</v>
      </c>
      <c r="T104" s="745">
        <v>2</v>
      </c>
      <c r="U104" s="701">
        <v>0.36363636363636365</v>
      </c>
    </row>
    <row r="105" spans="1:21" ht="14.4" customHeight="1" x14ac:dyDescent="0.3">
      <c r="A105" s="661">
        <v>12</v>
      </c>
      <c r="B105" s="662" t="s">
        <v>543</v>
      </c>
      <c r="C105" s="662" t="s">
        <v>2354</v>
      </c>
      <c r="D105" s="743" t="s">
        <v>4569</v>
      </c>
      <c r="E105" s="744" t="s">
        <v>2370</v>
      </c>
      <c r="F105" s="662" t="s">
        <v>2351</v>
      </c>
      <c r="G105" s="662" t="s">
        <v>2400</v>
      </c>
      <c r="H105" s="662" t="s">
        <v>544</v>
      </c>
      <c r="I105" s="662" t="s">
        <v>1790</v>
      </c>
      <c r="J105" s="662" t="s">
        <v>1791</v>
      </c>
      <c r="K105" s="662" t="s">
        <v>2401</v>
      </c>
      <c r="L105" s="663">
        <v>78.33</v>
      </c>
      <c r="M105" s="663">
        <v>469.98</v>
      </c>
      <c r="N105" s="662">
        <v>6</v>
      </c>
      <c r="O105" s="745">
        <v>2.5</v>
      </c>
      <c r="P105" s="663">
        <v>156.66</v>
      </c>
      <c r="Q105" s="678">
        <v>0.33333333333333331</v>
      </c>
      <c r="R105" s="662">
        <v>2</v>
      </c>
      <c r="S105" s="678">
        <v>0.33333333333333331</v>
      </c>
      <c r="T105" s="745">
        <v>1</v>
      </c>
      <c r="U105" s="701">
        <v>0.4</v>
      </c>
    </row>
    <row r="106" spans="1:21" ht="14.4" customHeight="1" x14ac:dyDescent="0.3">
      <c r="A106" s="661">
        <v>12</v>
      </c>
      <c r="B106" s="662" t="s">
        <v>543</v>
      </c>
      <c r="C106" s="662" t="s">
        <v>2354</v>
      </c>
      <c r="D106" s="743" t="s">
        <v>4569</v>
      </c>
      <c r="E106" s="744" t="s">
        <v>2370</v>
      </c>
      <c r="F106" s="662" t="s">
        <v>2351</v>
      </c>
      <c r="G106" s="662" t="s">
        <v>2402</v>
      </c>
      <c r="H106" s="662" t="s">
        <v>544</v>
      </c>
      <c r="I106" s="662" t="s">
        <v>1385</v>
      </c>
      <c r="J106" s="662" t="s">
        <v>1386</v>
      </c>
      <c r="K106" s="662" t="s">
        <v>1387</v>
      </c>
      <c r="L106" s="663">
        <v>108.44</v>
      </c>
      <c r="M106" s="663">
        <v>867.52000000000021</v>
      </c>
      <c r="N106" s="662">
        <v>8</v>
      </c>
      <c r="O106" s="745">
        <v>5.5</v>
      </c>
      <c r="P106" s="663">
        <v>108.44</v>
      </c>
      <c r="Q106" s="678">
        <v>0.12499999999999997</v>
      </c>
      <c r="R106" s="662">
        <v>1</v>
      </c>
      <c r="S106" s="678">
        <v>0.125</v>
      </c>
      <c r="T106" s="745">
        <v>1</v>
      </c>
      <c r="U106" s="701">
        <v>0.18181818181818182</v>
      </c>
    </row>
    <row r="107" spans="1:21" ht="14.4" customHeight="1" x14ac:dyDescent="0.3">
      <c r="A107" s="661">
        <v>12</v>
      </c>
      <c r="B107" s="662" t="s">
        <v>543</v>
      </c>
      <c r="C107" s="662" t="s">
        <v>2354</v>
      </c>
      <c r="D107" s="743" t="s">
        <v>4569</v>
      </c>
      <c r="E107" s="744" t="s">
        <v>2370</v>
      </c>
      <c r="F107" s="662" t="s">
        <v>2351</v>
      </c>
      <c r="G107" s="662" t="s">
        <v>2499</v>
      </c>
      <c r="H107" s="662" t="s">
        <v>544</v>
      </c>
      <c r="I107" s="662" t="s">
        <v>959</v>
      </c>
      <c r="J107" s="662" t="s">
        <v>960</v>
      </c>
      <c r="K107" s="662" t="s">
        <v>2500</v>
      </c>
      <c r="L107" s="663">
        <v>181.04</v>
      </c>
      <c r="M107" s="663">
        <v>181.04</v>
      </c>
      <c r="N107" s="662">
        <v>1</v>
      </c>
      <c r="O107" s="745">
        <v>0.5</v>
      </c>
      <c r="P107" s="663">
        <v>181.04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12</v>
      </c>
      <c r="B108" s="662" t="s">
        <v>543</v>
      </c>
      <c r="C108" s="662" t="s">
        <v>2354</v>
      </c>
      <c r="D108" s="743" t="s">
        <v>4569</v>
      </c>
      <c r="E108" s="744" t="s">
        <v>2370</v>
      </c>
      <c r="F108" s="662" t="s">
        <v>2351</v>
      </c>
      <c r="G108" s="662" t="s">
        <v>2499</v>
      </c>
      <c r="H108" s="662" t="s">
        <v>544</v>
      </c>
      <c r="I108" s="662" t="s">
        <v>2501</v>
      </c>
      <c r="J108" s="662" t="s">
        <v>960</v>
      </c>
      <c r="K108" s="662" t="s">
        <v>2502</v>
      </c>
      <c r="L108" s="663">
        <v>90.53</v>
      </c>
      <c r="M108" s="663">
        <v>271.59000000000003</v>
      </c>
      <c r="N108" s="662">
        <v>3</v>
      </c>
      <c r="O108" s="745">
        <v>2</v>
      </c>
      <c r="P108" s="663">
        <v>90.53</v>
      </c>
      <c r="Q108" s="678">
        <v>0.33333333333333331</v>
      </c>
      <c r="R108" s="662">
        <v>1</v>
      </c>
      <c r="S108" s="678">
        <v>0.33333333333333331</v>
      </c>
      <c r="T108" s="745">
        <v>0.5</v>
      </c>
      <c r="U108" s="701">
        <v>0.25</v>
      </c>
    </row>
    <row r="109" spans="1:21" ht="14.4" customHeight="1" x14ac:dyDescent="0.3">
      <c r="A109" s="661">
        <v>12</v>
      </c>
      <c r="B109" s="662" t="s">
        <v>543</v>
      </c>
      <c r="C109" s="662" t="s">
        <v>2354</v>
      </c>
      <c r="D109" s="743" t="s">
        <v>4569</v>
      </c>
      <c r="E109" s="744" t="s">
        <v>2370</v>
      </c>
      <c r="F109" s="662" t="s">
        <v>2351</v>
      </c>
      <c r="G109" s="662" t="s">
        <v>2499</v>
      </c>
      <c r="H109" s="662" t="s">
        <v>544</v>
      </c>
      <c r="I109" s="662" t="s">
        <v>1477</v>
      </c>
      <c r="J109" s="662" t="s">
        <v>960</v>
      </c>
      <c r="K109" s="662" t="s">
        <v>2502</v>
      </c>
      <c r="L109" s="663">
        <v>90.53</v>
      </c>
      <c r="M109" s="663">
        <v>90.53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12</v>
      </c>
      <c r="B110" s="662" t="s">
        <v>543</v>
      </c>
      <c r="C110" s="662" t="s">
        <v>2354</v>
      </c>
      <c r="D110" s="743" t="s">
        <v>4569</v>
      </c>
      <c r="E110" s="744" t="s">
        <v>2370</v>
      </c>
      <c r="F110" s="662" t="s">
        <v>2351</v>
      </c>
      <c r="G110" s="662" t="s">
        <v>2409</v>
      </c>
      <c r="H110" s="662" t="s">
        <v>544</v>
      </c>
      <c r="I110" s="662" t="s">
        <v>779</v>
      </c>
      <c r="J110" s="662" t="s">
        <v>2410</v>
      </c>
      <c r="K110" s="662" t="s">
        <v>2411</v>
      </c>
      <c r="L110" s="663">
        <v>0</v>
      </c>
      <c r="M110" s="663">
        <v>0</v>
      </c>
      <c r="N110" s="662">
        <v>2</v>
      </c>
      <c r="O110" s="745">
        <v>1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12</v>
      </c>
      <c r="B111" s="662" t="s">
        <v>543</v>
      </c>
      <c r="C111" s="662" t="s">
        <v>2354</v>
      </c>
      <c r="D111" s="743" t="s">
        <v>4569</v>
      </c>
      <c r="E111" s="744" t="s">
        <v>2370</v>
      </c>
      <c r="F111" s="662" t="s">
        <v>2351</v>
      </c>
      <c r="G111" s="662" t="s">
        <v>2412</v>
      </c>
      <c r="H111" s="662" t="s">
        <v>544</v>
      </c>
      <c r="I111" s="662" t="s">
        <v>2413</v>
      </c>
      <c r="J111" s="662" t="s">
        <v>1457</v>
      </c>
      <c r="K111" s="662" t="s">
        <v>2414</v>
      </c>
      <c r="L111" s="663">
        <v>22.44</v>
      </c>
      <c r="M111" s="663">
        <v>112.2</v>
      </c>
      <c r="N111" s="662">
        <v>5</v>
      </c>
      <c r="O111" s="745">
        <v>4</v>
      </c>
      <c r="P111" s="663">
        <v>22.44</v>
      </c>
      <c r="Q111" s="678">
        <v>0.2</v>
      </c>
      <c r="R111" s="662">
        <v>1</v>
      </c>
      <c r="S111" s="678">
        <v>0.2</v>
      </c>
      <c r="T111" s="745">
        <v>1</v>
      </c>
      <c r="U111" s="701">
        <v>0.25</v>
      </c>
    </row>
    <row r="112" spans="1:21" ht="14.4" customHeight="1" x14ac:dyDescent="0.3">
      <c r="A112" s="661">
        <v>12</v>
      </c>
      <c r="B112" s="662" t="s">
        <v>543</v>
      </c>
      <c r="C112" s="662" t="s">
        <v>2354</v>
      </c>
      <c r="D112" s="743" t="s">
        <v>4569</v>
      </c>
      <c r="E112" s="744" t="s">
        <v>2370</v>
      </c>
      <c r="F112" s="662" t="s">
        <v>2351</v>
      </c>
      <c r="G112" s="662" t="s">
        <v>2412</v>
      </c>
      <c r="H112" s="662" t="s">
        <v>544</v>
      </c>
      <c r="I112" s="662" t="s">
        <v>2413</v>
      </c>
      <c r="J112" s="662" t="s">
        <v>1457</v>
      </c>
      <c r="K112" s="662" t="s">
        <v>2414</v>
      </c>
      <c r="L112" s="663">
        <v>42.54</v>
      </c>
      <c r="M112" s="663">
        <v>42.54</v>
      </c>
      <c r="N112" s="662">
        <v>1</v>
      </c>
      <c r="O112" s="745">
        <v>1</v>
      </c>
      <c r="P112" s="663">
        <v>42.54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12</v>
      </c>
      <c r="B113" s="662" t="s">
        <v>543</v>
      </c>
      <c r="C113" s="662" t="s">
        <v>2354</v>
      </c>
      <c r="D113" s="743" t="s">
        <v>4569</v>
      </c>
      <c r="E113" s="744" t="s">
        <v>2370</v>
      </c>
      <c r="F113" s="662" t="s">
        <v>2351</v>
      </c>
      <c r="G113" s="662" t="s">
        <v>2412</v>
      </c>
      <c r="H113" s="662" t="s">
        <v>544</v>
      </c>
      <c r="I113" s="662" t="s">
        <v>1774</v>
      </c>
      <c r="J113" s="662" t="s">
        <v>1775</v>
      </c>
      <c r="K113" s="662" t="s">
        <v>2414</v>
      </c>
      <c r="L113" s="663">
        <v>22.44</v>
      </c>
      <c r="M113" s="663">
        <v>291.72000000000003</v>
      </c>
      <c r="N113" s="662">
        <v>13</v>
      </c>
      <c r="O113" s="745">
        <v>11.5</v>
      </c>
      <c r="P113" s="663">
        <v>179.52</v>
      </c>
      <c r="Q113" s="678">
        <v>0.61538461538461531</v>
      </c>
      <c r="R113" s="662">
        <v>8</v>
      </c>
      <c r="S113" s="678">
        <v>0.61538461538461542</v>
      </c>
      <c r="T113" s="745">
        <v>7</v>
      </c>
      <c r="U113" s="701">
        <v>0.60869565217391308</v>
      </c>
    </row>
    <row r="114" spans="1:21" ht="14.4" customHeight="1" x14ac:dyDescent="0.3">
      <c r="A114" s="661">
        <v>12</v>
      </c>
      <c r="B114" s="662" t="s">
        <v>543</v>
      </c>
      <c r="C114" s="662" t="s">
        <v>2354</v>
      </c>
      <c r="D114" s="743" t="s">
        <v>4569</v>
      </c>
      <c r="E114" s="744" t="s">
        <v>2370</v>
      </c>
      <c r="F114" s="662" t="s">
        <v>2351</v>
      </c>
      <c r="G114" s="662" t="s">
        <v>2412</v>
      </c>
      <c r="H114" s="662" t="s">
        <v>544</v>
      </c>
      <c r="I114" s="662" t="s">
        <v>1774</v>
      </c>
      <c r="J114" s="662" t="s">
        <v>1775</v>
      </c>
      <c r="K114" s="662" t="s">
        <v>2414</v>
      </c>
      <c r="L114" s="663">
        <v>42.54</v>
      </c>
      <c r="M114" s="663">
        <v>170.16</v>
      </c>
      <c r="N114" s="662">
        <v>4</v>
      </c>
      <c r="O114" s="745">
        <v>2.5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12</v>
      </c>
      <c r="B115" s="662" t="s">
        <v>543</v>
      </c>
      <c r="C115" s="662" t="s">
        <v>2354</v>
      </c>
      <c r="D115" s="743" t="s">
        <v>4569</v>
      </c>
      <c r="E115" s="744" t="s">
        <v>2370</v>
      </c>
      <c r="F115" s="662" t="s">
        <v>2351</v>
      </c>
      <c r="G115" s="662" t="s">
        <v>2537</v>
      </c>
      <c r="H115" s="662" t="s">
        <v>1529</v>
      </c>
      <c r="I115" s="662" t="s">
        <v>1543</v>
      </c>
      <c r="J115" s="662" t="s">
        <v>1544</v>
      </c>
      <c r="K115" s="662" t="s">
        <v>2257</v>
      </c>
      <c r="L115" s="663">
        <v>131.54</v>
      </c>
      <c r="M115" s="663">
        <v>131.54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12</v>
      </c>
      <c r="B116" s="662" t="s">
        <v>543</v>
      </c>
      <c r="C116" s="662" t="s">
        <v>2354</v>
      </c>
      <c r="D116" s="743" t="s">
        <v>4569</v>
      </c>
      <c r="E116" s="744" t="s">
        <v>2370</v>
      </c>
      <c r="F116" s="662" t="s">
        <v>2351</v>
      </c>
      <c r="G116" s="662" t="s">
        <v>2537</v>
      </c>
      <c r="H116" s="662" t="s">
        <v>1529</v>
      </c>
      <c r="I116" s="662" t="s">
        <v>2538</v>
      </c>
      <c r="J116" s="662" t="s">
        <v>1544</v>
      </c>
      <c r="K116" s="662" t="s">
        <v>2539</v>
      </c>
      <c r="L116" s="663">
        <v>394.64</v>
      </c>
      <c r="M116" s="663">
        <v>394.64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12</v>
      </c>
      <c r="B117" s="662" t="s">
        <v>543</v>
      </c>
      <c r="C117" s="662" t="s">
        <v>2354</v>
      </c>
      <c r="D117" s="743" t="s">
        <v>4569</v>
      </c>
      <c r="E117" s="744" t="s">
        <v>2370</v>
      </c>
      <c r="F117" s="662" t="s">
        <v>2351</v>
      </c>
      <c r="G117" s="662" t="s">
        <v>2415</v>
      </c>
      <c r="H117" s="662" t="s">
        <v>544</v>
      </c>
      <c r="I117" s="662" t="s">
        <v>2416</v>
      </c>
      <c r="J117" s="662" t="s">
        <v>2417</v>
      </c>
      <c r="K117" s="662" t="s">
        <v>2418</v>
      </c>
      <c r="L117" s="663">
        <v>1514.87</v>
      </c>
      <c r="M117" s="663">
        <v>4544.6099999999997</v>
      </c>
      <c r="N117" s="662">
        <v>3</v>
      </c>
      <c r="O117" s="745">
        <v>1.5</v>
      </c>
      <c r="P117" s="663">
        <v>3029.74</v>
      </c>
      <c r="Q117" s="678">
        <v>0.66666666666666663</v>
      </c>
      <c r="R117" s="662">
        <v>2</v>
      </c>
      <c r="S117" s="678">
        <v>0.66666666666666663</v>
      </c>
      <c r="T117" s="745">
        <v>1</v>
      </c>
      <c r="U117" s="701">
        <v>0.66666666666666663</v>
      </c>
    </row>
    <row r="118" spans="1:21" ht="14.4" customHeight="1" x14ac:dyDescent="0.3">
      <c r="A118" s="661">
        <v>12</v>
      </c>
      <c r="B118" s="662" t="s">
        <v>543</v>
      </c>
      <c r="C118" s="662" t="s">
        <v>2354</v>
      </c>
      <c r="D118" s="743" t="s">
        <v>4569</v>
      </c>
      <c r="E118" s="744" t="s">
        <v>2370</v>
      </c>
      <c r="F118" s="662" t="s">
        <v>2351</v>
      </c>
      <c r="G118" s="662" t="s">
        <v>2540</v>
      </c>
      <c r="H118" s="662" t="s">
        <v>544</v>
      </c>
      <c r="I118" s="662" t="s">
        <v>2541</v>
      </c>
      <c r="J118" s="662" t="s">
        <v>2542</v>
      </c>
      <c r="K118" s="662" t="s">
        <v>2543</v>
      </c>
      <c r="L118" s="663">
        <v>0</v>
      </c>
      <c r="M118" s="663">
        <v>0</v>
      </c>
      <c r="N118" s="662">
        <v>1</v>
      </c>
      <c r="O118" s="745">
        <v>1</v>
      </c>
      <c r="P118" s="663">
        <v>0</v>
      </c>
      <c r="Q118" s="678"/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12</v>
      </c>
      <c r="B119" s="662" t="s">
        <v>543</v>
      </c>
      <c r="C119" s="662" t="s">
        <v>2354</v>
      </c>
      <c r="D119" s="743" t="s">
        <v>4569</v>
      </c>
      <c r="E119" s="744" t="s">
        <v>2370</v>
      </c>
      <c r="F119" s="662" t="s">
        <v>2353</v>
      </c>
      <c r="G119" s="662" t="s">
        <v>2426</v>
      </c>
      <c r="H119" s="662" t="s">
        <v>544</v>
      </c>
      <c r="I119" s="662" t="s">
        <v>2436</v>
      </c>
      <c r="J119" s="662" t="s">
        <v>2437</v>
      </c>
      <c r="K119" s="662" t="s">
        <v>2438</v>
      </c>
      <c r="L119" s="663">
        <v>190</v>
      </c>
      <c r="M119" s="663">
        <v>6460</v>
      </c>
      <c r="N119" s="662">
        <v>34</v>
      </c>
      <c r="O119" s="745">
        <v>17</v>
      </c>
      <c r="P119" s="663">
        <v>6080</v>
      </c>
      <c r="Q119" s="678">
        <v>0.94117647058823528</v>
      </c>
      <c r="R119" s="662">
        <v>32</v>
      </c>
      <c r="S119" s="678">
        <v>0.94117647058823528</v>
      </c>
      <c r="T119" s="745">
        <v>16</v>
      </c>
      <c r="U119" s="701">
        <v>0.94117647058823528</v>
      </c>
    </row>
    <row r="120" spans="1:21" ht="14.4" customHeight="1" x14ac:dyDescent="0.3">
      <c r="A120" s="661">
        <v>12</v>
      </c>
      <c r="B120" s="662" t="s">
        <v>543</v>
      </c>
      <c r="C120" s="662" t="s">
        <v>2354</v>
      </c>
      <c r="D120" s="743" t="s">
        <v>4569</v>
      </c>
      <c r="E120" s="744" t="s">
        <v>2370</v>
      </c>
      <c r="F120" s="662" t="s">
        <v>2353</v>
      </c>
      <c r="G120" s="662" t="s">
        <v>2426</v>
      </c>
      <c r="H120" s="662" t="s">
        <v>544</v>
      </c>
      <c r="I120" s="662" t="s">
        <v>2514</v>
      </c>
      <c r="J120" s="662" t="s">
        <v>2515</v>
      </c>
      <c r="K120" s="662" t="s">
        <v>2516</v>
      </c>
      <c r="L120" s="663">
        <v>126.65</v>
      </c>
      <c r="M120" s="663">
        <v>8105.6000000000022</v>
      </c>
      <c r="N120" s="662">
        <v>64</v>
      </c>
      <c r="O120" s="745">
        <v>16</v>
      </c>
      <c r="P120" s="663">
        <v>8105.6000000000022</v>
      </c>
      <c r="Q120" s="678">
        <v>1</v>
      </c>
      <c r="R120" s="662">
        <v>64</v>
      </c>
      <c r="S120" s="678">
        <v>1</v>
      </c>
      <c r="T120" s="745">
        <v>16</v>
      </c>
      <c r="U120" s="701">
        <v>1</v>
      </c>
    </row>
    <row r="121" spans="1:21" ht="14.4" customHeight="1" x14ac:dyDescent="0.3">
      <c r="A121" s="661">
        <v>12</v>
      </c>
      <c r="B121" s="662" t="s">
        <v>543</v>
      </c>
      <c r="C121" s="662" t="s">
        <v>2354</v>
      </c>
      <c r="D121" s="743" t="s">
        <v>4569</v>
      </c>
      <c r="E121" s="744" t="s">
        <v>2371</v>
      </c>
      <c r="F121" s="662" t="s">
        <v>2351</v>
      </c>
      <c r="G121" s="662" t="s">
        <v>2389</v>
      </c>
      <c r="H121" s="662" t="s">
        <v>544</v>
      </c>
      <c r="I121" s="662" t="s">
        <v>2456</v>
      </c>
      <c r="J121" s="662" t="s">
        <v>1712</v>
      </c>
      <c r="K121" s="662" t="s">
        <v>2457</v>
      </c>
      <c r="L121" s="663">
        <v>0</v>
      </c>
      <c r="M121" s="663">
        <v>0</v>
      </c>
      <c r="N121" s="662">
        <v>1</v>
      </c>
      <c r="O121" s="745">
        <v>1</v>
      </c>
      <c r="P121" s="663">
        <v>0</v>
      </c>
      <c r="Q121" s="678"/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12</v>
      </c>
      <c r="B122" s="662" t="s">
        <v>543</v>
      </c>
      <c r="C122" s="662" t="s">
        <v>2354</v>
      </c>
      <c r="D122" s="743" t="s">
        <v>4569</v>
      </c>
      <c r="E122" s="744" t="s">
        <v>2371</v>
      </c>
      <c r="F122" s="662" t="s">
        <v>2351</v>
      </c>
      <c r="G122" s="662" t="s">
        <v>2389</v>
      </c>
      <c r="H122" s="662" t="s">
        <v>1529</v>
      </c>
      <c r="I122" s="662" t="s">
        <v>1872</v>
      </c>
      <c r="J122" s="662" t="s">
        <v>1712</v>
      </c>
      <c r="K122" s="662" t="s">
        <v>2273</v>
      </c>
      <c r="L122" s="663">
        <v>154.36000000000001</v>
      </c>
      <c r="M122" s="663">
        <v>617.44000000000005</v>
      </c>
      <c r="N122" s="662">
        <v>4</v>
      </c>
      <c r="O122" s="745">
        <v>4</v>
      </c>
      <c r="P122" s="663">
        <v>308.72000000000003</v>
      </c>
      <c r="Q122" s="678">
        <v>0.5</v>
      </c>
      <c r="R122" s="662">
        <v>2</v>
      </c>
      <c r="S122" s="678">
        <v>0.5</v>
      </c>
      <c r="T122" s="745">
        <v>2</v>
      </c>
      <c r="U122" s="701">
        <v>0.5</v>
      </c>
    </row>
    <row r="123" spans="1:21" ht="14.4" customHeight="1" x14ac:dyDescent="0.3">
      <c r="A123" s="661">
        <v>12</v>
      </c>
      <c r="B123" s="662" t="s">
        <v>543</v>
      </c>
      <c r="C123" s="662" t="s">
        <v>2354</v>
      </c>
      <c r="D123" s="743" t="s">
        <v>4569</v>
      </c>
      <c r="E123" s="744" t="s">
        <v>2371</v>
      </c>
      <c r="F123" s="662" t="s">
        <v>2351</v>
      </c>
      <c r="G123" s="662" t="s">
        <v>2389</v>
      </c>
      <c r="H123" s="662" t="s">
        <v>1529</v>
      </c>
      <c r="I123" s="662" t="s">
        <v>1876</v>
      </c>
      <c r="J123" s="662" t="s">
        <v>2279</v>
      </c>
      <c r="K123" s="662" t="s">
        <v>2280</v>
      </c>
      <c r="L123" s="663">
        <v>149.52000000000001</v>
      </c>
      <c r="M123" s="663">
        <v>448.56000000000006</v>
      </c>
      <c r="N123" s="662">
        <v>3</v>
      </c>
      <c r="O123" s="745">
        <v>2</v>
      </c>
      <c r="P123" s="663">
        <v>299.04000000000002</v>
      </c>
      <c r="Q123" s="678">
        <v>0.66666666666666663</v>
      </c>
      <c r="R123" s="662">
        <v>2</v>
      </c>
      <c r="S123" s="678">
        <v>0.66666666666666663</v>
      </c>
      <c r="T123" s="745">
        <v>1</v>
      </c>
      <c r="U123" s="701">
        <v>0.5</v>
      </c>
    </row>
    <row r="124" spans="1:21" ht="14.4" customHeight="1" x14ac:dyDescent="0.3">
      <c r="A124" s="661">
        <v>12</v>
      </c>
      <c r="B124" s="662" t="s">
        <v>543</v>
      </c>
      <c r="C124" s="662" t="s">
        <v>2354</v>
      </c>
      <c r="D124" s="743" t="s">
        <v>4569</v>
      </c>
      <c r="E124" s="744" t="s">
        <v>2371</v>
      </c>
      <c r="F124" s="662" t="s">
        <v>2351</v>
      </c>
      <c r="G124" s="662" t="s">
        <v>2389</v>
      </c>
      <c r="H124" s="662" t="s">
        <v>1529</v>
      </c>
      <c r="I124" s="662" t="s">
        <v>1711</v>
      </c>
      <c r="J124" s="662" t="s">
        <v>1712</v>
      </c>
      <c r="K124" s="662" t="s">
        <v>2272</v>
      </c>
      <c r="L124" s="663">
        <v>225.06</v>
      </c>
      <c r="M124" s="663">
        <v>450.12</v>
      </c>
      <c r="N124" s="662">
        <v>2</v>
      </c>
      <c r="O124" s="745">
        <v>2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12</v>
      </c>
      <c r="B125" s="662" t="s">
        <v>543</v>
      </c>
      <c r="C125" s="662" t="s">
        <v>2354</v>
      </c>
      <c r="D125" s="743" t="s">
        <v>4569</v>
      </c>
      <c r="E125" s="744" t="s">
        <v>2371</v>
      </c>
      <c r="F125" s="662" t="s">
        <v>2351</v>
      </c>
      <c r="G125" s="662" t="s">
        <v>2390</v>
      </c>
      <c r="H125" s="662" t="s">
        <v>544</v>
      </c>
      <c r="I125" s="662" t="s">
        <v>1786</v>
      </c>
      <c r="J125" s="662" t="s">
        <v>1787</v>
      </c>
      <c r="K125" s="662" t="s">
        <v>2286</v>
      </c>
      <c r="L125" s="663">
        <v>170.52</v>
      </c>
      <c r="M125" s="663">
        <v>170.52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12</v>
      </c>
      <c r="B126" s="662" t="s">
        <v>543</v>
      </c>
      <c r="C126" s="662" t="s">
        <v>2354</v>
      </c>
      <c r="D126" s="743" t="s">
        <v>4569</v>
      </c>
      <c r="E126" s="744" t="s">
        <v>2371</v>
      </c>
      <c r="F126" s="662" t="s">
        <v>2351</v>
      </c>
      <c r="G126" s="662" t="s">
        <v>2390</v>
      </c>
      <c r="H126" s="662" t="s">
        <v>544</v>
      </c>
      <c r="I126" s="662" t="s">
        <v>2465</v>
      </c>
      <c r="J126" s="662" t="s">
        <v>1787</v>
      </c>
      <c r="K126" s="662" t="s">
        <v>2466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12</v>
      </c>
      <c r="B127" s="662" t="s">
        <v>543</v>
      </c>
      <c r="C127" s="662" t="s">
        <v>2354</v>
      </c>
      <c r="D127" s="743" t="s">
        <v>4569</v>
      </c>
      <c r="E127" s="744" t="s">
        <v>2371</v>
      </c>
      <c r="F127" s="662" t="s">
        <v>2351</v>
      </c>
      <c r="G127" s="662" t="s">
        <v>2391</v>
      </c>
      <c r="H127" s="662" t="s">
        <v>544</v>
      </c>
      <c r="I127" s="662" t="s">
        <v>1863</v>
      </c>
      <c r="J127" s="662" t="s">
        <v>1864</v>
      </c>
      <c r="K127" s="662" t="s">
        <v>2286</v>
      </c>
      <c r="L127" s="663">
        <v>78.33</v>
      </c>
      <c r="M127" s="663">
        <v>156.66</v>
      </c>
      <c r="N127" s="662">
        <v>2</v>
      </c>
      <c r="O127" s="745">
        <v>0.5</v>
      </c>
      <c r="P127" s="663">
        <v>156.66</v>
      </c>
      <c r="Q127" s="678">
        <v>1</v>
      </c>
      <c r="R127" s="662">
        <v>2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12</v>
      </c>
      <c r="B128" s="662" t="s">
        <v>543</v>
      </c>
      <c r="C128" s="662" t="s">
        <v>2354</v>
      </c>
      <c r="D128" s="743" t="s">
        <v>4569</v>
      </c>
      <c r="E128" s="744" t="s">
        <v>2371</v>
      </c>
      <c r="F128" s="662" t="s">
        <v>2351</v>
      </c>
      <c r="G128" s="662" t="s">
        <v>2544</v>
      </c>
      <c r="H128" s="662" t="s">
        <v>544</v>
      </c>
      <c r="I128" s="662" t="s">
        <v>870</v>
      </c>
      <c r="J128" s="662" t="s">
        <v>2545</v>
      </c>
      <c r="K128" s="662" t="s">
        <v>2546</v>
      </c>
      <c r="L128" s="663">
        <v>37.520000000000003</v>
      </c>
      <c r="M128" s="663">
        <v>75.040000000000006</v>
      </c>
      <c r="N128" s="662">
        <v>2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12</v>
      </c>
      <c r="B129" s="662" t="s">
        <v>543</v>
      </c>
      <c r="C129" s="662" t="s">
        <v>2354</v>
      </c>
      <c r="D129" s="743" t="s">
        <v>4569</v>
      </c>
      <c r="E129" s="744" t="s">
        <v>2371</v>
      </c>
      <c r="F129" s="662" t="s">
        <v>2351</v>
      </c>
      <c r="G129" s="662" t="s">
        <v>2476</v>
      </c>
      <c r="H129" s="662" t="s">
        <v>544</v>
      </c>
      <c r="I129" s="662" t="s">
        <v>1059</v>
      </c>
      <c r="J129" s="662" t="s">
        <v>1060</v>
      </c>
      <c r="K129" s="662" t="s">
        <v>1061</v>
      </c>
      <c r="L129" s="663">
        <v>60.9</v>
      </c>
      <c r="M129" s="663">
        <v>60.9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12</v>
      </c>
      <c r="B130" s="662" t="s">
        <v>543</v>
      </c>
      <c r="C130" s="662" t="s">
        <v>2354</v>
      </c>
      <c r="D130" s="743" t="s">
        <v>4569</v>
      </c>
      <c r="E130" s="744" t="s">
        <v>2371</v>
      </c>
      <c r="F130" s="662" t="s">
        <v>2351</v>
      </c>
      <c r="G130" s="662" t="s">
        <v>2547</v>
      </c>
      <c r="H130" s="662" t="s">
        <v>544</v>
      </c>
      <c r="I130" s="662" t="s">
        <v>1900</v>
      </c>
      <c r="J130" s="662" t="s">
        <v>1901</v>
      </c>
      <c r="K130" s="662" t="s">
        <v>2548</v>
      </c>
      <c r="L130" s="663">
        <v>0</v>
      </c>
      <c r="M130" s="663">
        <v>0</v>
      </c>
      <c r="N130" s="662">
        <v>1</v>
      </c>
      <c r="O130" s="745">
        <v>0.5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12</v>
      </c>
      <c r="B131" s="662" t="s">
        <v>543</v>
      </c>
      <c r="C131" s="662" t="s">
        <v>2354</v>
      </c>
      <c r="D131" s="743" t="s">
        <v>4569</v>
      </c>
      <c r="E131" s="744" t="s">
        <v>2371</v>
      </c>
      <c r="F131" s="662" t="s">
        <v>2351</v>
      </c>
      <c r="G131" s="662" t="s">
        <v>2547</v>
      </c>
      <c r="H131" s="662" t="s">
        <v>544</v>
      </c>
      <c r="I131" s="662" t="s">
        <v>2549</v>
      </c>
      <c r="J131" s="662" t="s">
        <v>2550</v>
      </c>
      <c r="K131" s="662" t="s">
        <v>2551</v>
      </c>
      <c r="L131" s="663">
        <v>0</v>
      </c>
      <c r="M131" s="663">
        <v>0</v>
      </c>
      <c r="N131" s="662">
        <v>1</v>
      </c>
      <c r="O131" s="745">
        <v>0.5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12</v>
      </c>
      <c r="B132" s="662" t="s">
        <v>543</v>
      </c>
      <c r="C132" s="662" t="s">
        <v>2354</v>
      </c>
      <c r="D132" s="743" t="s">
        <v>4569</v>
      </c>
      <c r="E132" s="744" t="s">
        <v>2371</v>
      </c>
      <c r="F132" s="662" t="s">
        <v>2351</v>
      </c>
      <c r="G132" s="662" t="s">
        <v>2552</v>
      </c>
      <c r="H132" s="662" t="s">
        <v>544</v>
      </c>
      <c r="I132" s="662" t="s">
        <v>877</v>
      </c>
      <c r="J132" s="662" t="s">
        <v>2553</v>
      </c>
      <c r="K132" s="662" t="s">
        <v>2554</v>
      </c>
      <c r="L132" s="663">
        <v>53.57</v>
      </c>
      <c r="M132" s="663">
        <v>53.57</v>
      </c>
      <c r="N132" s="662">
        <v>1</v>
      </c>
      <c r="O132" s="745">
        <v>0.5</v>
      </c>
      <c r="P132" s="663">
        <v>53.57</v>
      </c>
      <c r="Q132" s="678">
        <v>1</v>
      </c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12</v>
      </c>
      <c r="B133" s="662" t="s">
        <v>543</v>
      </c>
      <c r="C133" s="662" t="s">
        <v>2354</v>
      </c>
      <c r="D133" s="743" t="s">
        <v>4569</v>
      </c>
      <c r="E133" s="744" t="s">
        <v>2371</v>
      </c>
      <c r="F133" s="662" t="s">
        <v>2351</v>
      </c>
      <c r="G133" s="662" t="s">
        <v>2393</v>
      </c>
      <c r="H133" s="662" t="s">
        <v>1529</v>
      </c>
      <c r="I133" s="662" t="s">
        <v>2439</v>
      </c>
      <c r="J133" s="662" t="s">
        <v>1548</v>
      </c>
      <c r="K133" s="662" t="s">
        <v>2206</v>
      </c>
      <c r="L133" s="663">
        <v>490.89</v>
      </c>
      <c r="M133" s="663">
        <v>490.89</v>
      </c>
      <c r="N133" s="662">
        <v>1</v>
      </c>
      <c r="O133" s="745">
        <v>0.5</v>
      </c>
      <c r="P133" s="663">
        <v>490.89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12</v>
      </c>
      <c r="B134" s="662" t="s">
        <v>543</v>
      </c>
      <c r="C134" s="662" t="s">
        <v>2354</v>
      </c>
      <c r="D134" s="743" t="s">
        <v>4569</v>
      </c>
      <c r="E134" s="744" t="s">
        <v>2371</v>
      </c>
      <c r="F134" s="662" t="s">
        <v>2351</v>
      </c>
      <c r="G134" s="662" t="s">
        <v>2393</v>
      </c>
      <c r="H134" s="662" t="s">
        <v>1529</v>
      </c>
      <c r="I134" s="662" t="s">
        <v>2482</v>
      </c>
      <c r="J134" s="662" t="s">
        <v>1548</v>
      </c>
      <c r="K134" s="662" t="s">
        <v>2204</v>
      </c>
      <c r="L134" s="663">
        <v>815.1</v>
      </c>
      <c r="M134" s="663">
        <v>815.1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12</v>
      </c>
      <c r="B135" s="662" t="s">
        <v>543</v>
      </c>
      <c r="C135" s="662" t="s">
        <v>2354</v>
      </c>
      <c r="D135" s="743" t="s">
        <v>4569</v>
      </c>
      <c r="E135" s="744" t="s">
        <v>2371</v>
      </c>
      <c r="F135" s="662" t="s">
        <v>2351</v>
      </c>
      <c r="G135" s="662" t="s">
        <v>2393</v>
      </c>
      <c r="H135" s="662" t="s">
        <v>1529</v>
      </c>
      <c r="I135" s="662" t="s">
        <v>2482</v>
      </c>
      <c r="J135" s="662" t="s">
        <v>1548</v>
      </c>
      <c r="K135" s="662" t="s">
        <v>2204</v>
      </c>
      <c r="L135" s="663">
        <v>736.33</v>
      </c>
      <c r="M135" s="663">
        <v>736.33</v>
      </c>
      <c r="N135" s="662">
        <v>1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12</v>
      </c>
      <c r="B136" s="662" t="s">
        <v>543</v>
      </c>
      <c r="C136" s="662" t="s">
        <v>2354</v>
      </c>
      <c r="D136" s="743" t="s">
        <v>4569</v>
      </c>
      <c r="E136" s="744" t="s">
        <v>2371</v>
      </c>
      <c r="F136" s="662" t="s">
        <v>2351</v>
      </c>
      <c r="G136" s="662" t="s">
        <v>2393</v>
      </c>
      <c r="H136" s="662" t="s">
        <v>1529</v>
      </c>
      <c r="I136" s="662" t="s">
        <v>1547</v>
      </c>
      <c r="J136" s="662" t="s">
        <v>1548</v>
      </c>
      <c r="K136" s="662" t="s">
        <v>2207</v>
      </c>
      <c r="L136" s="663">
        <v>923.74</v>
      </c>
      <c r="M136" s="663">
        <v>2771.2200000000003</v>
      </c>
      <c r="N136" s="662">
        <v>3</v>
      </c>
      <c r="O136" s="745">
        <v>2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12</v>
      </c>
      <c r="B137" s="662" t="s">
        <v>543</v>
      </c>
      <c r="C137" s="662" t="s">
        <v>2354</v>
      </c>
      <c r="D137" s="743" t="s">
        <v>4569</v>
      </c>
      <c r="E137" s="744" t="s">
        <v>2371</v>
      </c>
      <c r="F137" s="662" t="s">
        <v>2351</v>
      </c>
      <c r="G137" s="662" t="s">
        <v>2402</v>
      </c>
      <c r="H137" s="662" t="s">
        <v>544</v>
      </c>
      <c r="I137" s="662" t="s">
        <v>1385</v>
      </c>
      <c r="J137" s="662" t="s">
        <v>1386</v>
      </c>
      <c r="K137" s="662" t="s">
        <v>1387</v>
      </c>
      <c r="L137" s="663">
        <v>108.44</v>
      </c>
      <c r="M137" s="663">
        <v>325.32</v>
      </c>
      <c r="N137" s="662">
        <v>3</v>
      </c>
      <c r="O137" s="745">
        <v>2.5</v>
      </c>
      <c r="P137" s="663">
        <v>325.32</v>
      </c>
      <c r="Q137" s="678">
        <v>1</v>
      </c>
      <c r="R137" s="662">
        <v>3</v>
      </c>
      <c r="S137" s="678">
        <v>1</v>
      </c>
      <c r="T137" s="745">
        <v>2.5</v>
      </c>
      <c r="U137" s="701">
        <v>1</v>
      </c>
    </row>
    <row r="138" spans="1:21" ht="14.4" customHeight="1" x14ac:dyDescent="0.3">
      <c r="A138" s="661">
        <v>12</v>
      </c>
      <c r="B138" s="662" t="s">
        <v>543</v>
      </c>
      <c r="C138" s="662" t="s">
        <v>2354</v>
      </c>
      <c r="D138" s="743" t="s">
        <v>4569</v>
      </c>
      <c r="E138" s="744" t="s">
        <v>2371</v>
      </c>
      <c r="F138" s="662" t="s">
        <v>2351</v>
      </c>
      <c r="G138" s="662" t="s">
        <v>2555</v>
      </c>
      <c r="H138" s="662" t="s">
        <v>544</v>
      </c>
      <c r="I138" s="662" t="s">
        <v>2556</v>
      </c>
      <c r="J138" s="662" t="s">
        <v>2557</v>
      </c>
      <c r="K138" s="662" t="s">
        <v>2558</v>
      </c>
      <c r="L138" s="663">
        <v>308.69</v>
      </c>
      <c r="M138" s="663">
        <v>308.69</v>
      </c>
      <c r="N138" s="662">
        <v>1</v>
      </c>
      <c r="O138" s="745">
        <v>1</v>
      </c>
      <c r="P138" s="663">
        <v>308.69</v>
      </c>
      <c r="Q138" s="678">
        <v>1</v>
      </c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12</v>
      </c>
      <c r="B139" s="662" t="s">
        <v>543</v>
      </c>
      <c r="C139" s="662" t="s">
        <v>2354</v>
      </c>
      <c r="D139" s="743" t="s">
        <v>4569</v>
      </c>
      <c r="E139" s="744" t="s">
        <v>2371</v>
      </c>
      <c r="F139" s="662" t="s">
        <v>2351</v>
      </c>
      <c r="G139" s="662" t="s">
        <v>2499</v>
      </c>
      <c r="H139" s="662" t="s">
        <v>544</v>
      </c>
      <c r="I139" s="662" t="s">
        <v>2501</v>
      </c>
      <c r="J139" s="662" t="s">
        <v>960</v>
      </c>
      <c r="K139" s="662" t="s">
        <v>2502</v>
      </c>
      <c r="L139" s="663">
        <v>90.53</v>
      </c>
      <c r="M139" s="663">
        <v>90.53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12</v>
      </c>
      <c r="B140" s="662" t="s">
        <v>543</v>
      </c>
      <c r="C140" s="662" t="s">
        <v>2354</v>
      </c>
      <c r="D140" s="743" t="s">
        <v>4569</v>
      </c>
      <c r="E140" s="744" t="s">
        <v>2371</v>
      </c>
      <c r="F140" s="662" t="s">
        <v>2351</v>
      </c>
      <c r="G140" s="662" t="s">
        <v>2409</v>
      </c>
      <c r="H140" s="662" t="s">
        <v>544</v>
      </c>
      <c r="I140" s="662" t="s">
        <v>779</v>
      </c>
      <c r="J140" s="662" t="s">
        <v>2410</v>
      </c>
      <c r="K140" s="662" t="s">
        <v>2411</v>
      </c>
      <c r="L140" s="663">
        <v>0</v>
      </c>
      <c r="M140" s="663">
        <v>0</v>
      </c>
      <c r="N140" s="662">
        <v>2</v>
      </c>
      <c r="O140" s="745">
        <v>1</v>
      </c>
      <c r="P140" s="663">
        <v>0</v>
      </c>
      <c r="Q140" s="678"/>
      <c r="R140" s="662">
        <v>1</v>
      </c>
      <c r="S140" s="678">
        <v>0.5</v>
      </c>
      <c r="T140" s="745">
        <v>0.5</v>
      </c>
      <c r="U140" s="701">
        <v>0.5</v>
      </c>
    </row>
    <row r="141" spans="1:21" ht="14.4" customHeight="1" x14ac:dyDescent="0.3">
      <c r="A141" s="661">
        <v>12</v>
      </c>
      <c r="B141" s="662" t="s">
        <v>543</v>
      </c>
      <c r="C141" s="662" t="s">
        <v>2354</v>
      </c>
      <c r="D141" s="743" t="s">
        <v>4569</v>
      </c>
      <c r="E141" s="744" t="s">
        <v>2371</v>
      </c>
      <c r="F141" s="662" t="s">
        <v>2351</v>
      </c>
      <c r="G141" s="662" t="s">
        <v>2412</v>
      </c>
      <c r="H141" s="662" t="s">
        <v>544</v>
      </c>
      <c r="I141" s="662" t="s">
        <v>1813</v>
      </c>
      <c r="J141" s="662" t="s">
        <v>1457</v>
      </c>
      <c r="K141" s="662" t="s">
        <v>2559</v>
      </c>
      <c r="L141" s="663">
        <v>311.33999999999997</v>
      </c>
      <c r="M141" s="663">
        <v>311.33999999999997</v>
      </c>
      <c r="N141" s="662">
        <v>1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12</v>
      </c>
      <c r="B142" s="662" t="s">
        <v>543</v>
      </c>
      <c r="C142" s="662" t="s">
        <v>2354</v>
      </c>
      <c r="D142" s="743" t="s">
        <v>4569</v>
      </c>
      <c r="E142" s="744" t="s">
        <v>2371</v>
      </c>
      <c r="F142" s="662" t="s">
        <v>2351</v>
      </c>
      <c r="G142" s="662" t="s">
        <v>2412</v>
      </c>
      <c r="H142" s="662" t="s">
        <v>544</v>
      </c>
      <c r="I142" s="662" t="s">
        <v>1456</v>
      </c>
      <c r="J142" s="662" t="s">
        <v>1457</v>
      </c>
      <c r="K142" s="662" t="s">
        <v>2560</v>
      </c>
      <c r="L142" s="663">
        <v>31.42</v>
      </c>
      <c r="M142" s="663">
        <v>31.42</v>
      </c>
      <c r="N142" s="662">
        <v>1</v>
      </c>
      <c r="O142" s="745">
        <v>1</v>
      </c>
      <c r="P142" s="663">
        <v>31.42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12</v>
      </c>
      <c r="B143" s="662" t="s">
        <v>543</v>
      </c>
      <c r="C143" s="662" t="s">
        <v>2354</v>
      </c>
      <c r="D143" s="743" t="s">
        <v>4569</v>
      </c>
      <c r="E143" s="744" t="s">
        <v>2371</v>
      </c>
      <c r="F143" s="662" t="s">
        <v>2351</v>
      </c>
      <c r="G143" s="662" t="s">
        <v>2503</v>
      </c>
      <c r="H143" s="662" t="s">
        <v>544</v>
      </c>
      <c r="I143" s="662" t="s">
        <v>2561</v>
      </c>
      <c r="J143" s="662" t="s">
        <v>1409</v>
      </c>
      <c r="K143" s="662" t="s">
        <v>2562</v>
      </c>
      <c r="L143" s="663">
        <v>33.549999999999997</v>
      </c>
      <c r="M143" s="663">
        <v>33.549999999999997</v>
      </c>
      <c r="N143" s="662">
        <v>1</v>
      </c>
      <c r="O143" s="745">
        <v>0.5</v>
      </c>
      <c r="P143" s="663">
        <v>33.549999999999997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12</v>
      </c>
      <c r="B144" s="662" t="s">
        <v>543</v>
      </c>
      <c r="C144" s="662" t="s">
        <v>2354</v>
      </c>
      <c r="D144" s="743" t="s">
        <v>4569</v>
      </c>
      <c r="E144" s="744" t="s">
        <v>2371</v>
      </c>
      <c r="F144" s="662" t="s">
        <v>2353</v>
      </c>
      <c r="G144" s="662" t="s">
        <v>2426</v>
      </c>
      <c r="H144" s="662" t="s">
        <v>544</v>
      </c>
      <c r="I144" s="662" t="s">
        <v>2436</v>
      </c>
      <c r="J144" s="662" t="s">
        <v>2437</v>
      </c>
      <c r="K144" s="662" t="s">
        <v>2438</v>
      </c>
      <c r="L144" s="663">
        <v>190</v>
      </c>
      <c r="M144" s="663">
        <v>4180</v>
      </c>
      <c r="N144" s="662">
        <v>22</v>
      </c>
      <c r="O144" s="745">
        <v>11</v>
      </c>
      <c r="P144" s="663">
        <v>4180</v>
      </c>
      <c r="Q144" s="678">
        <v>1</v>
      </c>
      <c r="R144" s="662">
        <v>22</v>
      </c>
      <c r="S144" s="678">
        <v>1</v>
      </c>
      <c r="T144" s="745">
        <v>11</v>
      </c>
      <c r="U144" s="701">
        <v>1</v>
      </c>
    </row>
    <row r="145" spans="1:21" ht="14.4" customHeight="1" x14ac:dyDescent="0.3">
      <c r="A145" s="661">
        <v>12</v>
      </c>
      <c r="B145" s="662" t="s">
        <v>543</v>
      </c>
      <c r="C145" s="662" t="s">
        <v>2354</v>
      </c>
      <c r="D145" s="743" t="s">
        <v>4569</v>
      </c>
      <c r="E145" s="744" t="s">
        <v>2371</v>
      </c>
      <c r="F145" s="662" t="s">
        <v>2353</v>
      </c>
      <c r="G145" s="662" t="s">
        <v>2426</v>
      </c>
      <c r="H145" s="662" t="s">
        <v>544</v>
      </c>
      <c r="I145" s="662" t="s">
        <v>2514</v>
      </c>
      <c r="J145" s="662" t="s">
        <v>2515</v>
      </c>
      <c r="K145" s="662" t="s">
        <v>2516</v>
      </c>
      <c r="L145" s="663">
        <v>126.65</v>
      </c>
      <c r="M145" s="663">
        <v>1013.2</v>
      </c>
      <c r="N145" s="662">
        <v>8</v>
      </c>
      <c r="O145" s="745">
        <v>1</v>
      </c>
      <c r="P145" s="663">
        <v>1013.2</v>
      </c>
      <c r="Q145" s="678">
        <v>1</v>
      </c>
      <c r="R145" s="662">
        <v>8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12</v>
      </c>
      <c r="B146" s="662" t="s">
        <v>543</v>
      </c>
      <c r="C146" s="662" t="s">
        <v>2354</v>
      </c>
      <c r="D146" s="743" t="s">
        <v>4569</v>
      </c>
      <c r="E146" s="744" t="s">
        <v>2373</v>
      </c>
      <c r="F146" s="662" t="s">
        <v>2351</v>
      </c>
      <c r="G146" s="662" t="s">
        <v>2389</v>
      </c>
      <c r="H146" s="662" t="s">
        <v>1529</v>
      </c>
      <c r="I146" s="662" t="s">
        <v>1872</v>
      </c>
      <c r="J146" s="662" t="s">
        <v>1712</v>
      </c>
      <c r="K146" s="662" t="s">
        <v>2273</v>
      </c>
      <c r="L146" s="663">
        <v>154.36000000000001</v>
      </c>
      <c r="M146" s="663">
        <v>308.72000000000003</v>
      </c>
      <c r="N146" s="662">
        <v>2</v>
      </c>
      <c r="O146" s="745">
        <v>1.5</v>
      </c>
      <c r="P146" s="663">
        <v>154.36000000000001</v>
      </c>
      <c r="Q146" s="678">
        <v>0.5</v>
      </c>
      <c r="R146" s="662">
        <v>1</v>
      </c>
      <c r="S146" s="678">
        <v>0.5</v>
      </c>
      <c r="T146" s="745">
        <v>1</v>
      </c>
      <c r="U146" s="701">
        <v>0.66666666666666663</v>
      </c>
    </row>
    <row r="147" spans="1:21" ht="14.4" customHeight="1" x14ac:dyDescent="0.3">
      <c r="A147" s="661">
        <v>12</v>
      </c>
      <c r="B147" s="662" t="s">
        <v>543</v>
      </c>
      <c r="C147" s="662" t="s">
        <v>2354</v>
      </c>
      <c r="D147" s="743" t="s">
        <v>4569</v>
      </c>
      <c r="E147" s="744" t="s">
        <v>2373</v>
      </c>
      <c r="F147" s="662" t="s">
        <v>2351</v>
      </c>
      <c r="G147" s="662" t="s">
        <v>2389</v>
      </c>
      <c r="H147" s="662" t="s">
        <v>1529</v>
      </c>
      <c r="I147" s="662" t="s">
        <v>1876</v>
      </c>
      <c r="J147" s="662" t="s">
        <v>2279</v>
      </c>
      <c r="K147" s="662" t="s">
        <v>2280</v>
      </c>
      <c r="L147" s="663">
        <v>149.52000000000001</v>
      </c>
      <c r="M147" s="663">
        <v>149.52000000000001</v>
      </c>
      <c r="N147" s="662">
        <v>1</v>
      </c>
      <c r="O147" s="745">
        <v>1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12</v>
      </c>
      <c r="B148" s="662" t="s">
        <v>543</v>
      </c>
      <c r="C148" s="662" t="s">
        <v>2354</v>
      </c>
      <c r="D148" s="743" t="s">
        <v>4569</v>
      </c>
      <c r="E148" s="744" t="s">
        <v>2373</v>
      </c>
      <c r="F148" s="662" t="s">
        <v>2351</v>
      </c>
      <c r="G148" s="662" t="s">
        <v>2390</v>
      </c>
      <c r="H148" s="662" t="s">
        <v>544</v>
      </c>
      <c r="I148" s="662" t="s">
        <v>1786</v>
      </c>
      <c r="J148" s="662" t="s">
        <v>1787</v>
      </c>
      <c r="K148" s="662" t="s">
        <v>2286</v>
      </c>
      <c r="L148" s="663">
        <v>170.52</v>
      </c>
      <c r="M148" s="663">
        <v>170.52</v>
      </c>
      <c r="N148" s="662">
        <v>1</v>
      </c>
      <c r="O148" s="745">
        <v>1</v>
      </c>
      <c r="P148" s="663">
        <v>170.52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12</v>
      </c>
      <c r="B149" s="662" t="s">
        <v>543</v>
      </c>
      <c r="C149" s="662" t="s">
        <v>2354</v>
      </c>
      <c r="D149" s="743" t="s">
        <v>4569</v>
      </c>
      <c r="E149" s="744" t="s">
        <v>2373</v>
      </c>
      <c r="F149" s="662" t="s">
        <v>2351</v>
      </c>
      <c r="G149" s="662" t="s">
        <v>2391</v>
      </c>
      <c r="H149" s="662" t="s">
        <v>544</v>
      </c>
      <c r="I149" s="662" t="s">
        <v>2563</v>
      </c>
      <c r="J149" s="662" t="s">
        <v>2564</v>
      </c>
      <c r="K149" s="662" t="s">
        <v>2286</v>
      </c>
      <c r="L149" s="663">
        <v>78.33</v>
      </c>
      <c r="M149" s="663">
        <v>78.33</v>
      </c>
      <c r="N149" s="662">
        <v>1</v>
      </c>
      <c r="O149" s="745">
        <v>1</v>
      </c>
      <c r="P149" s="663">
        <v>78.33</v>
      </c>
      <c r="Q149" s="678">
        <v>1</v>
      </c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12</v>
      </c>
      <c r="B150" s="662" t="s">
        <v>543</v>
      </c>
      <c r="C150" s="662" t="s">
        <v>2354</v>
      </c>
      <c r="D150" s="743" t="s">
        <v>4569</v>
      </c>
      <c r="E150" s="744" t="s">
        <v>2373</v>
      </c>
      <c r="F150" s="662" t="s">
        <v>2351</v>
      </c>
      <c r="G150" s="662" t="s">
        <v>2476</v>
      </c>
      <c r="H150" s="662" t="s">
        <v>544</v>
      </c>
      <c r="I150" s="662" t="s">
        <v>1059</v>
      </c>
      <c r="J150" s="662" t="s">
        <v>1060</v>
      </c>
      <c r="K150" s="662" t="s">
        <v>1061</v>
      </c>
      <c r="L150" s="663">
        <v>60.9</v>
      </c>
      <c r="M150" s="663">
        <v>121.8</v>
      </c>
      <c r="N150" s="662">
        <v>2</v>
      </c>
      <c r="O150" s="745">
        <v>0.5</v>
      </c>
      <c r="P150" s="663">
        <v>121.8</v>
      </c>
      <c r="Q150" s="678">
        <v>1</v>
      </c>
      <c r="R150" s="662">
        <v>2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12</v>
      </c>
      <c r="B151" s="662" t="s">
        <v>543</v>
      </c>
      <c r="C151" s="662" t="s">
        <v>2354</v>
      </c>
      <c r="D151" s="743" t="s">
        <v>4569</v>
      </c>
      <c r="E151" s="744" t="s">
        <v>2373</v>
      </c>
      <c r="F151" s="662" t="s">
        <v>2351</v>
      </c>
      <c r="G151" s="662" t="s">
        <v>2393</v>
      </c>
      <c r="H151" s="662" t="s">
        <v>1529</v>
      </c>
      <c r="I151" s="662" t="s">
        <v>2439</v>
      </c>
      <c r="J151" s="662" t="s">
        <v>1548</v>
      </c>
      <c r="K151" s="662" t="s">
        <v>2206</v>
      </c>
      <c r="L151" s="663">
        <v>490.89</v>
      </c>
      <c r="M151" s="663">
        <v>981.78</v>
      </c>
      <c r="N151" s="662">
        <v>2</v>
      </c>
      <c r="O151" s="745">
        <v>1.5</v>
      </c>
      <c r="P151" s="663">
        <v>490.89</v>
      </c>
      <c r="Q151" s="678">
        <v>0.5</v>
      </c>
      <c r="R151" s="662">
        <v>1</v>
      </c>
      <c r="S151" s="678">
        <v>0.5</v>
      </c>
      <c r="T151" s="745">
        <v>1</v>
      </c>
      <c r="U151" s="701">
        <v>0.66666666666666663</v>
      </c>
    </row>
    <row r="152" spans="1:21" ht="14.4" customHeight="1" x14ac:dyDescent="0.3">
      <c r="A152" s="661">
        <v>12</v>
      </c>
      <c r="B152" s="662" t="s">
        <v>543</v>
      </c>
      <c r="C152" s="662" t="s">
        <v>2354</v>
      </c>
      <c r="D152" s="743" t="s">
        <v>4569</v>
      </c>
      <c r="E152" s="744" t="s">
        <v>2373</v>
      </c>
      <c r="F152" s="662" t="s">
        <v>2351</v>
      </c>
      <c r="G152" s="662" t="s">
        <v>2393</v>
      </c>
      <c r="H152" s="662" t="s">
        <v>1529</v>
      </c>
      <c r="I152" s="662" t="s">
        <v>1547</v>
      </c>
      <c r="J152" s="662" t="s">
        <v>1548</v>
      </c>
      <c r="K152" s="662" t="s">
        <v>2207</v>
      </c>
      <c r="L152" s="663">
        <v>923.74</v>
      </c>
      <c r="M152" s="663">
        <v>1847.48</v>
      </c>
      <c r="N152" s="662">
        <v>2</v>
      </c>
      <c r="O152" s="745">
        <v>2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12</v>
      </c>
      <c r="B153" s="662" t="s">
        <v>543</v>
      </c>
      <c r="C153" s="662" t="s">
        <v>2354</v>
      </c>
      <c r="D153" s="743" t="s">
        <v>4569</v>
      </c>
      <c r="E153" s="744" t="s">
        <v>2373</v>
      </c>
      <c r="F153" s="662" t="s">
        <v>2351</v>
      </c>
      <c r="G153" s="662" t="s">
        <v>2400</v>
      </c>
      <c r="H153" s="662" t="s">
        <v>544</v>
      </c>
      <c r="I153" s="662" t="s">
        <v>1790</v>
      </c>
      <c r="J153" s="662" t="s">
        <v>1791</v>
      </c>
      <c r="K153" s="662" t="s">
        <v>2401</v>
      </c>
      <c r="L153" s="663">
        <v>78.33</v>
      </c>
      <c r="M153" s="663">
        <v>78.33</v>
      </c>
      <c r="N153" s="662">
        <v>1</v>
      </c>
      <c r="O153" s="745">
        <v>1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12</v>
      </c>
      <c r="B154" s="662" t="s">
        <v>543</v>
      </c>
      <c r="C154" s="662" t="s">
        <v>2354</v>
      </c>
      <c r="D154" s="743" t="s">
        <v>4569</v>
      </c>
      <c r="E154" s="744" t="s">
        <v>2373</v>
      </c>
      <c r="F154" s="662" t="s">
        <v>2351</v>
      </c>
      <c r="G154" s="662" t="s">
        <v>2402</v>
      </c>
      <c r="H154" s="662" t="s">
        <v>544</v>
      </c>
      <c r="I154" s="662" t="s">
        <v>1385</v>
      </c>
      <c r="J154" s="662" t="s">
        <v>1386</v>
      </c>
      <c r="K154" s="662" t="s">
        <v>1387</v>
      </c>
      <c r="L154" s="663">
        <v>108.44</v>
      </c>
      <c r="M154" s="663">
        <v>650.64</v>
      </c>
      <c r="N154" s="662">
        <v>6</v>
      </c>
      <c r="O154" s="745">
        <v>3.5</v>
      </c>
      <c r="P154" s="663">
        <v>216.88</v>
      </c>
      <c r="Q154" s="678">
        <v>0.33333333333333331</v>
      </c>
      <c r="R154" s="662">
        <v>2</v>
      </c>
      <c r="S154" s="678">
        <v>0.33333333333333331</v>
      </c>
      <c r="T154" s="745">
        <v>1</v>
      </c>
      <c r="U154" s="701">
        <v>0.2857142857142857</v>
      </c>
    </row>
    <row r="155" spans="1:21" ht="14.4" customHeight="1" x14ac:dyDescent="0.3">
      <c r="A155" s="661">
        <v>12</v>
      </c>
      <c r="B155" s="662" t="s">
        <v>543</v>
      </c>
      <c r="C155" s="662" t="s">
        <v>2354</v>
      </c>
      <c r="D155" s="743" t="s">
        <v>4569</v>
      </c>
      <c r="E155" s="744" t="s">
        <v>2373</v>
      </c>
      <c r="F155" s="662" t="s">
        <v>2351</v>
      </c>
      <c r="G155" s="662" t="s">
        <v>2409</v>
      </c>
      <c r="H155" s="662" t="s">
        <v>544</v>
      </c>
      <c r="I155" s="662" t="s">
        <v>779</v>
      </c>
      <c r="J155" s="662" t="s">
        <v>2410</v>
      </c>
      <c r="K155" s="662" t="s">
        <v>2411</v>
      </c>
      <c r="L155" s="663">
        <v>0</v>
      </c>
      <c r="M155" s="663">
        <v>0</v>
      </c>
      <c r="N155" s="662">
        <v>2</v>
      </c>
      <c r="O155" s="745">
        <v>1.5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12</v>
      </c>
      <c r="B156" s="662" t="s">
        <v>543</v>
      </c>
      <c r="C156" s="662" t="s">
        <v>2354</v>
      </c>
      <c r="D156" s="743" t="s">
        <v>4569</v>
      </c>
      <c r="E156" s="744" t="s">
        <v>2373</v>
      </c>
      <c r="F156" s="662" t="s">
        <v>2351</v>
      </c>
      <c r="G156" s="662" t="s">
        <v>2412</v>
      </c>
      <c r="H156" s="662" t="s">
        <v>544</v>
      </c>
      <c r="I156" s="662" t="s">
        <v>2413</v>
      </c>
      <c r="J156" s="662" t="s">
        <v>1457</v>
      </c>
      <c r="K156" s="662" t="s">
        <v>2414</v>
      </c>
      <c r="L156" s="663">
        <v>42.54</v>
      </c>
      <c r="M156" s="663">
        <v>85.08</v>
      </c>
      <c r="N156" s="662">
        <v>2</v>
      </c>
      <c r="O156" s="745">
        <v>1.5</v>
      </c>
      <c r="P156" s="663">
        <v>42.54</v>
      </c>
      <c r="Q156" s="678">
        <v>0.5</v>
      </c>
      <c r="R156" s="662">
        <v>1</v>
      </c>
      <c r="S156" s="678">
        <v>0.5</v>
      </c>
      <c r="T156" s="745">
        <v>0.5</v>
      </c>
      <c r="U156" s="701">
        <v>0.33333333333333331</v>
      </c>
    </row>
    <row r="157" spans="1:21" ht="14.4" customHeight="1" x14ac:dyDescent="0.3">
      <c r="A157" s="661">
        <v>12</v>
      </c>
      <c r="B157" s="662" t="s">
        <v>543</v>
      </c>
      <c r="C157" s="662" t="s">
        <v>2354</v>
      </c>
      <c r="D157" s="743" t="s">
        <v>4569</v>
      </c>
      <c r="E157" s="744" t="s">
        <v>2373</v>
      </c>
      <c r="F157" s="662" t="s">
        <v>2351</v>
      </c>
      <c r="G157" s="662" t="s">
        <v>2565</v>
      </c>
      <c r="H157" s="662" t="s">
        <v>544</v>
      </c>
      <c r="I157" s="662" t="s">
        <v>1778</v>
      </c>
      <c r="J157" s="662" t="s">
        <v>1779</v>
      </c>
      <c r="K157" s="662" t="s">
        <v>2566</v>
      </c>
      <c r="L157" s="663">
        <v>186.27</v>
      </c>
      <c r="M157" s="663">
        <v>372.54</v>
      </c>
      <c r="N157" s="662">
        <v>2</v>
      </c>
      <c r="O157" s="745">
        <v>1</v>
      </c>
      <c r="P157" s="663">
        <v>372.54</v>
      </c>
      <c r="Q157" s="678">
        <v>1</v>
      </c>
      <c r="R157" s="662">
        <v>2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12</v>
      </c>
      <c r="B158" s="662" t="s">
        <v>543</v>
      </c>
      <c r="C158" s="662" t="s">
        <v>2354</v>
      </c>
      <c r="D158" s="743" t="s">
        <v>4569</v>
      </c>
      <c r="E158" s="744" t="s">
        <v>2373</v>
      </c>
      <c r="F158" s="662" t="s">
        <v>2352</v>
      </c>
      <c r="G158" s="662" t="s">
        <v>2567</v>
      </c>
      <c r="H158" s="662" t="s">
        <v>544</v>
      </c>
      <c r="I158" s="662" t="s">
        <v>2568</v>
      </c>
      <c r="J158" s="662" t="s">
        <v>2372</v>
      </c>
      <c r="K158" s="662"/>
      <c r="L158" s="663">
        <v>0</v>
      </c>
      <c r="M158" s="663">
        <v>0</v>
      </c>
      <c r="N158" s="662">
        <v>1</v>
      </c>
      <c r="O158" s="745">
        <v>1</v>
      </c>
      <c r="P158" s="663">
        <v>0</v>
      </c>
      <c r="Q158" s="678"/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12</v>
      </c>
      <c r="B159" s="662" t="s">
        <v>543</v>
      </c>
      <c r="C159" s="662" t="s">
        <v>2354</v>
      </c>
      <c r="D159" s="743" t="s">
        <v>4569</v>
      </c>
      <c r="E159" s="744" t="s">
        <v>2373</v>
      </c>
      <c r="F159" s="662" t="s">
        <v>2353</v>
      </c>
      <c r="G159" s="662" t="s">
        <v>2426</v>
      </c>
      <c r="H159" s="662" t="s">
        <v>544</v>
      </c>
      <c r="I159" s="662" t="s">
        <v>2436</v>
      </c>
      <c r="J159" s="662" t="s">
        <v>2437</v>
      </c>
      <c r="K159" s="662" t="s">
        <v>2438</v>
      </c>
      <c r="L159" s="663">
        <v>190</v>
      </c>
      <c r="M159" s="663">
        <v>2850</v>
      </c>
      <c r="N159" s="662">
        <v>15</v>
      </c>
      <c r="O159" s="745">
        <v>5</v>
      </c>
      <c r="P159" s="663">
        <v>2850</v>
      </c>
      <c r="Q159" s="678">
        <v>1</v>
      </c>
      <c r="R159" s="662">
        <v>15</v>
      </c>
      <c r="S159" s="678">
        <v>1</v>
      </c>
      <c r="T159" s="745">
        <v>5</v>
      </c>
      <c r="U159" s="701">
        <v>1</v>
      </c>
    </row>
    <row r="160" spans="1:21" ht="14.4" customHeight="1" x14ac:dyDescent="0.3">
      <c r="A160" s="661">
        <v>12</v>
      </c>
      <c r="B160" s="662" t="s">
        <v>543</v>
      </c>
      <c r="C160" s="662" t="s">
        <v>2354</v>
      </c>
      <c r="D160" s="743" t="s">
        <v>4569</v>
      </c>
      <c r="E160" s="744" t="s">
        <v>2373</v>
      </c>
      <c r="F160" s="662" t="s">
        <v>2353</v>
      </c>
      <c r="G160" s="662" t="s">
        <v>2426</v>
      </c>
      <c r="H160" s="662" t="s">
        <v>544</v>
      </c>
      <c r="I160" s="662" t="s">
        <v>2569</v>
      </c>
      <c r="J160" s="662" t="s">
        <v>2570</v>
      </c>
      <c r="K160" s="662" t="s">
        <v>2571</v>
      </c>
      <c r="L160" s="663">
        <v>112.5</v>
      </c>
      <c r="M160" s="663">
        <v>1237.5</v>
      </c>
      <c r="N160" s="662">
        <v>11</v>
      </c>
      <c r="O160" s="745">
        <v>2</v>
      </c>
      <c r="P160" s="663">
        <v>1237.5</v>
      </c>
      <c r="Q160" s="678">
        <v>1</v>
      </c>
      <c r="R160" s="662">
        <v>11</v>
      </c>
      <c r="S160" s="678">
        <v>1</v>
      </c>
      <c r="T160" s="745">
        <v>2</v>
      </c>
      <c r="U160" s="701">
        <v>1</v>
      </c>
    </row>
    <row r="161" spans="1:21" ht="14.4" customHeight="1" x14ac:dyDescent="0.3">
      <c r="A161" s="661">
        <v>12</v>
      </c>
      <c r="B161" s="662" t="s">
        <v>543</v>
      </c>
      <c r="C161" s="662" t="s">
        <v>2354</v>
      </c>
      <c r="D161" s="743" t="s">
        <v>4569</v>
      </c>
      <c r="E161" s="744" t="s">
        <v>2373</v>
      </c>
      <c r="F161" s="662" t="s">
        <v>2353</v>
      </c>
      <c r="G161" s="662" t="s">
        <v>2426</v>
      </c>
      <c r="H161" s="662" t="s">
        <v>544</v>
      </c>
      <c r="I161" s="662" t="s">
        <v>2572</v>
      </c>
      <c r="J161" s="662" t="s">
        <v>2573</v>
      </c>
      <c r="K161" s="662" t="s">
        <v>2574</v>
      </c>
      <c r="L161" s="663">
        <v>122.7</v>
      </c>
      <c r="M161" s="663">
        <v>490.8</v>
      </c>
      <c r="N161" s="662">
        <v>4</v>
      </c>
      <c r="O161" s="745">
        <v>1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12</v>
      </c>
      <c r="B162" s="662" t="s">
        <v>543</v>
      </c>
      <c r="C162" s="662" t="s">
        <v>2354</v>
      </c>
      <c r="D162" s="743" t="s">
        <v>4569</v>
      </c>
      <c r="E162" s="744" t="s">
        <v>2374</v>
      </c>
      <c r="F162" s="662" t="s">
        <v>2351</v>
      </c>
      <c r="G162" s="662" t="s">
        <v>2575</v>
      </c>
      <c r="H162" s="662" t="s">
        <v>544</v>
      </c>
      <c r="I162" s="662" t="s">
        <v>2576</v>
      </c>
      <c r="J162" s="662" t="s">
        <v>2577</v>
      </c>
      <c r="K162" s="662" t="s">
        <v>2578</v>
      </c>
      <c r="L162" s="663">
        <v>87.77</v>
      </c>
      <c r="M162" s="663">
        <v>263.31</v>
      </c>
      <c r="N162" s="662">
        <v>3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12</v>
      </c>
      <c r="B163" s="662" t="s">
        <v>543</v>
      </c>
      <c r="C163" s="662" t="s">
        <v>2354</v>
      </c>
      <c r="D163" s="743" t="s">
        <v>4569</v>
      </c>
      <c r="E163" s="744" t="s">
        <v>2374</v>
      </c>
      <c r="F163" s="662" t="s">
        <v>2351</v>
      </c>
      <c r="G163" s="662" t="s">
        <v>2389</v>
      </c>
      <c r="H163" s="662" t="s">
        <v>1529</v>
      </c>
      <c r="I163" s="662" t="s">
        <v>1872</v>
      </c>
      <c r="J163" s="662" t="s">
        <v>1712</v>
      </c>
      <c r="K163" s="662" t="s">
        <v>2273</v>
      </c>
      <c r="L163" s="663">
        <v>154.36000000000001</v>
      </c>
      <c r="M163" s="663">
        <v>154.36000000000001</v>
      </c>
      <c r="N163" s="662">
        <v>1</v>
      </c>
      <c r="O163" s="745">
        <v>1</v>
      </c>
      <c r="P163" s="663">
        <v>154.36000000000001</v>
      </c>
      <c r="Q163" s="678">
        <v>1</v>
      </c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12</v>
      </c>
      <c r="B164" s="662" t="s">
        <v>543</v>
      </c>
      <c r="C164" s="662" t="s">
        <v>2354</v>
      </c>
      <c r="D164" s="743" t="s">
        <v>4569</v>
      </c>
      <c r="E164" s="744" t="s">
        <v>2374</v>
      </c>
      <c r="F164" s="662" t="s">
        <v>2351</v>
      </c>
      <c r="G164" s="662" t="s">
        <v>2389</v>
      </c>
      <c r="H164" s="662" t="s">
        <v>1529</v>
      </c>
      <c r="I164" s="662" t="s">
        <v>1876</v>
      </c>
      <c r="J164" s="662" t="s">
        <v>2279</v>
      </c>
      <c r="K164" s="662" t="s">
        <v>2280</v>
      </c>
      <c r="L164" s="663">
        <v>149.52000000000001</v>
      </c>
      <c r="M164" s="663">
        <v>149.52000000000001</v>
      </c>
      <c r="N164" s="662">
        <v>1</v>
      </c>
      <c r="O164" s="745">
        <v>1</v>
      </c>
      <c r="P164" s="663">
        <v>149.52000000000001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12</v>
      </c>
      <c r="B165" s="662" t="s">
        <v>543</v>
      </c>
      <c r="C165" s="662" t="s">
        <v>2354</v>
      </c>
      <c r="D165" s="743" t="s">
        <v>4569</v>
      </c>
      <c r="E165" s="744" t="s">
        <v>2374</v>
      </c>
      <c r="F165" s="662" t="s">
        <v>2351</v>
      </c>
      <c r="G165" s="662" t="s">
        <v>2389</v>
      </c>
      <c r="H165" s="662" t="s">
        <v>1529</v>
      </c>
      <c r="I165" s="662" t="s">
        <v>1711</v>
      </c>
      <c r="J165" s="662" t="s">
        <v>1712</v>
      </c>
      <c r="K165" s="662" t="s">
        <v>2272</v>
      </c>
      <c r="L165" s="663">
        <v>225.06</v>
      </c>
      <c r="M165" s="663">
        <v>2475.66</v>
      </c>
      <c r="N165" s="662">
        <v>11</v>
      </c>
      <c r="O165" s="745">
        <v>7.5</v>
      </c>
      <c r="P165" s="663">
        <v>1350.36</v>
      </c>
      <c r="Q165" s="678">
        <v>0.54545454545454541</v>
      </c>
      <c r="R165" s="662">
        <v>6</v>
      </c>
      <c r="S165" s="678">
        <v>0.54545454545454541</v>
      </c>
      <c r="T165" s="745">
        <v>4</v>
      </c>
      <c r="U165" s="701">
        <v>0.53333333333333333</v>
      </c>
    </row>
    <row r="166" spans="1:21" ht="14.4" customHeight="1" x14ac:dyDescent="0.3">
      <c r="A166" s="661">
        <v>12</v>
      </c>
      <c r="B166" s="662" t="s">
        <v>543</v>
      </c>
      <c r="C166" s="662" t="s">
        <v>2354</v>
      </c>
      <c r="D166" s="743" t="s">
        <v>4569</v>
      </c>
      <c r="E166" s="744" t="s">
        <v>2374</v>
      </c>
      <c r="F166" s="662" t="s">
        <v>2351</v>
      </c>
      <c r="G166" s="662" t="s">
        <v>2390</v>
      </c>
      <c r="H166" s="662" t="s">
        <v>544</v>
      </c>
      <c r="I166" s="662" t="s">
        <v>1786</v>
      </c>
      <c r="J166" s="662" t="s">
        <v>1787</v>
      </c>
      <c r="K166" s="662" t="s">
        <v>2286</v>
      </c>
      <c r="L166" s="663">
        <v>170.52</v>
      </c>
      <c r="M166" s="663">
        <v>341.04</v>
      </c>
      <c r="N166" s="662">
        <v>2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12</v>
      </c>
      <c r="B167" s="662" t="s">
        <v>543</v>
      </c>
      <c r="C167" s="662" t="s">
        <v>2354</v>
      </c>
      <c r="D167" s="743" t="s">
        <v>4569</v>
      </c>
      <c r="E167" s="744" t="s">
        <v>2374</v>
      </c>
      <c r="F167" s="662" t="s">
        <v>2351</v>
      </c>
      <c r="G167" s="662" t="s">
        <v>2390</v>
      </c>
      <c r="H167" s="662" t="s">
        <v>544</v>
      </c>
      <c r="I167" s="662" t="s">
        <v>2467</v>
      </c>
      <c r="J167" s="662" t="s">
        <v>1787</v>
      </c>
      <c r="K167" s="662" t="s">
        <v>2286</v>
      </c>
      <c r="L167" s="663">
        <v>0</v>
      </c>
      <c r="M167" s="663">
        <v>0</v>
      </c>
      <c r="N167" s="662">
        <v>6</v>
      </c>
      <c r="O167" s="745">
        <v>0.5</v>
      </c>
      <c r="P167" s="663">
        <v>0</v>
      </c>
      <c r="Q167" s="678"/>
      <c r="R167" s="662">
        <v>3</v>
      </c>
      <c r="S167" s="678">
        <v>0.5</v>
      </c>
      <c r="T167" s="745">
        <v>0.25</v>
      </c>
      <c r="U167" s="701">
        <v>0.5</v>
      </c>
    </row>
    <row r="168" spans="1:21" ht="14.4" customHeight="1" x14ac:dyDescent="0.3">
      <c r="A168" s="661">
        <v>12</v>
      </c>
      <c r="B168" s="662" t="s">
        <v>543</v>
      </c>
      <c r="C168" s="662" t="s">
        <v>2354</v>
      </c>
      <c r="D168" s="743" t="s">
        <v>4569</v>
      </c>
      <c r="E168" s="744" t="s">
        <v>2374</v>
      </c>
      <c r="F168" s="662" t="s">
        <v>2351</v>
      </c>
      <c r="G168" s="662" t="s">
        <v>2391</v>
      </c>
      <c r="H168" s="662" t="s">
        <v>544</v>
      </c>
      <c r="I168" s="662" t="s">
        <v>1863</v>
      </c>
      <c r="J168" s="662" t="s">
        <v>1864</v>
      </c>
      <c r="K168" s="662" t="s">
        <v>2286</v>
      </c>
      <c r="L168" s="663">
        <v>78.33</v>
      </c>
      <c r="M168" s="663">
        <v>313.32</v>
      </c>
      <c r="N168" s="662">
        <v>4</v>
      </c>
      <c r="O168" s="745">
        <v>1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12</v>
      </c>
      <c r="B169" s="662" t="s">
        <v>543</v>
      </c>
      <c r="C169" s="662" t="s">
        <v>2354</v>
      </c>
      <c r="D169" s="743" t="s">
        <v>4569</v>
      </c>
      <c r="E169" s="744" t="s">
        <v>2374</v>
      </c>
      <c r="F169" s="662" t="s">
        <v>2351</v>
      </c>
      <c r="G169" s="662" t="s">
        <v>2391</v>
      </c>
      <c r="H169" s="662" t="s">
        <v>544</v>
      </c>
      <c r="I169" s="662" t="s">
        <v>2579</v>
      </c>
      <c r="J169" s="662" t="s">
        <v>1864</v>
      </c>
      <c r="K169" s="662" t="s">
        <v>2580</v>
      </c>
      <c r="L169" s="663">
        <v>0</v>
      </c>
      <c r="M169" s="663">
        <v>0</v>
      </c>
      <c r="N169" s="662">
        <v>3</v>
      </c>
      <c r="O169" s="745">
        <v>1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12</v>
      </c>
      <c r="B170" s="662" t="s">
        <v>543</v>
      </c>
      <c r="C170" s="662" t="s">
        <v>2354</v>
      </c>
      <c r="D170" s="743" t="s">
        <v>4569</v>
      </c>
      <c r="E170" s="744" t="s">
        <v>2374</v>
      </c>
      <c r="F170" s="662" t="s">
        <v>2351</v>
      </c>
      <c r="G170" s="662" t="s">
        <v>2581</v>
      </c>
      <c r="H170" s="662" t="s">
        <v>1529</v>
      </c>
      <c r="I170" s="662" t="s">
        <v>1584</v>
      </c>
      <c r="J170" s="662" t="s">
        <v>1589</v>
      </c>
      <c r="K170" s="662" t="s">
        <v>2314</v>
      </c>
      <c r="L170" s="663">
        <v>424.24</v>
      </c>
      <c r="M170" s="663">
        <v>424.24</v>
      </c>
      <c r="N170" s="662">
        <v>1</v>
      </c>
      <c r="O170" s="745">
        <v>1</v>
      </c>
      <c r="P170" s="663">
        <v>424.24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12</v>
      </c>
      <c r="B171" s="662" t="s">
        <v>543</v>
      </c>
      <c r="C171" s="662" t="s">
        <v>2354</v>
      </c>
      <c r="D171" s="743" t="s">
        <v>4569</v>
      </c>
      <c r="E171" s="744" t="s">
        <v>2374</v>
      </c>
      <c r="F171" s="662" t="s">
        <v>2351</v>
      </c>
      <c r="G171" s="662" t="s">
        <v>2393</v>
      </c>
      <c r="H171" s="662" t="s">
        <v>1529</v>
      </c>
      <c r="I171" s="662" t="s">
        <v>2439</v>
      </c>
      <c r="J171" s="662" t="s">
        <v>1548</v>
      </c>
      <c r="K171" s="662" t="s">
        <v>2206</v>
      </c>
      <c r="L171" s="663">
        <v>543.39</v>
      </c>
      <c r="M171" s="663">
        <v>1086.78</v>
      </c>
      <c r="N171" s="662">
        <v>2</v>
      </c>
      <c r="O171" s="745">
        <v>1.5</v>
      </c>
      <c r="P171" s="663">
        <v>1086.78</v>
      </c>
      <c r="Q171" s="678">
        <v>1</v>
      </c>
      <c r="R171" s="662">
        <v>2</v>
      </c>
      <c r="S171" s="678">
        <v>1</v>
      </c>
      <c r="T171" s="745">
        <v>1.5</v>
      </c>
      <c r="U171" s="701">
        <v>1</v>
      </c>
    </row>
    <row r="172" spans="1:21" ht="14.4" customHeight="1" x14ac:dyDescent="0.3">
      <c r="A172" s="661">
        <v>12</v>
      </c>
      <c r="B172" s="662" t="s">
        <v>543</v>
      </c>
      <c r="C172" s="662" t="s">
        <v>2354</v>
      </c>
      <c r="D172" s="743" t="s">
        <v>4569</v>
      </c>
      <c r="E172" s="744" t="s">
        <v>2374</v>
      </c>
      <c r="F172" s="662" t="s">
        <v>2351</v>
      </c>
      <c r="G172" s="662" t="s">
        <v>2393</v>
      </c>
      <c r="H172" s="662" t="s">
        <v>1529</v>
      </c>
      <c r="I172" s="662" t="s">
        <v>2439</v>
      </c>
      <c r="J172" s="662" t="s">
        <v>1548</v>
      </c>
      <c r="K172" s="662" t="s">
        <v>2206</v>
      </c>
      <c r="L172" s="663">
        <v>490.89</v>
      </c>
      <c r="M172" s="663">
        <v>1963.56</v>
      </c>
      <c r="N172" s="662">
        <v>4</v>
      </c>
      <c r="O172" s="745">
        <v>3.5</v>
      </c>
      <c r="P172" s="663">
        <v>1472.67</v>
      </c>
      <c r="Q172" s="678">
        <v>0.75000000000000011</v>
      </c>
      <c r="R172" s="662">
        <v>3</v>
      </c>
      <c r="S172" s="678">
        <v>0.75</v>
      </c>
      <c r="T172" s="745">
        <v>3</v>
      </c>
      <c r="U172" s="701">
        <v>0.8571428571428571</v>
      </c>
    </row>
    <row r="173" spans="1:21" ht="14.4" customHeight="1" x14ac:dyDescent="0.3">
      <c r="A173" s="661">
        <v>12</v>
      </c>
      <c r="B173" s="662" t="s">
        <v>543</v>
      </c>
      <c r="C173" s="662" t="s">
        <v>2354</v>
      </c>
      <c r="D173" s="743" t="s">
        <v>4569</v>
      </c>
      <c r="E173" s="744" t="s">
        <v>2374</v>
      </c>
      <c r="F173" s="662" t="s">
        <v>2351</v>
      </c>
      <c r="G173" s="662" t="s">
        <v>2393</v>
      </c>
      <c r="H173" s="662" t="s">
        <v>1529</v>
      </c>
      <c r="I173" s="662" t="s">
        <v>2480</v>
      </c>
      <c r="J173" s="662" t="s">
        <v>1548</v>
      </c>
      <c r="K173" s="662" t="s">
        <v>2481</v>
      </c>
      <c r="L173" s="663">
        <v>147.26</v>
      </c>
      <c r="M173" s="663">
        <v>294.52</v>
      </c>
      <c r="N173" s="662">
        <v>2</v>
      </c>
      <c r="O173" s="745">
        <v>0.5</v>
      </c>
      <c r="P173" s="663">
        <v>294.52</v>
      </c>
      <c r="Q173" s="678">
        <v>1</v>
      </c>
      <c r="R173" s="662">
        <v>2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12</v>
      </c>
      <c r="B174" s="662" t="s">
        <v>543</v>
      </c>
      <c r="C174" s="662" t="s">
        <v>2354</v>
      </c>
      <c r="D174" s="743" t="s">
        <v>4569</v>
      </c>
      <c r="E174" s="744" t="s">
        <v>2374</v>
      </c>
      <c r="F174" s="662" t="s">
        <v>2351</v>
      </c>
      <c r="G174" s="662" t="s">
        <v>2393</v>
      </c>
      <c r="H174" s="662" t="s">
        <v>1529</v>
      </c>
      <c r="I174" s="662" t="s">
        <v>1547</v>
      </c>
      <c r="J174" s="662" t="s">
        <v>1548</v>
      </c>
      <c r="K174" s="662" t="s">
        <v>2207</v>
      </c>
      <c r="L174" s="663">
        <v>923.74</v>
      </c>
      <c r="M174" s="663">
        <v>923.74</v>
      </c>
      <c r="N174" s="662">
        <v>1</v>
      </c>
      <c r="O174" s="745">
        <v>1</v>
      </c>
      <c r="P174" s="663">
        <v>923.74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12</v>
      </c>
      <c r="B175" s="662" t="s">
        <v>543</v>
      </c>
      <c r="C175" s="662" t="s">
        <v>2354</v>
      </c>
      <c r="D175" s="743" t="s">
        <v>4569</v>
      </c>
      <c r="E175" s="744" t="s">
        <v>2374</v>
      </c>
      <c r="F175" s="662" t="s">
        <v>2351</v>
      </c>
      <c r="G175" s="662" t="s">
        <v>2393</v>
      </c>
      <c r="H175" s="662" t="s">
        <v>1529</v>
      </c>
      <c r="I175" s="662" t="s">
        <v>1573</v>
      </c>
      <c r="J175" s="662" t="s">
        <v>1574</v>
      </c>
      <c r="K175" s="662" t="s">
        <v>2208</v>
      </c>
      <c r="L175" s="663">
        <v>1847.49</v>
      </c>
      <c r="M175" s="663">
        <v>1847.49</v>
      </c>
      <c r="N175" s="662">
        <v>1</v>
      </c>
      <c r="O175" s="745">
        <v>1</v>
      </c>
      <c r="P175" s="663">
        <v>1847.49</v>
      </c>
      <c r="Q175" s="678">
        <v>1</v>
      </c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12</v>
      </c>
      <c r="B176" s="662" t="s">
        <v>543</v>
      </c>
      <c r="C176" s="662" t="s">
        <v>2354</v>
      </c>
      <c r="D176" s="743" t="s">
        <v>4569</v>
      </c>
      <c r="E176" s="744" t="s">
        <v>2374</v>
      </c>
      <c r="F176" s="662" t="s">
        <v>2351</v>
      </c>
      <c r="G176" s="662" t="s">
        <v>2393</v>
      </c>
      <c r="H176" s="662" t="s">
        <v>544</v>
      </c>
      <c r="I176" s="662" t="s">
        <v>2582</v>
      </c>
      <c r="J176" s="662" t="s">
        <v>1548</v>
      </c>
      <c r="K176" s="662" t="s">
        <v>2583</v>
      </c>
      <c r="L176" s="663">
        <v>0</v>
      </c>
      <c r="M176" s="663">
        <v>0</v>
      </c>
      <c r="N176" s="662">
        <v>4</v>
      </c>
      <c r="O176" s="745">
        <v>1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12</v>
      </c>
      <c r="B177" s="662" t="s">
        <v>543</v>
      </c>
      <c r="C177" s="662" t="s">
        <v>2354</v>
      </c>
      <c r="D177" s="743" t="s">
        <v>4569</v>
      </c>
      <c r="E177" s="744" t="s">
        <v>2374</v>
      </c>
      <c r="F177" s="662" t="s">
        <v>2351</v>
      </c>
      <c r="G177" s="662" t="s">
        <v>2395</v>
      </c>
      <c r="H177" s="662" t="s">
        <v>544</v>
      </c>
      <c r="I177" s="662" t="s">
        <v>1868</v>
      </c>
      <c r="J177" s="662" t="s">
        <v>1869</v>
      </c>
      <c r="K177" s="662" t="s">
        <v>2310</v>
      </c>
      <c r="L177" s="663">
        <v>88.1</v>
      </c>
      <c r="M177" s="663">
        <v>176.2</v>
      </c>
      <c r="N177" s="662">
        <v>2</v>
      </c>
      <c r="O177" s="745">
        <v>1.5</v>
      </c>
      <c r="P177" s="663">
        <v>176.2</v>
      </c>
      <c r="Q177" s="678">
        <v>1</v>
      </c>
      <c r="R177" s="662">
        <v>2</v>
      </c>
      <c r="S177" s="678">
        <v>1</v>
      </c>
      <c r="T177" s="745">
        <v>1.5</v>
      </c>
      <c r="U177" s="701">
        <v>1</v>
      </c>
    </row>
    <row r="178" spans="1:21" ht="14.4" customHeight="1" x14ac:dyDescent="0.3">
      <c r="A178" s="661">
        <v>12</v>
      </c>
      <c r="B178" s="662" t="s">
        <v>543</v>
      </c>
      <c r="C178" s="662" t="s">
        <v>2354</v>
      </c>
      <c r="D178" s="743" t="s">
        <v>4569</v>
      </c>
      <c r="E178" s="744" t="s">
        <v>2374</v>
      </c>
      <c r="F178" s="662" t="s">
        <v>2351</v>
      </c>
      <c r="G178" s="662" t="s">
        <v>2400</v>
      </c>
      <c r="H178" s="662" t="s">
        <v>544</v>
      </c>
      <c r="I178" s="662" t="s">
        <v>1790</v>
      </c>
      <c r="J178" s="662" t="s">
        <v>1791</v>
      </c>
      <c r="K178" s="662" t="s">
        <v>2401</v>
      </c>
      <c r="L178" s="663">
        <v>78.33</v>
      </c>
      <c r="M178" s="663">
        <v>78.33</v>
      </c>
      <c r="N178" s="662">
        <v>1</v>
      </c>
      <c r="O178" s="745">
        <v>0.5</v>
      </c>
      <c r="P178" s="663">
        <v>78.33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12</v>
      </c>
      <c r="B179" s="662" t="s">
        <v>543</v>
      </c>
      <c r="C179" s="662" t="s">
        <v>2354</v>
      </c>
      <c r="D179" s="743" t="s">
        <v>4569</v>
      </c>
      <c r="E179" s="744" t="s">
        <v>2374</v>
      </c>
      <c r="F179" s="662" t="s">
        <v>2351</v>
      </c>
      <c r="G179" s="662" t="s">
        <v>2402</v>
      </c>
      <c r="H179" s="662" t="s">
        <v>544</v>
      </c>
      <c r="I179" s="662" t="s">
        <v>2403</v>
      </c>
      <c r="J179" s="662" t="s">
        <v>1386</v>
      </c>
      <c r="K179" s="662" t="s">
        <v>2404</v>
      </c>
      <c r="L179" s="663">
        <v>54.23</v>
      </c>
      <c r="M179" s="663">
        <v>162.69</v>
      </c>
      <c r="N179" s="662">
        <v>3</v>
      </c>
      <c r="O179" s="745">
        <v>2</v>
      </c>
      <c r="P179" s="663">
        <v>108.46</v>
      </c>
      <c r="Q179" s="678">
        <v>0.66666666666666663</v>
      </c>
      <c r="R179" s="662">
        <v>2</v>
      </c>
      <c r="S179" s="678">
        <v>0.66666666666666663</v>
      </c>
      <c r="T179" s="745">
        <v>1.5</v>
      </c>
      <c r="U179" s="701">
        <v>0.75</v>
      </c>
    </row>
    <row r="180" spans="1:21" ht="14.4" customHeight="1" x14ac:dyDescent="0.3">
      <c r="A180" s="661">
        <v>12</v>
      </c>
      <c r="B180" s="662" t="s">
        <v>543</v>
      </c>
      <c r="C180" s="662" t="s">
        <v>2354</v>
      </c>
      <c r="D180" s="743" t="s">
        <v>4569</v>
      </c>
      <c r="E180" s="744" t="s">
        <v>2374</v>
      </c>
      <c r="F180" s="662" t="s">
        <v>2351</v>
      </c>
      <c r="G180" s="662" t="s">
        <v>2495</v>
      </c>
      <c r="H180" s="662" t="s">
        <v>544</v>
      </c>
      <c r="I180" s="662" t="s">
        <v>2584</v>
      </c>
      <c r="J180" s="662" t="s">
        <v>2497</v>
      </c>
      <c r="K180" s="662" t="s">
        <v>2585</v>
      </c>
      <c r="L180" s="663">
        <v>239.19</v>
      </c>
      <c r="M180" s="663">
        <v>956.76</v>
      </c>
      <c r="N180" s="662">
        <v>4</v>
      </c>
      <c r="O180" s="745">
        <v>2.5</v>
      </c>
      <c r="P180" s="663">
        <v>717.56999999999994</v>
      </c>
      <c r="Q180" s="678">
        <v>0.74999999999999989</v>
      </c>
      <c r="R180" s="662">
        <v>3</v>
      </c>
      <c r="S180" s="678">
        <v>0.75</v>
      </c>
      <c r="T180" s="745">
        <v>1.5</v>
      </c>
      <c r="U180" s="701">
        <v>0.6</v>
      </c>
    </row>
    <row r="181" spans="1:21" ht="14.4" customHeight="1" x14ac:dyDescent="0.3">
      <c r="A181" s="661">
        <v>12</v>
      </c>
      <c r="B181" s="662" t="s">
        <v>543</v>
      </c>
      <c r="C181" s="662" t="s">
        <v>2354</v>
      </c>
      <c r="D181" s="743" t="s">
        <v>4569</v>
      </c>
      <c r="E181" s="744" t="s">
        <v>2374</v>
      </c>
      <c r="F181" s="662" t="s">
        <v>2351</v>
      </c>
      <c r="G181" s="662" t="s">
        <v>2495</v>
      </c>
      <c r="H181" s="662" t="s">
        <v>544</v>
      </c>
      <c r="I181" s="662" t="s">
        <v>2586</v>
      </c>
      <c r="J181" s="662" t="s">
        <v>1230</v>
      </c>
      <c r="K181" s="662" t="s">
        <v>2587</v>
      </c>
      <c r="L181" s="663">
        <v>0</v>
      </c>
      <c r="M181" s="663">
        <v>0</v>
      </c>
      <c r="N181" s="662">
        <v>1</v>
      </c>
      <c r="O181" s="745">
        <v>0.5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12</v>
      </c>
      <c r="B182" s="662" t="s">
        <v>543</v>
      </c>
      <c r="C182" s="662" t="s">
        <v>2354</v>
      </c>
      <c r="D182" s="743" t="s">
        <v>4569</v>
      </c>
      <c r="E182" s="744" t="s">
        <v>2374</v>
      </c>
      <c r="F182" s="662" t="s">
        <v>2351</v>
      </c>
      <c r="G182" s="662" t="s">
        <v>2555</v>
      </c>
      <c r="H182" s="662" t="s">
        <v>544</v>
      </c>
      <c r="I182" s="662" t="s">
        <v>2556</v>
      </c>
      <c r="J182" s="662" t="s">
        <v>2557</v>
      </c>
      <c r="K182" s="662" t="s">
        <v>2558</v>
      </c>
      <c r="L182" s="663">
        <v>316.08999999999997</v>
      </c>
      <c r="M182" s="663">
        <v>316.08999999999997</v>
      </c>
      <c r="N182" s="662">
        <v>1</v>
      </c>
      <c r="O182" s="745">
        <v>1</v>
      </c>
      <c r="P182" s="663">
        <v>316.08999999999997</v>
      </c>
      <c r="Q182" s="678">
        <v>1</v>
      </c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12</v>
      </c>
      <c r="B183" s="662" t="s">
        <v>543</v>
      </c>
      <c r="C183" s="662" t="s">
        <v>2354</v>
      </c>
      <c r="D183" s="743" t="s">
        <v>4569</v>
      </c>
      <c r="E183" s="744" t="s">
        <v>2374</v>
      </c>
      <c r="F183" s="662" t="s">
        <v>2351</v>
      </c>
      <c r="G183" s="662" t="s">
        <v>2555</v>
      </c>
      <c r="H183" s="662" t="s">
        <v>544</v>
      </c>
      <c r="I183" s="662" t="s">
        <v>2556</v>
      </c>
      <c r="J183" s="662" t="s">
        <v>2557</v>
      </c>
      <c r="K183" s="662" t="s">
        <v>2558</v>
      </c>
      <c r="L183" s="663">
        <v>308.69</v>
      </c>
      <c r="M183" s="663">
        <v>308.69</v>
      </c>
      <c r="N183" s="662">
        <v>1</v>
      </c>
      <c r="O183" s="745">
        <v>0.5</v>
      </c>
      <c r="P183" s="663">
        <v>308.69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12</v>
      </c>
      <c r="B184" s="662" t="s">
        <v>543</v>
      </c>
      <c r="C184" s="662" t="s">
        <v>2354</v>
      </c>
      <c r="D184" s="743" t="s">
        <v>4569</v>
      </c>
      <c r="E184" s="744" t="s">
        <v>2374</v>
      </c>
      <c r="F184" s="662" t="s">
        <v>2351</v>
      </c>
      <c r="G184" s="662" t="s">
        <v>2499</v>
      </c>
      <c r="H184" s="662" t="s">
        <v>544</v>
      </c>
      <c r="I184" s="662" t="s">
        <v>2501</v>
      </c>
      <c r="J184" s="662" t="s">
        <v>960</v>
      </c>
      <c r="K184" s="662" t="s">
        <v>2502</v>
      </c>
      <c r="L184" s="663">
        <v>90.53</v>
      </c>
      <c r="M184" s="663">
        <v>181.06</v>
      </c>
      <c r="N184" s="662">
        <v>2</v>
      </c>
      <c r="O184" s="745">
        <v>2</v>
      </c>
      <c r="P184" s="663">
        <v>90.53</v>
      </c>
      <c r="Q184" s="678">
        <v>0.5</v>
      </c>
      <c r="R184" s="662">
        <v>1</v>
      </c>
      <c r="S184" s="678">
        <v>0.5</v>
      </c>
      <c r="T184" s="745">
        <v>1</v>
      </c>
      <c r="U184" s="701">
        <v>0.5</v>
      </c>
    </row>
    <row r="185" spans="1:21" ht="14.4" customHeight="1" x14ac:dyDescent="0.3">
      <c r="A185" s="661">
        <v>12</v>
      </c>
      <c r="B185" s="662" t="s">
        <v>543</v>
      </c>
      <c r="C185" s="662" t="s">
        <v>2354</v>
      </c>
      <c r="D185" s="743" t="s">
        <v>4569</v>
      </c>
      <c r="E185" s="744" t="s">
        <v>2374</v>
      </c>
      <c r="F185" s="662" t="s">
        <v>2351</v>
      </c>
      <c r="G185" s="662" t="s">
        <v>2409</v>
      </c>
      <c r="H185" s="662" t="s">
        <v>544</v>
      </c>
      <c r="I185" s="662" t="s">
        <v>779</v>
      </c>
      <c r="J185" s="662" t="s">
        <v>2410</v>
      </c>
      <c r="K185" s="662" t="s">
        <v>2411</v>
      </c>
      <c r="L185" s="663">
        <v>0</v>
      </c>
      <c r="M185" s="663">
        <v>0</v>
      </c>
      <c r="N185" s="662">
        <v>1</v>
      </c>
      <c r="O185" s="745">
        <v>1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12</v>
      </c>
      <c r="B186" s="662" t="s">
        <v>543</v>
      </c>
      <c r="C186" s="662" t="s">
        <v>2354</v>
      </c>
      <c r="D186" s="743" t="s">
        <v>4569</v>
      </c>
      <c r="E186" s="744" t="s">
        <v>2374</v>
      </c>
      <c r="F186" s="662" t="s">
        <v>2351</v>
      </c>
      <c r="G186" s="662" t="s">
        <v>2412</v>
      </c>
      <c r="H186" s="662" t="s">
        <v>544</v>
      </c>
      <c r="I186" s="662" t="s">
        <v>2413</v>
      </c>
      <c r="J186" s="662" t="s">
        <v>1457</v>
      </c>
      <c r="K186" s="662" t="s">
        <v>2414</v>
      </c>
      <c r="L186" s="663">
        <v>22.44</v>
      </c>
      <c r="M186" s="663">
        <v>112.2</v>
      </c>
      <c r="N186" s="662">
        <v>5</v>
      </c>
      <c r="O186" s="745">
        <v>5</v>
      </c>
      <c r="P186" s="663">
        <v>22.44</v>
      </c>
      <c r="Q186" s="678">
        <v>0.2</v>
      </c>
      <c r="R186" s="662">
        <v>1</v>
      </c>
      <c r="S186" s="678">
        <v>0.2</v>
      </c>
      <c r="T186" s="745">
        <v>1</v>
      </c>
      <c r="U186" s="701">
        <v>0.2</v>
      </c>
    </row>
    <row r="187" spans="1:21" ht="14.4" customHeight="1" x14ac:dyDescent="0.3">
      <c r="A187" s="661">
        <v>12</v>
      </c>
      <c r="B187" s="662" t="s">
        <v>543</v>
      </c>
      <c r="C187" s="662" t="s">
        <v>2354</v>
      </c>
      <c r="D187" s="743" t="s">
        <v>4569</v>
      </c>
      <c r="E187" s="744" t="s">
        <v>2374</v>
      </c>
      <c r="F187" s="662" t="s">
        <v>2351</v>
      </c>
      <c r="G187" s="662" t="s">
        <v>2412</v>
      </c>
      <c r="H187" s="662" t="s">
        <v>544</v>
      </c>
      <c r="I187" s="662" t="s">
        <v>2413</v>
      </c>
      <c r="J187" s="662" t="s">
        <v>1457</v>
      </c>
      <c r="K187" s="662" t="s">
        <v>2414</v>
      </c>
      <c r="L187" s="663">
        <v>42.54</v>
      </c>
      <c r="M187" s="663">
        <v>85.08</v>
      </c>
      <c r="N187" s="662">
        <v>2</v>
      </c>
      <c r="O187" s="745">
        <v>1</v>
      </c>
      <c r="P187" s="663">
        <v>85.08</v>
      </c>
      <c r="Q187" s="678">
        <v>1</v>
      </c>
      <c r="R187" s="662">
        <v>2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12</v>
      </c>
      <c r="B188" s="662" t="s">
        <v>543</v>
      </c>
      <c r="C188" s="662" t="s">
        <v>2354</v>
      </c>
      <c r="D188" s="743" t="s">
        <v>4569</v>
      </c>
      <c r="E188" s="744" t="s">
        <v>2374</v>
      </c>
      <c r="F188" s="662" t="s">
        <v>2351</v>
      </c>
      <c r="G188" s="662" t="s">
        <v>2565</v>
      </c>
      <c r="H188" s="662" t="s">
        <v>544</v>
      </c>
      <c r="I188" s="662" t="s">
        <v>1778</v>
      </c>
      <c r="J188" s="662" t="s">
        <v>1779</v>
      </c>
      <c r="K188" s="662" t="s">
        <v>2566</v>
      </c>
      <c r="L188" s="663">
        <v>186.27</v>
      </c>
      <c r="M188" s="663">
        <v>186.27</v>
      </c>
      <c r="N188" s="662">
        <v>1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12</v>
      </c>
      <c r="B189" s="662" t="s">
        <v>543</v>
      </c>
      <c r="C189" s="662" t="s">
        <v>2354</v>
      </c>
      <c r="D189" s="743" t="s">
        <v>4569</v>
      </c>
      <c r="E189" s="744" t="s">
        <v>2374</v>
      </c>
      <c r="F189" s="662" t="s">
        <v>2351</v>
      </c>
      <c r="G189" s="662" t="s">
        <v>2415</v>
      </c>
      <c r="H189" s="662" t="s">
        <v>544</v>
      </c>
      <c r="I189" s="662" t="s">
        <v>2416</v>
      </c>
      <c r="J189" s="662" t="s">
        <v>2417</v>
      </c>
      <c r="K189" s="662" t="s">
        <v>2418</v>
      </c>
      <c r="L189" s="663">
        <v>1514.87</v>
      </c>
      <c r="M189" s="663">
        <v>4544.6099999999997</v>
      </c>
      <c r="N189" s="662">
        <v>3</v>
      </c>
      <c r="O189" s="745">
        <v>1</v>
      </c>
      <c r="P189" s="663">
        <v>3029.74</v>
      </c>
      <c r="Q189" s="678">
        <v>0.66666666666666663</v>
      </c>
      <c r="R189" s="662">
        <v>2</v>
      </c>
      <c r="S189" s="678">
        <v>0.66666666666666663</v>
      </c>
      <c r="T189" s="745">
        <v>0.75</v>
      </c>
      <c r="U189" s="701">
        <v>0.75</v>
      </c>
    </row>
    <row r="190" spans="1:21" ht="14.4" customHeight="1" x14ac:dyDescent="0.3">
      <c r="A190" s="661">
        <v>12</v>
      </c>
      <c r="B190" s="662" t="s">
        <v>543</v>
      </c>
      <c r="C190" s="662" t="s">
        <v>2354</v>
      </c>
      <c r="D190" s="743" t="s">
        <v>4569</v>
      </c>
      <c r="E190" s="744" t="s">
        <v>2374</v>
      </c>
      <c r="F190" s="662" t="s">
        <v>2351</v>
      </c>
      <c r="G190" s="662" t="s">
        <v>2588</v>
      </c>
      <c r="H190" s="662" t="s">
        <v>1529</v>
      </c>
      <c r="I190" s="662" t="s">
        <v>2589</v>
      </c>
      <c r="J190" s="662" t="s">
        <v>2590</v>
      </c>
      <c r="K190" s="662" t="s">
        <v>2591</v>
      </c>
      <c r="L190" s="663">
        <v>99.91</v>
      </c>
      <c r="M190" s="663">
        <v>299.73</v>
      </c>
      <c r="N190" s="662">
        <v>3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12</v>
      </c>
      <c r="B191" s="662" t="s">
        <v>543</v>
      </c>
      <c r="C191" s="662" t="s">
        <v>2354</v>
      </c>
      <c r="D191" s="743" t="s">
        <v>4569</v>
      </c>
      <c r="E191" s="744" t="s">
        <v>2374</v>
      </c>
      <c r="F191" s="662" t="s">
        <v>2353</v>
      </c>
      <c r="G191" s="662" t="s">
        <v>2426</v>
      </c>
      <c r="H191" s="662" t="s">
        <v>544</v>
      </c>
      <c r="I191" s="662" t="s">
        <v>2436</v>
      </c>
      <c r="J191" s="662" t="s">
        <v>2437</v>
      </c>
      <c r="K191" s="662" t="s">
        <v>2438</v>
      </c>
      <c r="L191" s="663">
        <v>190</v>
      </c>
      <c r="M191" s="663">
        <v>5510</v>
      </c>
      <c r="N191" s="662">
        <v>29</v>
      </c>
      <c r="O191" s="745">
        <v>14</v>
      </c>
      <c r="P191" s="663">
        <v>5130</v>
      </c>
      <c r="Q191" s="678">
        <v>0.93103448275862066</v>
      </c>
      <c r="R191" s="662">
        <v>27</v>
      </c>
      <c r="S191" s="678">
        <v>0.93103448275862066</v>
      </c>
      <c r="T191" s="745">
        <v>13</v>
      </c>
      <c r="U191" s="701">
        <v>0.9285714285714286</v>
      </c>
    </row>
    <row r="192" spans="1:21" ht="14.4" customHeight="1" x14ac:dyDescent="0.3">
      <c r="A192" s="661">
        <v>12</v>
      </c>
      <c r="B192" s="662" t="s">
        <v>543</v>
      </c>
      <c r="C192" s="662" t="s">
        <v>2354</v>
      </c>
      <c r="D192" s="743" t="s">
        <v>4569</v>
      </c>
      <c r="E192" s="744" t="s">
        <v>2374</v>
      </c>
      <c r="F192" s="662" t="s">
        <v>2353</v>
      </c>
      <c r="G192" s="662" t="s">
        <v>2426</v>
      </c>
      <c r="H192" s="662" t="s">
        <v>544</v>
      </c>
      <c r="I192" s="662" t="s">
        <v>2514</v>
      </c>
      <c r="J192" s="662" t="s">
        <v>2515</v>
      </c>
      <c r="K192" s="662" t="s">
        <v>2516</v>
      </c>
      <c r="L192" s="663">
        <v>126.65</v>
      </c>
      <c r="M192" s="663">
        <v>1519.8000000000002</v>
      </c>
      <c r="N192" s="662">
        <v>12</v>
      </c>
      <c r="O192" s="745">
        <v>3</v>
      </c>
      <c r="P192" s="663">
        <v>1519.8000000000002</v>
      </c>
      <c r="Q192" s="678">
        <v>1</v>
      </c>
      <c r="R192" s="662">
        <v>12</v>
      </c>
      <c r="S192" s="678">
        <v>1</v>
      </c>
      <c r="T192" s="745">
        <v>3</v>
      </c>
      <c r="U192" s="701">
        <v>1</v>
      </c>
    </row>
    <row r="193" spans="1:21" ht="14.4" customHeight="1" x14ac:dyDescent="0.3">
      <c r="A193" s="661">
        <v>12</v>
      </c>
      <c r="B193" s="662" t="s">
        <v>543</v>
      </c>
      <c r="C193" s="662" t="s">
        <v>2354</v>
      </c>
      <c r="D193" s="743" t="s">
        <v>4569</v>
      </c>
      <c r="E193" s="744" t="s">
        <v>2375</v>
      </c>
      <c r="F193" s="662" t="s">
        <v>2351</v>
      </c>
      <c r="G193" s="662" t="s">
        <v>2389</v>
      </c>
      <c r="H193" s="662" t="s">
        <v>544</v>
      </c>
      <c r="I193" s="662" t="s">
        <v>2592</v>
      </c>
      <c r="J193" s="662" t="s">
        <v>2593</v>
      </c>
      <c r="K193" s="662" t="s">
        <v>2273</v>
      </c>
      <c r="L193" s="663">
        <v>154.36000000000001</v>
      </c>
      <c r="M193" s="663">
        <v>154.36000000000001</v>
      </c>
      <c r="N193" s="662">
        <v>1</v>
      </c>
      <c r="O193" s="745">
        <v>0.5</v>
      </c>
      <c r="P193" s="663">
        <v>154.36000000000001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12</v>
      </c>
      <c r="B194" s="662" t="s">
        <v>543</v>
      </c>
      <c r="C194" s="662" t="s">
        <v>2354</v>
      </c>
      <c r="D194" s="743" t="s">
        <v>4569</v>
      </c>
      <c r="E194" s="744" t="s">
        <v>2375</v>
      </c>
      <c r="F194" s="662" t="s">
        <v>2351</v>
      </c>
      <c r="G194" s="662" t="s">
        <v>2389</v>
      </c>
      <c r="H194" s="662" t="s">
        <v>1529</v>
      </c>
      <c r="I194" s="662" t="s">
        <v>1872</v>
      </c>
      <c r="J194" s="662" t="s">
        <v>1712</v>
      </c>
      <c r="K194" s="662" t="s">
        <v>2273</v>
      </c>
      <c r="L194" s="663">
        <v>154.36000000000001</v>
      </c>
      <c r="M194" s="663">
        <v>308.72000000000003</v>
      </c>
      <c r="N194" s="662">
        <v>2</v>
      </c>
      <c r="O194" s="745">
        <v>2</v>
      </c>
      <c r="P194" s="663">
        <v>308.72000000000003</v>
      </c>
      <c r="Q194" s="678">
        <v>1</v>
      </c>
      <c r="R194" s="662">
        <v>2</v>
      </c>
      <c r="S194" s="678">
        <v>1</v>
      </c>
      <c r="T194" s="745">
        <v>2</v>
      </c>
      <c r="U194" s="701">
        <v>1</v>
      </c>
    </row>
    <row r="195" spans="1:21" ht="14.4" customHeight="1" x14ac:dyDescent="0.3">
      <c r="A195" s="661">
        <v>12</v>
      </c>
      <c r="B195" s="662" t="s">
        <v>543</v>
      </c>
      <c r="C195" s="662" t="s">
        <v>2354</v>
      </c>
      <c r="D195" s="743" t="s">
        <v>4569</v>
      </c>
      <c r="E195" s="744" t="s">
        <v>2375</v>
      </c>
      <c r="F195" s="662" t="s">
        <v>2351</v>
      </c>
      <c r="G195" s="662" t="s">
        <v>2389</v>
      </c>
      <c r="H195" s="662" t="s">
        <v>1529</v>
      </c>
      <c r="I195" s="662" t="s">
        <v>1876</v>
      </c>
      <c r="J195" s="662" t="s">
        <v>2279</v>
      </c>
      <c r="K195" s="662" t="s">
        <v>2280</v>
      </c>
      <c r="L195" s="663">
        <v>149.52000000000001</v>
      </c>
      <c r="M195" s="663">
        <v>1345.68</v>
      </c>
      <c r="N195" s="662">
        <v>9</v>
      </c>
      <c r="O195" s="745">
        <v>6</v>
      </c>
      <c r="P195" s="663">
        <v>598.08000000000004</v>
      </c>
      <c r="Q195" s="678">
        <v>0.44444444444444448</v>
      </c>
      <c r="R195" s="662">
        <v>4</v>
      </c>
      <c r="S195" s="678">
        <v>0.44444444444444442</v>
      </c>
      <c r="T195" s="745">
        <v>3</v>
      </c>
      <c r="U195" s="701">
        <v>0.5</v>
      </c>
    </row>
    <row r="196" spans="1:21" ht="14.4" customHeight="1" x14ac:dyDescent="0.3">
      <c r="A196" s="661">
        <v>12</v>
      </c>
      <c r="B196" s="662" t="s">
        <v>543</v>
      </c>
      <c r="C196" s="662" t="s">
        <v>2354</v>
      </c>
      <c r="D196" s="743" t="s">
        <v>4569</v>
      </c>
      <c r="E196" s="744" t="s">
        <v>2375</v>
      </c>
      <c r="F196" s="662" t="s">
        <v>2351</v>
      </c>
      <c r="G196" s="662" t="s">
        <v>2390</v>
      </c>
      <c r="H196" s="662" t="s">
        <v>544</v>
      </c>
      <c r="I196" s="662" t="s">
        <v>2594</v>
      </c>
      <c r="J196" s="662" t="s">
        <v>2463</v>
      </c>
      <c r="K196" s="662" t="s">
        <v>2595</v>
      </c>
      <c r="L196" s="663">
        <v>85.27</v>
      </c>
      <c r="M196" s="663">
        <v>85.27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12</v>
      </c>
      <c r="B197" s="662" t="s">
        <v>543</v>
      </c>
      <c r="C197" s="662" t="s">
        <v>2354</v>
      </c>
      <c r="D197" s="743" t="s">
        <v>4569</v>
      </c>
      <c r="E197" s="744" t="s">
        <v>2375</v>
      </c>
      <c r="F197" s="662" t="s">
        <v>2351</v>
      </c>
      <c r="G197" s="662" t="s">
        <v>2390</v>
      </c>
      <c r="H197" s="662" t="s">
        <v>544</v>
      </c>
      <c r="I197" s="662" t="s">
        <v>1786</v>
      </c>
      <c r="J197" s="662" t="s">
        <v>1787</v>
      </c>
      <c r="K197" s="662" t="s">
        <v>2286</v>
      </c>
      <c r="L197" s="663">
        <v>170.52</v>
      </c>
      <c r="M197" s="663">
        <v>511.56000000000006</v>
      </c>
      <c r="N197" s="662">
        <v>3</v>
      </c>
      <c r="O197" s="745">
        <v>3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12</v>
      </c>
      <c r="B198" s="662" t="s">
        <v>543</v>
      </c>
      <c r="C198" s="662" t="s">
        <v>2354</v>
      </c>
      <c r="D198" s="743" t="s">
        <v>4569</v>
      </c>
      <c r="E198" s="744" t="s">
        <v>2375</v>
      </c>
      <c r="F198" s="662" t="s">
        <v>2351</v>
      </c>
      <c r="G198" s="662" t="s">
        <v>2391</v>
      </c>
      <c r="H198" s="662" t="s">
        <v>544</v>
      </c>
      <c r="I198" s="662" t="s">
        <v>1863</v>
      </c>
      <c r="J198" s="662" t="s">
        <v>1864</v>
      </c>
      <c r="K198" s="662" t="s">
        <v>2286</v>
      </c>
      <c r="L198" s="663">
        <v>78.33</v>
      </c>
      <c r="M198" s="663">
        <v>548.30999999999995</v>
      </c>
      <c r="N198" s="662">
        <v>7</v>
      </c>
      <c r="O198" s="745">
        <v>2.5</v>
      </c>
      <c r="P198" s="663">
        <v>313.32</v>
      </c>
      <c r="Q198" s="678">
        <v>0.57142857142857151</v>
      </c>
      <c r="R198" s="662">
        <v>4</v>
      </c>
      <c r="S198" s="678">
        <v>0.5714285714285714</v>
      </c>
      <c r="T198" s="745">
        <v>2</v>
      </c>
      <c r="U198" s="701">
        <v>0.8</v>
      </c>
    </row>
    <row r="199" spans="1:21" ht="14.4" customHeight="1" x14ac:dyDescent="0.3">
      <c r="A199" s="661">
        <v>12</v>
      </c>
      <c r="B199" s="662" t="s">
        <v>543</v>
      </c>
      <c r="C199" s="662" t="s">
        <v>2354</v>
      </c>
      <c r="D199" s="743" t="s">
        <v>4569</v>
      </c>
      <c r="E199" s="744" t="s">
        <v>2375</v>
      </c>
      <c r="F199" s="662" t="s">
        <v>2351</v>
      </c>
      <c r="G199" s="662" t="s">
        <v>2391</v>
      </c>
      <c r="H199" s="662" t="s">
        <v>544</v>
      </c>
      <c r="I199" s="662" t="s">
        <v>2596</v>
      </c>
      <c r="J199" s="662" t="s">
        <v>2597</v>
      </c>
      <c r="K199" s="662" t="s">
        <v>2595</v>
      </c>
      <c r="L199" s="663">
        <v>39.17</v>
      </c>
      <c r="M199" s="663">
        <v>39.17</v>
      </c>
      <c r="N199" s="662">
        <v>1</v>
      </c>
      <c r="O199" s="745">
        <v>1</v>
      </c>
      <c r="P199" s="663">
        <v>39.17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12</v>
      </c>
      <c r="B200" s="662" t="s">
        <v>543</v>
      </c>
      <c r="C200" s="662" t="s">
        <v>2354</v>
      </c>
      <c r="D200" s="743" t="s">
        <v>4569</v>
      </c>
      <c r="E200" s="744" t="s">
        <v>2375</v>
      </c>
      <c r="F200" s="662" t="s">
        <v>2351</v>
      </c>
      <c r="G200" s="662" t="s">
        <v>2598</v>
      </c>
      <c r="H200" s="662" t="s">
        <v>544</v>
      </c>
      <c r="I200" s="662" t="s">
        <v>677</v>
      </c>
      <c r="J200" s="662" t="s">
        <v>2599</v>
      </c>
      <c r="K200" s="662" t="s">
        <v>2600</v>
      </c>
      <c r="L200" s="663">
        <v>47.46</v>
      </c>
      <c r="M200" s="663">
        <v>47.46</v>
      </c>
      <c r="N200" s="662">
        <v>1</v>
      </c>
      <c r="O200" s="745">
        <v>0.5</v>
      </c>
      <c r="P200" s="663">
        <v>47.46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12</v>
      </c>
      <c r="B201" s="662" t="s">
        <v>543</v>
      </c>
      <c r="C201" s="662" t="s">
        <v>2354</v>
      </c>
      <c r="D201" s="743" t="s">
        <v>4569</v>
      </c>
      <c r="E201" s="744" t="s">
        <v>2375</v>
      </c>
      <c r="F201" s="662" t="s">
        <v>2351</v>
      </c>
      <c r="G201" s="662" t="s">
        <v>2601</v>
      </c>
      <c r="H201" s="662" t="s">
        <v>544</v>
      </c>
      <c r="I201" s="662" t="s">
        <v>2602</v>
      </c>
      <c r="J201" s="662" t="s">
        <v>2603</v>
      </c>
      <c r="K201" s="662" t="s">
        <v>2604</v>
      </c>
      <c r="L201" s="663">
        <v>0</v>
      </c>
      <c r="M201" s="663">
        <v>0</v>
      </c>
      <c r="N201" s="662">
        <v>1</v>
      </c>
      <c r="O201" s="745"/>
      <c r="P201" s="663">
        <v>0</v>
      </c>
      <c r="Q201" s="678"/>
      <c r="R201" s="662">
        <v>1</v>
      </c>
      <c r="S201" s="678">
        <v>1</v>
      </c>
      <c r="T201" s="745"/>
      <c r="U201" s="701"/>
    </row>
    <row r="202" spans="1:21" ht="14.4" customHeight="1" x14ac:dyDescent="0.3">
      <c r="A202" s="661">
        <v>12</v>
      </c>
      <c r="B202" s="662" t="s">
        <v>543</v>
      </c>
      <c r="C202" s="662" t="s">
        <v>2354</v>
      </c>
      <c r="D202" s="743" t="s">
        <v>4569</v>
      </c>
      <c r="E202" s="744" t="s">
        <v>2375</v>
      </c>
      <c r="F202" s="662" t="s">
        <v>2351</v>
      </c>
      <c r="G202" s="662" t="s">
        <v>2446</v>
      </c>
      <c r="H202" s="662" t="s">
        <v>544</v>
      </c>
      <c r="I202" s="662" t="s">
        <v>2605</v>
      </c>
      <c r="J202" s="662" t="s">
        <v>2448</v>
      </c>
      <c r="K202" s="662" t="s">
        <v>2606</v>
      </c>
      <c r="L202" s="663">
        <v>478.4</v>
      </c>
      <c r="M202" s="663">
        <v>956.8</v>
      </c>
      <c r="N202" s="662">
        <v>2</v>
      </c>
      <c r="O202" s="745">
        <v>0.5</v>
      </c>
      <c r="P202" s="663">
        <v>956.8</v>
      </c>
      <c r="Q202" s="678">
        <v>1</v>
      </c>
      <c r="R202" s="662">
        <v>2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12</v>
      </c>
      <c r="B203" s="662" t="s">
        <v>543</v>
      </c>
      <c r="C203" s="662" t="s">
        <v>2354</v>
      </c>
      <c r="D203" s="743" t="s">
        <v>4569</v>
      </c>
      <c r="E203" s="744" t="s">
        <v>2375</v>
      </c>
      <c r="F203" s="662" t="s">
        <v>2351</v>
      </c>
      <c r="G203" s="662" t="s">
        <v>2607</v>
      </c>
      <c r="H203" s="662" t="s">
        <v>544</v>
      </c>
      <c r="I203" s="662" t="s">
        <v>2608</v>
      </c>
      <c r="J203" s="662" t="s">
        <v>725</v>
      </c>
      <c r="K203" s="662" t="s">
        <v>2609</v>
      </c>
      <c r="L203" s="663">
        <v>0</v>
      </c>
      <c r="M203" s="663">
        <v>0</v>
      </c>
      <c r="N203" s="662">
        <v>1</v>
      </c>
      <c r="O203" s="745">
        <v>0.5</v>
      </c>
      <c r="P203" s="663">
        <v>0</v>
      </c>
      <c r="Q203" s="678"/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12</v>
      </c>
      <c r="B204" s="662" t="s">
        <v>543</v>
      </c>
      <c r="C204" s="662" t="s">
        <v>2354</v>
      </c>
      <c r="D204" s="743" t="s">
        <v>4569</v>
      </c>
      <c r="E204" s="744" t="s">
        <v>2375</v>
      </c>
      <c r="F204" s="662" t="s">
        <v>2351</v>
      </c>
      <c r="G204" s="662" t="s">
        <v>2476</v>
      </c>
      <c r="H204" s="662" t="s">
        <v>544</v>
      </c>
      <c r="I204" s="662" t="s">
        <v>1059</v>
      </c>
      <c r="J204" s="662" t="s">
        <v>1060</v>
      </c>
      <c r="K204" s="662" t="s">
        <v>1061</v>
      </c>
      <c r="L204" s="663">
        <v>60.9</v>
      </c>
      <c r="M204" s="663">
        <v>60.9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12</v>
      </c>
      <c r="B205" s="662" t="s">
        <v>543</v>
      </c>
      <c r="C205" s="662" t="s">
        <v>2354</v>
      </c>
      <c r="D205" s="743" t="s">
        <v>4569</v>
      </c>
      <c r="E205" s="744" t="s">
        <v>2375</v>
      </c>
      <c r="F205" s="662" t="s">
        <v>2351</v>
      </c>
      <c r="G205" s="662" t="s">
        <v>2610</v>
      </c>
      <c r="H205" s="662" t="s">
        <v>544</v>
      </c>
      <c r="I205" s="662" t="s">
        <v>810</v>
      </c>
      <c r="J205" s="662" t="s">
        <v>818</v>
      </c>
      <c r="K205" s="662" t="s">
        <v>2611</v>
      </c>
      <c r="L205" s="663">
        <v>0</v>
      </c>
      <c r="M205" s="663">
        <v>0</v>
      </c>
      <c r="N205" s="662">
        <v>1</v>
      </c>
      <c r="O205" s="745">
        <v>1</v>
      </c>
      <c r="P205" s="663">
        <v>0</v>
      </c>
      <c r="Q205" s="678"/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12</v>
      </c>
      <c r="B206" s="662" t="s">
        <v>543</v>
      </c>
      <c r="C206" s="662" t="s">
        <v>2354</v>
      </c>
      <c r="D206" s="743" t="s">
        <v>4569</v>
      </c>
      <c r="E206" s="744" t="s">
        <v>2375</v>
      </c>
      <c r="F206" s="662" t="s">
        <v>2351</v>
      </c>
      <c r="G206" s="662" t="s">
        <v>2477</v>
      </c>
      <c r="H206" s="662" t="s">
        <v>544</v>
      </c>
      <c r="I206" s="662" t="s">
        <v>2612</v>
      </c>
      <c r="J206" s="662" t="s">
        <v>1454</v>
      </c>
      <c r="K206" s="662" t="s">
        <v>2613</v>
      </c>
      <c r="L206" s="663">
        <v>111.07</v>
      </c>
      <c r="M206" s="663">
        <v>111.07</v>
      </c>
      <c r="N206" s="662">
        <v>1</v>
      </c>
      <c r="O206" s="745">
        <v>1</v>
      </c>
      <c r="P206" s="663">
        <v>111.07</v>
      </c>
      <c r="Q206" s="678">
        <v>1</v>
      </c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12</v>
      </c>
      <c r="B207" s="662" t="s">
        <v>543</v>
      </c>
      <c r="C207" s="662" t="s">
        <v>2354</v>
      </c>
      <c r="D207" s="743" t="s">
        <v>4569</v>
      </c>
      <c r="E207" s="744" t="s">
        <v>2375</v>
      </c>
      <c r="F207" s="662" t="s">
        <v>2351</v>
      </c>
      <c r="G207" s="662" t="s">
        <v>2614</v>
      </c>
      <c r="H207" s="662" t="s">
        <v>544</v>
      </c>
      <c r="I207" s="662" t="s">
        <v>2615</v>
      </c>
      <c r="J207" s="662" t="s">
        <v>2616</v>
      </c>
      <c r="K207" s="662" t="s">
        <v>2617</v>
      </c>
      <c r="L207" s="663">
        <v>54.99</v>
      </c>
      <c r="M207" s="663">
        <v>54.99</v>
      </c>
      <c r="N207" s="662">
        <v>1</v>
      </c>
      <c r="O207" s="745">
        <v>0.5</v>
      </c>
      <c r="P207" s="663">
        <v>54.99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12</v>
      </c>
      <c r="B208" s="662" t="s">
        <v>543</v>
      </c>
      <c r="C208" s="662" t="s">
        <v>2354</v>
      </c>
      <c r="D208" s="743" t="s">
        <v>4569</v>
      </c>
      <c r="E208" s="744" t="s">
        <v>2375</v>
      </c>
      <c r="F208" s="662" t="s">
        <v>2351</v>
      </c>
      <c r="G208" s="662" t="s">
        <v>2393</v>
      </c>
      <c r="H208" s="662" t="s">
        <v>1529</v>
      </c>
      <c r="I208" s="662" t="s">
        <v>2439</v>
      </c>
      <c r="J208" s="662" t="s">
        <v>1548</v>
      </c>
      <c r="K208" s="662" t="s">
        <v>2206</v>
      </c>
      <c r="L208" s="663">
        <v>543.39</v>
      </c>
      <c r="M208" s="663">
        <v>543.39</v>
      </c>
      <c r="N208" s="662">
        <v>1</v>
      </c>
      <c r="O208" s="745">
        <v>1</v>
      </c>
      <c r="P208" s="663">
        <v>543.39</v>
      </c>
      <c r="Q208" s="678">
        <v>1</v>
      </c>
      <c r="R208" s="662">
        <v>1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12</v>
      </c>
      <c r="B209" s="662" t="s">
        <v>543</v>
      </c>
      <c r="C209" s="662" t="s">
        <v>2354</v>
      </c>
      <c r="D209" s="743" t="s">
        <v>4569</v>
      </c>
      <c r="E209" s="744" t="s">
        <v>2375</v>
      </c>
      <c r="F209" s="662" t="s">
        <v>2351</v>
      </c>
      <c r="G209" s="662" t="s">
        <v>2393</v>
      </c>
      <c r="H209" s="662" t="s">
        <v>1529</v>
      </c>
      <c r="I209" s="662" t="s">
        <v>2439</v>
      </c>
      <c r="J209" s="662" t="s">
        <v>1548</v>
      </c>
      <c r="K209" s="662" t="s">
        <v>2206</v>
      </c>
      <c r="L209" s="663">
        <v>490.89</v>
      </c>
      <c r="M209" s="663">
        <v>981.78</v>
      </c>
      <c r="N209" s="662">
        <v>2</v>
      </c>
      <c r="O209" s="745">
        <v>1.5</v>
      </c>
      <c r="P209" s="663">
        <v>981.78</v>
      </c>
      <c r="Q209" s="678">
        <v>1</v>
      </c>
      <c r="R209" s="662">
        <v>2</v>
      </c>
      <c r="S209" s="678">
        <v>1</v>
      </c>
      <c r="T209" s="745">
        <v>1.5</v>
      </c>
      <c r="U209" s="701">
        <v>1</v>
      </c>
    </row>
    <row r="210" spans="1:21" ht="14.4" customHeight="1" x14ac:dyDescent="0.3">
      <c r="A210" s="661">
        <v>12</v>
      </c>
      <c r="B210" s="662" t="s">
        <v>543</v>
      </c>
      <c r="C210" s="662" t="s">
        <v>2354</v>
      </c>
      <c r="D210" s="743" t="s">
        <v>4569</v>
      </c>
      <c r="E210" s="744" t="s">
        <v>2375</v>
      </c>
      <c r="F210" s="662" t="s">
        <v>2351</v>
      </c>
      <c r="G210" s="662" t="s">
        <v>2393</v>
      </c>
      <c r="H210" s="662" t="s">
        <v>1529</v>
      </c>
      <c r="I210" s="662" t="s">
        <v>2480</v>
      </c>
      <c r="J210" s="662" t="s">
        <v>1548</v>
      </c>
      <c r="K210" s="662" t="s">
        <v>2481</v>
      </c>
      <c r="L210" s="663">
        <v>147.26</v>
      </c>
      <c r="M210" s="663">
        <v>883.56</v>
      </c>
      <c r="N210" s="662">
        <v>6</v>
      </c>
      <c r="O210" s="745">
        <v>0.5</v>
      </c>
      <c r="P210" s="663">
        <v>883.56</v>
      </c>
      <c r="Q210" s="678">
        <v>1</v>
      </c>
      <c r="R210" s="662">
        <v>6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12</v>
      </c>
      <c r="B211" s="662" t="s">
        <v>543</v>
      </c>
      <c r="C211" s="662" t="s">
        <v>2354</v>
      </c>
      <c r="D211" s="743" t="s">
        <v>4569</v>
      </c>
      <c r="E211" s="744" t="s">
        <v>2375</v>
      </c>
      <c r="F211" s="662" t="s">
        <v>2351</v>
      </c>
      <c r="G211" s="662" t="s">
        <v>2393</v>
      </c>
      <c r="H211" s="662" t="s">
        <v>1529</v>
      </c>
      <c r="I211" s="662" t="s">
        <v>2482</v>
      </c>
      <c r="J211" s="662" t="s">
        <v>1548</v>
      </c>
      <c r="K211" s="662" t="s">
        <v>2204</v>
      </c>
      <c r="L211" s="663">
        <v>736.33</v>
      </c>
      <c r="M211" s="663">
        <v>736.33</v>
      </c>
      <c r="N211" s="662">
        <v>1</v>
      </c>
      <c r="O211" s="745">
        <v>1</v>
      </c>
      <c r="P211" s="663">
        <v>736.33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12</v>
      </c>
      <c r="B212" s="662" t="s">
        <v>543</v>
      </c>
      <c r="C212" s="662" t="s">
        <v>2354</v>
      </c>
      <c r="D212" s="743" t="s">
        <v>4569</v>
      </c>
      <c r="E212" s="744" t="s">
        <v>2375</v>
      </c>
      <c r="F212" s="662" t="s">
        <v>2351</v>
      </c>
      <c r="G212" s="662" t="s">
        <v>2393</v>
      </c>
      <c r="H212" s="662" t="s">
        <v>1529</v>
      </c>
      <c r="I212" s="662" t="s">
        <v>2618</v>
      </c>
      <c r="J212" s="662" t="s">
        <v>1548</v>
      </c>
      <c r="K212" s="662" t="s">
        <v>2619</v>
      </c>
      <c r="L212" s="663">
        <v>0</v>
      </c>
      <c r="M212" s="663">
        <v>0</v>
      </c>
      <c r="N212" s="662">
        <v>2</v>
      </c>
      <c r="O212" s="745">
        <v>0.5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12</v>
      </c>
      <c r="B213" s="662" t="s">
        <v>543</v>
      </c>
      <c r="C213" s="662" t="s">
        <v>2354</v>
      </c>
      <c r="D213" s="743" t="s">
        <v>4569</v>
      </c>
      <c r="E213" s="744" t="s">
        <v>2375</v>
      </c>
      <c r="F213" s="662" t="s">
        <v>2351</v>
      </c>
      <c r="G213" s="662" t="s">
        <v>2393</v>
      </c>
      <c r="H213" s="662" t="s">
        <v>1529</v>
      </c>
      <c r="I213" s="662" t="s">
        <v>2394</v>
      </c>
      <c r="J213" s="662" t="s">
        <v>1574</v>
      </c>
      <c r="K213" s="662" t="s">
        <v>2201</v>
      </c>
      <c r="L213" s="663">
        <v>1385.62</v>
      </c>
      <c r="M213" s="663">
        <v>2771.24</v>
      </c>
      <c r="N213" s="662">
        <v>2</v>
      </c>
      <c r="O213" s="745">
        <v>1.5</v>
      </c>
      <c r="P213" s="663">
        <v>1385.62</v>
      </c>
      <c r="Q213" s="678">
        <v>0.5</v>
      </c>
      <c r="R213" s="662">
        <v>1</v>
      </c>
      <c r="S213" s="678">
        <v>0.5</v>
      </c>
      <c r="T213" s="745">
        <v>0.5</v>
      </c>
      <c r="U213" s="701">
        <v>0.33333333333333331</v>
      </c>
    </row>
    <row r="214" spans="1:21" ht="14.4" customHeight="1" x14ac:dyDescent="0.3">
      <c r="A214" s="661">
        <v>12</v>
      </c>
      <c r="B214" s="662" t="s">
        <v>543</v>
      </c>
      <c r="C214" s="662" t="s">
        <v>2354</v>
      </c>
      <c r="D214" s="743" t="s">
        <v>4569</v>
      </c>
      <c r="E214" s="744" t="s">
        <v>2375</v>
      </c>
      <c r="F214" s="662" t="s">
        <v>2351</v>
      </c>
      <c r="G214" s="662" t="s">
        <v>2393</v>
      </c>
      <c r="H214" s="662" t="s">
        <v>1529</v>
      </c>
      <c r="I214" s="662" t="s">
        <v>1722</v>
      </c>
      <c r="J214" s="662" t="s">
        <v>1548</v>
      </c>
      <c r="K214" s="662" t="s">
        <v>2206</v>
      </c>
      <c r="L214" s="663">
        <v>490.89</v>
      </c>
      <c r="M214" s="663">
        <v>1963.56</v>
      </c>
      <c r="N214" s="662">
        <v>4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12</v>
      </c>
      <c r="B215" s="662" t="s">
        <v>543</v>
      </c>
      <c r="C215" s="662" t="s">
        <v>2354</v>
      </c>
      <c r="D215" s="743" t="s">
        <v>4569</v>
      </c>
      <c r="E215" s="744" t="s">
        <v>2375</v>
      </c>
      <c r="F215" s="662" t="s">
        <v>2351</v>
      </c>
      <c r="G215" s="662" t="s">
        <v>2395</v>
      </c>
      <c r="H215" s="662" t="s">
        <v>544</v>
      </c>
      <c r="I215" s="662" t="s">
        <v>1868</v>
      </c>
      <c r="J215" s="662" t="s">
        <v>1869</v>
      </c>
      <c r="K215" s="662" t="s">
        <v>2310</v>
      </c>
      <c r="L215" s="663">
        <v>88.1</v>
      </c>
      <c r="M215" s="663">
        <v>88.1</v>
      </c>
      <c r="N215" s="662">
        <v>1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12</v>
      </c>
      <c r="B216" s="662" t="s">
        <v>543</v>
      </c>
      <c r="C216" s="662" t="s">
        <v>2354</v>
      </c>
      <c r="D216" s="743" t="s">
        <v>4569</v>
      </c>
      <c r="E216" s="744" t="s">
        <v>2375</v>
      </c>
      <c r="F216" s="662" t="s">
        <v>2351</v>
      </c>
      <c r="G216" s="662" t="s">
        <v>2396</v>
      </c>
      <c r="H216" s="662" t="s">
        <v>544</v>
      </c>
      <c r="I216" s="662" t="s">
        <v>2397</v>
      </c>
      <c r="J216" s="662" t="s">
        <v>2398</v>
      </c>
      <c r="K216" s="662" t="s">
        <v>2399</v>
      </c>
      <c r="L216" s="663">
        <v>75.739999999999995</v>
      </c>
      <c r="M216" s="663">
        <v>151.47999999999999</v>
      </c>
      <c r="N216" s="662">
        <v>2</v>
      </c>
      <c r="O216" s="745">
        <v>0.5</v>
      </c>
      <c r="P216" s="663">
        <v>151.47999999999999</v>
      </c>
      <c r="Q216" s="678">
        <v>1</v>
      </c>
      <c r="R216" s="662">
        <v>2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12</v>
      </c>
      <c r="B217" s="662" t="s">
        <v>543</v>
      </c>
      <c r="C217" s="662" t="s">
        <v>2354</v>
      </c>
      <c r="D217" s="743" t="s">
        <v>4569</v>
      </c>
      <c r="E217" s="744" t="s">
        <v>2375</v>
      </c>
      <c r="F217" s="662" t="s">
        <v>2351</v>
      </c>
      <c r="G217" s="662" t="s">
        <v>2402</v>
      </c>
      <c r="H217" s="662" t="s">
        <v>544</v>
      </c>
      <c r="I217" s="662" t="s">
        <v>2403</v>
      </c>
      <c r="J217" s="662" t="s">
        <v>1386</v>
      </c>
      <c r="K217" s="662" t="s">
        <v>2404</v>
      </c>
      <c r="L217" s="663">
        <v>54.23</v>
      </c>
      <c r="M217" s="663">
        <v>54.23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12</v>
      </c>
      <c r="B218" s="662" t="s">
        <v>543</v>
      </c>
      <c r="C218" s="662" t="s">
        <v>2354</v>
      </c>
      <c r="D218" s="743" t="s">
        <v>4569</v>
      </c>
      <c r="E218" s="744" t="s">
        <v>2375</v>
      </c>
      <c r="F218" s="662" t="s">
        <v>2351</v>
      </c>
      <c r="G218" s="662" t="s">
        <v>2499</v>
      </c>
      <c r="H218" s="662" t="s">
        <v>544</v>
      </c>
      <c r="I218" s="662" t="s">
        <v>2501</v>
      </c>
      <c r="J218" s="662" t="s">
        <v>960</v>
      </c>
      <c r="K218" s="662" t="s">
        <v>2502</v>
      </c>
      <c r="L218" s="663">
        <v>90.53</v>
      </c>
      <c r="M218" s="663">
        <v>452.65000000000003</v>
      </c>
      <c r="N218" s="662">
        <v>5</v>
      </c>
      <c r="O218" s="745">
        <v>1.5</v>
      </c>
      <c r="P218" s="663">
        <v>181.06</v>
      </c>
      <c r="Q218" s="678">
        <v>0.39999999999999997</v>
      </c>
      <c r="R218" s="662">
        <v>2</v>
      </c>
      <c r="S218" s="678">
        <v>0.4</v>
      </c>
      <c r="T218" s="745">
        <v>0.5</v>
      </c>
      <c r="U218" s="701">
        <v>0.33333333333333331</v>
      </c>
    </row>
    <row r="219" spans="1:21" ht="14.4" customHeight="1" x14ac:dyDescent="0.3">
      <c r="A219" s="661">
        <v>12</v>
      </c>
      <c r="B219" s="662" t="s">
        <v>543</v>
      </c>
      <c r="C219" s="662" t="s">
        <v>2354</v>
      </c>
      <c r="D219" s="743" t="s">
        <v>4569</v>
      </c>
      <c r="E219" s="744" t="s">
        <v>2375</v>
      </c>
      <c r="F219" s="662" t="s">
        <v>2351</v>
      </c>
      <c r="G219" s="662" t="s">
        <v>2409</v>
      </c>
      <c r="H219" s="662" t="s">
        <v>544</v>
      </c>
      <c r="I219" s="662" t="s">
        <v>779</v>
      </c>
      <c r="J219" s="662" t="s">
        <v>2410</v>
      </c>
      <c r="K219" s="662" t="s">
        <v>2411</v>
      </c>
      <c r="L219" s="663">
        <v>0</v>
      </c>
      <c r="M219" s="663">
        <v>0</v>
      </c>
      <c r="N219" s="662">
        <v>3</v>
      </c>
      <c r="O219" s="745">
        <v>1.5</v>
      </c>
      <c r="P219" s="663">
        <v>0</v>
      </c>
      <c r="Q219" s="678"/>
      <c r="R219" s="662">
        <v>3</v>
      </c>
      <c r="S219" s="678">
        <v>1</v>
      </c>
      <c r="T219" s="745">
        <v>1.5</v>
      </c>
      <c r="U219" s="701">
        <v>1</v>
      </c>
    </row>
    <row r="220" spans="1:21" ht="14.4" customHeight="1" x14ac:dyDescent="0.3">
      <c r="A220" s="661">
        <v>12</v>
      </c>
      <c r="B220" s="662" t="s">
        <v>543</v>
      </c>
      <c r="C220" s="662" t="s">
        <v>2354</v>
      </c>
      <c r="D220" s="743" t="s">
        <v>4569</v>
      </c>
      <c r="E220" s="744" t="s">
        <v>2375</v>
      </c>
      <c r="F220" s="662" t="s">
        <v>2351</v>
      </c>
      <c r="G220" s="662" t="s">
        <v>2412</v>
      </c>
      <c r="H220" s="662" t="s">
        <v>544</v>
      </c>
      <c r="I220" s="662" t="s">
        <v>2413</v>
      </c>
      <c r="J220" s="662" t="s">
        <v>1457</v>
      </c>
      <c r="K220" s="662" t="s">
        <v>2414</v>
      </c>
      <c r="L220" s="663">
        <v>22.44</v>
      </c>
      <c r="M220" s="663">
        <v>44.88</v>
      </c>
      <c r="N220" s="662">
        <v>2</v>
      </c>
      <c r="O220" s="745">
        <v>2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12</v>
      </c>
      <c r="B221" s="662" t="s">
        <v>543</v>
      </c>
      <c r="C221" s="662" t="s">
        <v>2354</v>
      </c>
      <c r="D221" s="743" t="s">
        <v>4569</v>
      </c>
      <c r="E221" s="744" t="s">
        <v>2375</v>
      </c>
      <c r="F221" s="662" t="s">
        <v>2351</v>
      </c>
      <c r="G221" s="662" t="s">
        <v>2412</v>
      </c>
      <c r="H221" s="662" t="s">
        <v>544</v>
      </c>
      <c r="I221" s="662" t="s">
        <v>2413</v>
      </c>
      <c r="J221" s="662" t="s">
        <v>1457</v>
      </c>
      <c r="K221" s="662" t="s">
        <v>2414</v>
      </c>
      <c r="L221" s="663">
        <v>42.54</v>
      </c>
      <c r="M221" s="663">
        <v>42.54</v>
      </c>
      <c r="N221" s="662">
        <v>1</v>
      </c>
      <c r="O221" s="745">
        <v>1</v>
      </c>
      <c r="P221" s="663">
        <v>42.54</v>
      </c>
      <c r="Q221" s="678">
        <v>1</v>
      </c>
      <c r="R221" s="662">
        <v>1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12</v>
      </c>
      <c r="B222" s="662" t="s">
        <v>543</v>
      </c>
      <c r="C222" s="662" t="s">
        <v>2354</v>
      </c>
      <c r="D222" s="743" t="s">
        <v>4569</v>
      </c>
      <c r="E222" s="744" t="s">
        <v>2375</v>
      </c>
      <c r="F222" s="662" t="s">
        <v>2351</v>
      </c>
      <c r="G222" s="662" t="s">
        <v>2537</v>
      </c>
      <c r="H222" s="662" t="s">
        <v>1529</v>
      </c>
      <c r="I222" s="662" t="s">
        <v>1543</v>
      </c>
      <c r="J222" s="662" t="s">
        <v>1544</v>
      </c>
      <c r="K222" s="662" t="s">
        <v>2257</v>
      </c>
      <c r="L222" s="663">
        <v>131.54</v>
      </c>
      <c r="M222" s="663">
        <v>131.54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12</v>
      </c>
      <c r="B223" s="662" t="s">
        <v>543</v>
      </c>
      <c r="C223" s="662" t="s">
        <v>2354</v>
      </c>
      <c r="D223" s="743" t="s">
        <v>4569</v>
      </c>
      <c r="E223" s="744" t="s">
        <v>2375</v>
      </c>
      <c r="F223" s="662" t="s">
        <v>2351</v>
      </c>
      <c r="G223" s="662" t="s">
        <v>2537</v>
      </c>
      <c r="H223" s="662" t="s">
        <v>1529</v>
      </c>
      <c r="I223" s="662" t="s">
        <v>2620</v>
      </c>
      <c r="J223" s="662" t="s">
        <v>1544</v>
      </c>
      <c r="K223" s="662" t="s">
        <v>2621</v>
      </c>
      <c r="L223" s="663">
        <v>438.49</v>
      </c>
      <c r="M223" s="663">
        <v>876.98</v>
      </c>
      <c r="N223" s="662">
        <v>2</v>
      </c>
      <c r="O223" s="745">
        <v>0.5</v>
      </c>
      <c r="P223" s="663">
        <v>876.98</v>
      </c>
      <c r="Q223" s="678">
        <v>1</v>
      </c>
      <c r="R223" s="662">
        <v>2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12</v>
      </c>
      <c r="B224" s="662" t="s">
        <v>543</v>
      </c>
      <c r="C224" s="662" t="s">
        <v>2354</v>
      </c>
      <c r="D224" s="743" t="s">
        <v>4569</v>
      </c>
      <c r="E224" s="744" t="s">
        <v>2375</v>
      </c>
      <c r="F224" s="662" t="s">
        <v>2351</v>
      </c>
      <c r="G224" s="662" t="s">
        <v>2622</v>
      </c>
      <c r="H224" s="662" t="s">
        <v>544</v>
      </c>
      <c r="I224" s="662" t="s">
        <v>2623</v>
      </c>
      <c r="J224" s="662" t="s">
        <v>2624</v>
      </c>
      <c r="K224" s="662" t="s">
        <v>2625</v>
      </c>
      <c r="L224" s="663">
        <v>0</v>
      </c>
      <c r="M224" s="663">
        <v>0</v>
      </c>
      <c r="N224" s="662">
        <v>2</v>
      </c>
      <c r="O224" s="745">
        <v>0.5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12</v>
      </c>
      <c r="B225" s="662" t="s">
        <v>543</v>
      </c>
      <c r="C225" s="662" t="s">
        <v>2354</v>
      </c>
      <c r="D225" s="743" t="s">
        <v>4569</v>
      </c>
      <c r="E225" s="744" t="s">
        <v>2375</v>
      </c>
      <c r="F225" s="662" t="s">
        <v>2351</v>
      </c>
      <c r="G225" s="662" t="s">
        <v>2626</v>
      </c>
      <c r="H225" s="662" t="s">
        <v>544</v>
      </c>
      <c r="I225" s="662" t="s">
        <v>2627</v>
      </c>
      <c r="J225" s="662" t="s">
        <v>2628</v>
      </c>
      <c r="K225" s="662" t="s">
        <v>2629</v>
      </c>
      <c r="L225" s="663">
        <v>0</v>
      </c>
      <c r="M225" s="663">
        <v>0</v>
      </c>
      <c r="N225" s="662">
        <v>2</v>
      </c>
      <c r="O225" s="745">
        <v>1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12</v>
      </c>
      <c r="B226" s="662" t="s">
        <v>543</v>
      </c>
      <c r="C226" s="662" t="s">
        <v>2354</v>
      </c>
      <c r="D226" s="743" t="s">
        <v>4569</v>
      </c>
      <c r="E226" s="744" t="s">
        <v>2375</v>
      </c>
      <c r="F226" s="662" t="s">
        <v>2353</v>
      </c>
      <c r="G226" s="662" t="s">
        <v>2426</v>
      </c>
      <c r="H226" s="662" t="s">
        <v>544</v>
      </c>
      <c r="I226" s="662" t="s">
        <v>2436</v>
      </c>
      <c r="J226" s="662" t="s">
        <v>2437</v>
      </c>
      <c r="K226" s="662" t="s">
        <v>2438</v>
      </c>
      <c r="L226" s="663">
        <v>190</v>
      </c>
      <c r="M226" s="663">
        <v>1900</v>
      </c>
      <c r="N226" s="662">
        <v>10</v>
      </c>
      <c r="O226" s="745">
        <v>5</v>
      </c>
      <c r="P226" s="663">
        <v>1900</v>
      </c>
      <c r="Q226" s="678">
        <v>1</v>
      </c>
      <c r="R226" s="662">
        <v>10</v>
      </c>
      <c r="S226" s="678">
        <v>1</v>
      </c>
      <c r="T226" s="745">
        <v>5</v>
      </c>
      <c r="U226" s="701">
        <v>1</v>
      </c>
    </row>
    <row r="227" spans="1:21" ht="14.4" customHeight="1" x14ac:dyDescent="0.3">
      <c r="A227" s="661">
        <v>12</v>
      </c>
      <c r="B227" s="662" t="s">
        <v>543</v>
      </c>
      <c r="C227" s="662" t="s">
        <v>2354</v>
      </c>
      <c r="D227" s="743" t="s">
        <v>4569</v>
      </c>
      <c r="E227" s="744" t="s">
        <v>2375</v>
      </c>
      <c r="F227" s="662" t="s">
        <v>2353</v>
      </c>
      <c r="G227" s="662" t="s">
        <v>2426</v>
      </c>
      <c r="H227" s="662" t="s">
        <v>544</v>
      </c>
      <c r="I227" s="662" t="s">
        <v>2514</v>
      </c>
      <c r="J227" s="662" t="s">
        <v>2515</v>
      </c>
      <c r="K227" s="662" t="s">
        <v>2516</v>
      </c>
      <c r="L227" s="663">
        <v>126.65</v>
      </c>
      <c r="M227" s="663">
        <v>2279.6999999999998</v>
      </c>
      <c r="N227" s="662">
        <v>18</v>
      </c>
      <c r="O227" s="745">
        <v>5</v>
      </c>
      <c r="P227" s="663">
        <v>2279.6999999999998</v>
      </c>
      <c r="Q227" s="678">
        <v>1</v>
      </c>
      <c r="R227" s="662">
        <v>18</v>
      </c>
      <c r="S227" s="678">
        <v>1</v>
      </c>
      <c r="T227" s="745">
        <v>5</v>
      </c>
      <c r="U227" s="701">
        <v>1</v>
      </c>
    </row>
    <row r="228" spans="1:21" ht="14.4" customHeight="1" x14ac:dyDescent="0.3">
      <c r="A228" s="661">
        <v>12</v>
      </c>
      <c r="B228" s="662" t="s">
        <v>543</v>
      </c>
      <c r="C228" s="662" t="s">
        <v>2354</v>
      </c>
      <c r="D228" s="743" t="s">
        <v>4569</v>
      </c>
      <c r="E228" s="744" t="s">
        <v>2375</v>
      </c>
      <c r="F228" s="662" t="s">
        <v>2353</v>
      </c>
      <c r="G228" s="662" t="s">
        <v>2426</v>
      </c>
      <c r="H228" s="662" t="s">
        <v>544</v>
      </c>
      <c r="I228" s="662" t="s">
        <v>2630</v>
      </c>
      <c r="J228" s="662" t="s">
        <v>2631</v>
      </c>
      <c r="K228" s="662" t="s">
        <v>2632</v>
      </c>
      <c r="L228" s="663">
        <v>280.85000000000002</v>
      </c>
      <c r="M228" s="663">
        <v>1123.4000000000001</v>
      </c>
      <c r="N228" s="662">
        <v>4</v>
      </c>
      <c r="O228" s="745">
        <v>1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12</v>
      </c>
      <c r="B229" s="662" t="s">
        <v>543</v>
      </c>
      <c r="C229" s="662" t="s">
        <v>2354</v>
      </c>
      <c r="D229" s="743" t="s">
        <v>4569</v>
      </c>
      <c r="E229" s="744" t="s">
        <v>2376</v>
      </c>
      <c r="F229" s="662" t="s">
        <v>2351</v>
      </c>
      <c r="G229" s="662" t="s">
        <v>2389</v>
      </c>
      <c r="H229" s="662" t="s">
        <v>1529</v>
      </c>
      <c r="I229" s="662" t="s">
        <v>1872</v>
      </c>
      <c r="J229" s="662" t="s">
        <v>1712</v>
      </c>
      <c r="K229" s="662" t="s">
        <v>2273</v>
      </c>
      <c r="L229" s="663">
        <v>154.36000000000001</v>
      </c>
      <c r="M229" s="663">
        <v>463.08000000000004</v>
      </c>
      <c r="N229" s="662">
        <v>3</v>
      </c>
      <c r="O229" s="745">
        <v>3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12</v>
      </c>
      <c r="B230" s="662" t="s">
        <v>543</v>
      </c>
      <c r="C230" s="662" t="s">
        <v>2354</v>
      </c>
      <c r="D230" s="743" t="s">
        <v>4569</v>
      </c>
      <c r="E230" s="744" t="s">
        <v>2376</v>
      </c>
      <c r="F230" s="662" t="s">
        <v>2351</v>
      </c>
      <c r="G230" s="662" t="s">
        <v>2389</v>
      </c>
      <c r="H230" s="662" t="s">
        <v>1529</v>
      </c>
      <c r="I230" s="662" t="s">
        <v>1876</v>
      </c>
      <c r="J230" s="662" t="s">
        <v>2279</v>
      </c>
      <c r="K230" s="662" t="s">
        <v>2280</v>
      </c>
      <c r="L230" s="663">
        <v>149.52000000000001</v>
      </c>
      <c r="M230" s="663">
        <v>149.52000000000001</v>
      </c>
      <c r="N230" s="662">
        <v>1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12</v>
      </c>
      <c r="B231" s="662" t="s">
        <v>543</v>
      </c>
      <c r="C231" s="662" t="s">
        <v>2354</v>
      </c>
      <c r="D231" s="743" t="s">
        <v>4569</v>
      </c>
      <c r="E231" s="744" t="s">
        <v>2376</v>
      </c>
      <c r="F231" s="662" t="s">
        <v>2351</v>
      </c>
      <c r="G231" s="662" t="s">
        <v>2607</v>
      </c>
      <c r="H231" s="662" t="s">
        <v>544</v>
      </c>
      <c r="I231" s="662" t="s">
        <v>1961</v>
      </c>
      <c r="J231" s="662" t="s">
        <v>1962</v>
      </c>
      <c r="K231" s="662" t="s">
        <v>2633</v>
      </c>
      <c r="L231" s="663">
        <v>33</v>
      </c>
      <c r="M231" s="663">
        <v>33</v>
      </c>
      <c r="N231" s="662">
        <v>1</v>
      </c>
      <c r="O231" s="745">
        <v>1</v>
      </c>
      <c r="P231" s="663">
        <v>33</v>
      </c>
      <c r="Q231" s="678">
        <v>1</v>
      </c>
      <c r="R231" s="662">
        <v>1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12</v>
      </c>
      <c r="B232" s="662" t="s">
        <v>543</v>
      </c>
      <c r="C232" s="662" t="s">
        <v>2354</v>
      </c>
      <c r="D232" s="743" t="s">
        <v>4569</v>
      </c>
      <c r="E232" s="744" t="s">
        <v>2376</v>
      </c>
      <c r="F232" s="662" t="s">
        <v>2351</v>
      </c>
      <c r="G232" s="662" t="s">
        <v>2393</v>
      </c>
      <c r="H232" s="662" t="s">
        <v>1529</v>
      </c>
      <c r="I232" s="662" t="s">
        <v>2439</v>
      </c>
      <c r="J232" s="662" t="s">
        <v>1548</v>
      </c>
      <c r="K232" s="662" t="s">
        <v>2206</v>
      </c>
      <c r="L232" s="663">
        <v>543.39</v>
      </c>
      <c r="M232" s="663">
        <v>1086.78</v>
      </c>
      <c r="N232" s="662">
        <v>2</v>
      </c>
      <c r="O232" s="745">
        <v>2</v>
      </c>
      <c r="P232" s="663">
        <v>543.39</v>
      </c>
      <c r="Q232" s="678">
        <v>0.5</v>
      </c>
      <c r="R232" s="662">
        <v>1</v>
      </c>
      <c r="S232" s="678">
        <v>0.5</v>
      </c>
      <c r="T232" s="745">
        <v>1</v>
      </c>
      <c r="U232" s="701">
        <v>0.5</v>
      </c>
    </row>
    <row r="233" spans="1:21" ht="14.4" customHeight="1" x14ac:dyDescent="0.3">
      <c r="A233" s="661">
        <v>12</v>
      </c>
      <c r="B233" s="662" t="s">
        <v>543</v>
      </c>
      <c r="C233" s="662" t="s">
        <v>2354</v>
      </c>
      <c r="D233" s="743" t="s">
        <v>4569</v>
      </c>
      <c r="E233" s="744" t="s">
        <v>2376</v>
      </c>
      <c r="F233" s="662" t="s">
        <v>2351</v>
      </c>
      <c r="G233" s="662" t="s">
        <v>2393</v>
      </c>
      <c r="H233" s="662" t="s">
        <v>1529</v>
      </c>
      <c r="I233" s="662" t="s">
        <v>1547</v>
      </c>
      <c r="J233" s="662" t="s">
        <v>1548</v>
      </c>
      <c r="K233" s="662" t="s">
        <v>2207</v>
      </c>
      <c r="L233" s="663">
        <v>923.74</v>
      </c>
      <c r="M233" s="663">
        <v>923.74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12</v>
      </c>
      <c r="B234" s="662" t="s">
        <v>543</v>
      </c>
      <c r="C234" s="662" t="s">
        <v>2354</v>
      </c>
      <c r="D234" s="743" t="s">
        <v>4569</v>
      </c>
      <c r="E234" s="744" t="s">
        <v>2376</v>
      </c>
      <c r="F234" s="662" t="s">
        <v>2351</v>
      </c>
      <c r="G234" s="662" t="s">
        <v>2393</v>
      </c>
      <c r="H234" s="662" t="s">
        <v>1529</v>
      </c>
      <c r="I234" s="662" t="s">
        <v>2394</v>
      </c>
      <c r="J234" s="662" t="s">
        <v>1574</v>
      </c>
      <c r="K234" s="662" t="s">
        <v>2201</v>
      </c>
      <c r="L234" s="663">
        <v>1385.62</v>
      </c>
      <c r="M234" s="663">
        <v>1385.62</v>
      </c>
      <c r="N234" s="662">
        <v>1</v>
      </c>
      <c r="O234" s="745">
        <v>1</v>
      </c>
      <c r="P234" s="663">
        <v>1385.62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12</v>
      </c>
      <c r="B235" s="662" t="s">
        <v>543</v>
      </c>
      <c r="C235" s="662" t="s">
        <v>2354</v>
      </c>
      <c r="D235" s="743" t="s">
        <v>4569</v>
      </c>
      <c r="E235" s="744" t="s">
        <v>2376</v>
      </c>
      <c r="F235" s="662" t="s">
        <v>2351</v>
      </c>
      <c r="G235" s="662" t="s">
        <v>2400</v>
      </c>
      <c r="H235" s="662" t="s">
        <v>544</v>
      </c>
      <c r="I235" s="662" t="s">
        <v>2454</v>
      </c>
      <c r="J235" s="662" t="s">
        <v>1791</v>
      </c>
      <c r="K235" s="662" t="s">
        <v>2455</v>
      </c>
      <c r="L235" s="663">
        <v>0</v>
      </c>
      <c r="M235" s="663">
        <v>0</v>
      </c>
      <c r="N235" s="662">
        <v>1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12</v>
      </c>
      <c r="B236" s="662" t="s">
        <v>543</v>
      </c>
      <c r="C236" s="662" t="s">
        <v>2354</v>
      </c>
      <c r="D236" s="743" t="s">
        <v>4569</v>
      </c>
      <c r="E236" s="744" t="s">
        <v>2376</v>
      </c>
      <c r="F236" s="662" t="s">
        <v>2351</v>
      </c>
      <c r="G236" s="662" t="s">
        <v>2402</v>
      </c>
      <c r="H236" s="662" t="s">
        <v>544</v>
      </c>
      <c r="I236" s="662" t="s">
        <v>2403</v>
      </c>
      <c r="J236" s="662" t="s">
        <v>1386</v>
      </c>
      <c r="K236" s="662" t="s">
        <v>2404</v>
      </c>
      <c r="L236" s="663">
        <v>54.23</v>
      </c>
      <c r="M236" s="663">
        <v>108.46</v>
      </c>
      <c r="N236" s="662">
        <v>2</v>
      </c>
      <c r="O236" s="745">
        <v>1.5</v>
      </c>
      <c r="P236" s="663">
        <v>108.46</v>
      </c>
      <c r="Q236" s="678">
        <v>1</v>
      </c>
      <c r="R236" s="662">
        <v>2</v>
      </c>
      <c r="S236" s="678">
        <v>1</v>
      </c>
      <c r="T236" s="745">
        <v>1.5</v>
      </c>
      <c r="U236" s="701">
        <v>1</v>
      </c>
    </row>
    <row r="237" spans="1:21" ht="14.4" customHeight="1" x14ac:dyDescent="0.3">
      <c r="A237" s="661">
        <v>12</v>
      </c>
      <c r="B237" s="662" t="s">
        <v>543</v>
      </c>
      <c r="C237" s="662" t="s">
        <v>2354</v>
      </c>
      <c r="D237" s="743" t="s">
        <v>4569</v>
      </c>
      <c r="E237" s="744" t="s">
        <v>2376</v>
      </c>
      <c r="F237" s="662" t="s">
        <v>2351</v>
      </c>
      <c r="G237" s="662" t="s">
        <v>2495</v>
      </c>
      <c r="H237" s="662" t="s">
        <v>544</v>
      </c>
      <c r="I237" s="662" t="s">
        <v>1229</v>
      </c>
      <c r="J237" s="662" t="s">
        <v>1230</v>
      </c>
      <c r="K237" s="662" t="s">
        <v>2634</v>
      </c>
      <c r="L237" s="663">
        <v>173.52</v>
      </c>
      <c r="M237" s="663">
        <v>173.52</v>
      </c>
      <c r="N237" s="662">
        <v>1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12</v>
      </c>
      <c r="B238" s="662" t="s">
        <v>543</v>
      </c>
      <c r="C238" s="662" t="s">
        <v>2354</v>
      </c>
      <c r="D238" s="743" t="s">
        <v>4569</v>
      </c>
      <c r="E238" s="744" t="s">
        <v>2376</v>
      </c>
      <c r="F238" s="662" t="s">
        <v>2351</v>
      </c>
      <c r="G238" s="662" t="s">
        <v>2499</v>
      </c>
      <c r="H238" s="662" t="s">
        <v>544</v>
      </c>
      <c r="I238" s="662" t="s">
        <v>2501</v>
      </c>
      <c r="J238" s="662" t="s">
        <v>960</v>
      </c>
      <c r="K238" s="662" t="s">
        <v>2502</v>
      </c>
      <c r="L238" s="663">
        <v>90.53</v>
      </c>
      <c r="M238" s="663">
        <v>452.65</v>
      </c>
      <c r="N238" s="662">
        <v>5</v>
      </c>
      <c r="O238" s="745">
        <v>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12</v>
      </c>
      <c r="B239" s="662" t="s">
        <v>543</v>
      </c>
      <c r="C239" s="662" t="s">
        <v>2354</v>
      </c>
      <c r="D239" s="743" t="s">
        <v>4569</v>
      </c>
      <c r="E239" s="744" t="s">
        <v>2376</v>
      </c>
      <c r="F239" s="662" t="s">
        <v>2351</v>
      </c>
      <c r="G239" s="662" t="s">
        <v>2409</v>
      </c>
      <c r="H239" s="662" t="s">
        <v>544</v>
      </c>
      <c r="I239" s="662" t="s">
        <v>779</v>
      </c>
      <c r="J239" s="662" t="s">
        <v>2410</v>
      </c>
      <c r="K239" s="662" t="s">
        <v>2411</v>
      </c>
      <c r="L239" s="663">
        <v>0</v>
      </c>
      <c r="M239" s="663">
        <v>0</v>
      </c>
      <c r="N239" s="662">
        <v>1</v>
      </c>
      <c r="O239" s="745">
        <v>1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12</v>
      </c>
      <c r="B240" s="662" t="s">
        <v>543</v>
      </c>
      <c r="C240" s="662" t="s">
        <v>2354</v>
      </c>
      <c r="D240" s="743" t="s">
        <v>4569</v>
      </c>
      <c r="E240" s="744" t="s">
        <v>2376</v>
      </c>
      <c r="F240" s="662" t="s">
        <v>2351</v>
      </c>
      <c r="G240" s="662" t="s">
        <v>2537</v>
      </c>
      <c r="H240" s="662" t="s">
        <v>1529</v>
      </c>
      <c r="I240" s="662" t="s">
        <v>1543</v>
      </c>
      <c r="J240" s="662" t="s">
        <v>1544</v>
      </c>
      <c r="K240" s="662" t="s">
        <v>2257</v>
      </c>
      <c r="L240" s="663">
        <v>131.54</v>
      </c>
      <c r="M240" s="663">
        <v>131.54</v>
      </c>
      <c r="N240" s="662">
        <v>1</v>
      </c>
      <c r="O240" s="745">
        <v>0.5</v>
      </c>
      <c r="P240" s="663">
        <v>131.54</v>
      </c>
      <c r="Q240" s="678">
        <v>1</v>
      </c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12</v>
      </c>
      <c r="B241" s="662" t="s">
        <v>543</v>
      </c>
      <c r="C241" s="662" t="s">
        <v>2354</v>
      </c>
      <c r="D241" s="743" t="s">
        <v>4569</v>
      </c>
      <c r="E241" s="744" t="s">
        <v>2376</v>
      </c>
      <c r="F241" s="662" t="s">
        <v>2351</v>
      </c>
      <c r="G241" s="662" t="s">
        <v>2635</v>
      </c>
      <c r="H241" s="662" t="s">
        <v>544</v>
      </c>
      <c r="I241" s="662" t="s">
        <v>2636</v>
      </c>
      <c r="J241" s="662" t="s">
        <v>833</v>
      </c>
      <c r="K241" s="662" t="s">
        <v>2637</v>
      </c>
      <c r="L241" s="663">
        <v>87.89</v>
      </c>
      <c r="M241" s="663">
        <v>87.89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12</v>
      </c>
      <c r="B242" s="662" t="s">
        <v>543</v>
      </c>
      <c r="C242" s="662" t="s">
        <v>2354</v>
      </c>
      <c r="D242" s="743" t="s">
        <v>4569</v>
      </c>
      <c r="E242" s="744" t="s">
        <v>2376</v>
      </c>
      <c r="F242" s="662" t="s">
        <v>2351</v>
      </c>
      <c r="G242" s="662" t="s">
        <v>2638</v>
      </c>
      <c r="H242" s="662" t="s">
        <v>544</v>
      </c>
      <c r="I242" s="662" t="s">
        <v>2639</v>
      </c>
      <c r="J242" s="662" t="s">
        <v>2640</v>
      </c>
      <c r="K242" s="662" t="s">
        <v>2641</v>
      </c>
      <c r="L242" s="663">
        <v>280.77</v>
      </c>
      <c r="M242" s="663">
        <v>280.77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12</v>
      </c>
      <c r="B243" s="662" t="s">
        <v>543</v>
      </c>
      <c r="C243" s="662" t="s">
        <v>2354</v>
      </c>
      <c r="D243" s="743" t="s">
        <v>4569</v>
      </c>
      <c r="E243" s="744" t="s">
        <v>2376</v>
      </c>
      <c r="F243" s="662" t="s">
        <v>2353</v>
      </c>
      <c r="G243" s="662" t="s">
        <v>2426</v>
      </c>
      <c r="H243" s="662" t="s">
        <v>544</v>
      </c>
      <c r="I243" s="662" t="s">
        <v>2436</v>
      </c>
      <c r="J243" s="662" t="s">
        <v>2437</v>
      </c>
      <c r="K243" s="662" t="s">
        <v>2438</v>
      </c>
      <c r="L243" s="663">
        <v>190</v>
      </c>
      <c r="M243" s="663">
        <v>3800</v>
      </c>
      <c r="N243" s="662">
        <v>20</v>
      </c>
      <c r="O243" s="745">
        <v>9</v>
      </c>
      <c r="P243" s="663">
        <v>3040</v>
      </c>
      <c r="Q243" s="678">
        <v>0.8</v>
      </c>
      <c r="R243" s="662">
        <v>16</v>
      </c>
      <c r="S243" s="678">
        <v>0.8</v>
      </c>
      <c r="T243" s="745">
        <v>8</v>
      </c>
      <c r="U243" s="701">
        <v>0.88888888888888884</v>
      </c>
    </row>
    <row r="244" spans="1:21" ht="14.4" customHeight="1" x14ac:dyDescent="0.3">
      <c r="A244" s="661">
        <v>12</v>
      </c>
      <c r="B244" s="662" t="s">
        <v>543</v>
      </c>
      <c r="C244" s="662" t="s">
        <v>2354</v>
      </c>
      <c r="D244" s="743" t="s">
        <v>4569</v>
      </c>
      <c r="E244" s="744" t="s">
        <v>2376</v>
      </c>
      <c r="F244" s="662" t="s">
        <v>2353</v>
      </c>
      <c r="G244" s="662" t="s">
        <v>2426</v>
      </c>
      <c r="H244" s="662" t="s">
        <v>544</v>
      </c>
      <c r="I244" s="662" t="s">
        <v>2642</v>
      </c>
      <c r="J244" s="662" t="s">
        <v>2643</v>
      </c>
      <c r="K244" s="662" t="s">
        <v>2644</v>
      </c>
      <c r="L244" s="663">
        <v>376.58</v>
      </c>
      <c r="M244" s="663">
        <v>2259.48</v>
      </c>
      <c r="N244" s="662">
        <v>6</v>
      </c>
      <c r="O244" s="745">
        <v>1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12</v>
      </c>
      <c r="B245" s="662" t="s">
        <v>543</v>
      </c>
      <c r="C245" s="662" t="s">
        <v>2354</v>
      </c>
      <c r="D245" s="743" t="s">
        <v>4569</v>
      </c>
      <c r="E245" s="744" t="s">
        <v>2376</v>
      </c>
      <c r="F245" s="662" t="s">
        <v>2353</v>
      </c>
      <c r="G245" s="662" t="s">
        <v>2426</v>
      </c>
      <c r="H245" s="662" t="s">
        <v>544</v>
      </c>
      <c r="I245" s="662" t="s">
        <v>2514</v>
      </c>
      <c r="J245" s="662" t="s">
        <v>2515</v>
      </c>
      <c r="K245" s="662" t="s">
        <v>2516</v>
      </c>
      <c r="L245" s="663">
        <v>126.65</v>
      </c>
      <c r="M245" s="663">
        <v>506.6</v>
      </c>
      <c r="N245" s="662">
        <v>4</v>
      </c>
      <c r="O245" s="745">
        <v>1</v>
      </c>
      <c r="P245" s="663">
        <v>506.6</v>
      </c>
      <c r="Q245" s="678">
        <v>1</v>
      </c>
      <c r="R245" s="662">
        <v>4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12</v>
      </c>
      <c r="B246" s="662" t="s">
        <v>543</v>
      </c>
      <c r="C246" s="662" t="s">
        <v>2354</v>
      </c>
      <c r="D246" s="743" t="s">
        <v>4569</v>
      </c>
      <c r="E246" s="744" t="s">
        <v>2380</v>
      </c>
      <c r="F246" s="662" t="s">
        <v>2351</v>
      </c>
      <c r="G246" s="662" t="s">
        <v>2389</v>
      </c>
      <c r="H246" s="662" t="s">
        <v>1529</v>
      </c>
      <c r="I246" s="662" t="s">
        <v>1876</v>
      </c>
      <c r="J246" s="662" t="s">
        <v>2279</v>
      </c>
      <c r="K246" s="662" t="s">
        <v>2280</v>
      </c>
      <c r="L246" s="663">
        <v>149.52000000000001</v>
      </c>
      <c r="M246" s="663">
        <v>299.04000000000002</v>
      </c>
      <c r="N246" s="662">
        <v>2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12</v>
      </c>
      <c r="B247" s="662" t="s">
        <v>543</v>
      </c>
      <c r="C247" s="662" t="s">
        <v>2354</v>
      </c>
      <c r="D247" s="743" t="s">
        <v>4569</v>
      </c>
      <c r="E247" s="744" t="s">
        <v>2380</v>
      </c>
      <c r="F247" s="662" t="s">
        <v>2351</v>
      </c>
      <c r="G247" s="662" t="s">
        <v>2395</v>
      </c>
      <c r="H247" s="662" t="s">
        <v>544</v>
      </c>
      <c r="I247" s="662" t="s">
        <v>1868</v>
      </c>
      <c r="J247" s="662" t="s">
        <v>1869</v>
      </c>
      <c r="K247" s="662" t="s">
        <v>2310</v>
      </c>
      <c r="L247" s="663">
        <v>88.1</v>
      </c>
      <c r="M247" s="663">
        <v>264.29999999999995</v>
      </c>
      <c r="N247" s="662">
        <v>3</v>
      </c>
      <c r="O247" s="745">
        <v>3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12</v>
      </c>
      <c r="B248" s="662" t="s">
        <v>543</v>
      </c>
      <c r="C248" s="662" t="s">
        <v>2354</v>
      </c>
      <c r="D248" s="743" t="s">
        <v>4569</v>
      </c>
      <c r="E248" s="744" t="s">
        <v>2380</v>
      </c>
      <c r="F248" s="662" t="s">
        <v>2351</v>
      </c>
      <c r="G248" s="662" t="s">
        <v>2405</v>
      </c>
      <c r="H248" s="662" t="s">
        <v>544</v>
      </c>
      <c r="I248" s="662" t="s">
        <v>2645</v>
      </c>
      <c r="J248" s="662" t="s">
        <v>2407</v>
      </c>
      <c r="K248" s="662" t="s">
        <v>2646</v>
      </c>
      <c r="L248" s="663">
        <v>0</v>
      </c>
      <c r="M248" s="663">
        <v>0</v>
      </c>
      <c r="N248" s="662">
        <v>1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12</v>
      </c>
      <c r="B249" s="662" t="s">
        <v>543</v>
      </c>
      <c r="C249" s="662" t="s">
        <v>2354</v>
      </c>
      <c r="D249" s="743" t="s">
        <v>4569</v>
      </c>
      <c r="E249" s="744" t="s">
        <v>2380</v>
      </c>
      <c r="F249" s="662" t="s">
        <v>2351</v>
      </c>
      <c r="G249" s="662" t="s">
        <v>2412</v>
      </c>
      <c r="H249" s="662" t="s">
        <v>544</v>
      </c>
      <c r="I249" s="662" t="s">
        <v>2413</v>
      </c>
      <c r="J249" s="662" t="s">
        <v>1457</v>
      </c>
      <c r="K249" s="662" t="s">
        <v>2414</v>
      </c>
      <c r="L249" s="663">
        <v>22.44</v>
      </c>
      <c r="M249" s="663">
        <v>67.320000000000007</v>
      </c>
      <c r="N249" s="662">
        <v>3</v>
      </c>
      <c r="O249" s="745">
        <v>2</v>
      </c>
      <c r="P249" s="663">
        <v>44.88</v>
      </c>
      <c r="Q249" s="678">
        <v>0.66666666666666663</v>
      </c>
      <c r="R249" s="662">
        <v>2</v>
      </c>
      <c r="S249" s="678">
        <v>0.66666666666666663</v>
      </c>
      <c r="T249" s="745">
        <v>1</v>
      </c>
      <c r="U249" s="701">
        <v>0.5</v>
      </c>
    </row>
    <row r="250" spans="1:21" ht="14.4" customHeight="1" x14ac:dyDescent="0.3">
      <c r="A250" s="661">
        <v>12</v>
      </c>
      <c r="B250" s="662" t="s">
        <v>543</v>
      </c>
      <c r="C250" s="662" t="s">
        <v>2354</v>
      </c>
      <c r="D250" s="743" t="s">
        <v>4569</v>
      </c>
      <c r="E250" s="744" t="s">
        <v>2380</v>
      </c>
      <c r="F250" s="662" t="s">
        <v>2353</v>
      </c>
      <c r="G250" s="662" t="s">
        <v>2426</v>
      </c>
      <c r="H250" s="662" t="s">
        <v>544</v>
      </c>
      <c r="I250" s="662" t="s">
        <v>2436</v>
      </c>
      <c r="J250" s="662" t="s">
        <v>2437</v>
      </c>
      <c r="K250" s="662" t="s">
        <v>2438</v>
      </c>
      <c r="L250" s="663">
        <v>190</v>
      </c>
      <c r="M250" s="663">
        <v>760</v>
      </c>
      <c r="N250" s="662">
        <v>4</v>
      </c>
      <c r="O250" s="745">
        <v>2</v>
      </c>
      <c r="P250" s="663">
        <v>760</v>
      </c>
      <c r="Q250" s="678">
        <v>1</v>
      </c>
      <c r="R250" s="662">
        <v>4</v>
      </c>
      <c r="S250" s="678">
        <v>1</v>
      </c>
      <c r="T250" s="745">
        <v>2</v>
      </c>
      <c r="U250" s="701">
        <v>1</v>
      </c>
    </row>
    <row r="251" spans="1:21" ht="14.4" customHeight="1" x14ac:dyDescent="0.3">
      <c r="A251" s="661">
        <v>12</v>
      </c>
      <c r="B251" s="662" t="s">
        <v>543</v>
      </c>
      <c r="C251" s="662" t="s">
        <v>2354</v>
      </c>
      <c r="D251" s="743" t="s">
        <v>4569</v>
      </c>
      <c r="E251" s="744" t="s">
        <v>2381</v>
      </c>
      <c r="F251" s="662" t="s">
        <v>2351</v>
      </c>
      <c r="G251" s="662" t="s">
        <v>2389</v>
      </c>
      <c r="H251" s="662" t="s">
        <v>1529</v>
      </c>
      <c r="I251" s="662" t="s">
        <v>1872</v>
      </c>
      <c r="J251" s="662" t="s">
        <v>1712</v>
      </c>
      <c r="K251" s="662" t="s">
        <v>2273</v>
      </c>
      <c r="L251" s="663">
        <v>154.36000000000001</v>
      </c>
      <c r="M251" s="663">
        <v>2778.4800000000005</v>
      </c>
      <c r="N251" s="662">
        <v>18</v>
      </c>
      <c r="O251" s="745">
        <v>14</v>
      </c>
      <c r="P251" s="663">
        <v>926.16000000000008</v>
      </c>
      <c r="Q251" s="678">
        <v>0.33333333333333331</v>
      </c>
      <c r="R251" s="662">
        <v>6</v>
      </c>
      <c r="S251" s="678">
        <v>0.33333333333333331</v>
      </c>
      <c r="T251" s="745">
        <v>4</v>
      </c>
      <c r="U251" s="701">
        <v>0.2857142857142857</v>
      </c>
    </row>
    <row r="252" spans="1:21" ht="14.4" customHeight="1" x14ac:dyDescent="0.3">
      <c r="A252" s="661">
        <v>12</v>
      </c>
      <c r="B252" s="662" t="s">
        <v>543</v>
      </c>
      <c r="C252" s="662" t="s">
        <v>2354</v>
      </c>
      <c r="D252" s="743" t="s">
        <v>4569</v>
      </c>
      <c r="E252" s="744" t="s">
        <v>2381</v>
      </c>
      <c r="F252" s="662" t="s">
        <v>2351</v>
      </c>
      <c r="G252" s="662" t="s">
        <v>2389</v>
      </c>
      <c r="H252" s="662" t="s">
        <v>1529</v>
      </c>
      <c r="I252" s="662" t="s">
        <v>1876</v>
      </c>
      <c r="J252" s="662" t="s">
        <v>2279</v>
      </c>
      <c r="K252" s="662" t="s">
        <v>2280</v>
      </c>
      <c r="L252" s="663">
        <v>149.52000000000001</v>
      </c>
      <c r="M252" s="663">
        <v>598.08000000000004</v>
      </c>
      <c r="N252" s="662">
        <v>4</v>
      </c>
      <c r="O252" s="745">
        <v>4</v>
      </c>
      <c r="P252" s="663">
        <v>149.52000000000001</v>
      </c>
      <c r="Q252" s="678">
        <v>0.25</v>
      </c>
      <c r="R252" s="662">
        <v>1</v>
      </c>
      <c r="S252" s="678">
        <v>0.25</v>
      </c>
      <c r="T252" s="745">
        <v>1</v>
      </c>
      <c r="U252" s="701">
        <v>0.25</v>
      </c>
    </row>
    <row r="253" spans="1:21" ht="14.4" customHeight="1" x14ac:dyDescent="0.3">
      <c r="A253" s="661">
        <v>12</v>
      </c>
      <c r="B253" s="662" t="s">
        <v>543</v>
      </c>
      <c r="C253" s="662" t="s">
        <v>2354</v>
      </c>
      <c r="D253" s="743" t="s">
        <v>4569</v>
      </c>
      <c r="E253" s="744" t="s">
        <v>2381</v>
      </c>
      <c r="F253" s="662" t="s">
        <v>2351</v>
      </c>
      <c r="G253" s="662" t="s">
        <v>2647</v>
      </c>
      <c r="H253" s="662" t="s">
        <v>544</v>
      </c>
      <c r="I253" s="662" t="s">
        <v>2648</v>
      </c>
      <c r="J253" s="662" t="s">
        <v>2649</v>
      </c>
      <c r="K253" s="662" t="s">
        <v>2650</v>
      </c>
      <c r="L253" s="663">
        <v>80.23</v>
      </c>
      <c r="M253" s="663">
        <v>80.23</v>
      </c>
      <c r="N253" s="662">
        <v>1</v>
      </c>
      <c r="O253" s="745">
        <v>1</v>
      </c>
      <c r="P253" s="663">
        <v>80.23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12</v>
      </c>
      <c r="B254" s="662" t="s">
        <v>543</v>
      </c>
      <c r="C254" s="662" t="s">
        <v>2354</v>
      </c>
      <c r="D254" s="743" t="s">
        <v>4569</v>
      </c>
      <c r="E254" s="744" t="s">
        <v>2381</v>
      </c>
      <c r="F254" s="662" t="s">
        <v>2351</v>
      </c>
      <c r="G254" s="662" t="s">
        <v>2390</v>
      </c>
      <c r="H254" s="662" t="s">
        <v>544</v>
      </c>
      <c r="I254" s="662" t="s">
        <v>1786</v>
      </c>
      <c r="J254" s="662" t="s">
        <v>1787</v>
      </c>
      <c r="K254" s="662" t="s">
        <v>2286</v>
      </c>
      <c r="L254" s="663">
        <v>170.52</v>
      </c>
      <c r="M254" s="663">
        <v>511.56000000000006</v>
      </c>
      <c r="N254" s="662">
        <v>3</v>
      </c>
      <c r="O254" s="745">
        <v>3</v>
      </c>
      <c r="P254" s="663">
        <v>170.52</v>
      </c>
      <c r="Q254" s="678">
        <v>0.33333333333333331</v>
      </c>
      <c r="R254" s="662">
        <v>1</v>
      </c>
      <c r="S254" s="678">
        <v>0.33333333333333331</v>
      </c>
      <c r="T254" s="745">
        <v>1</v>
      </c>
      <c r="U254" s="701">
        <v>0.33333333333333331</v>
      </c>
    </row>
    <row r="255" spans="1:21" ht="14.4" customHeight="1" x14ac:dyDescent="0.3">
      <c r="A255" s="661">
        <v>12</v>
      </c>
      <c r="B255" s="662" t="s">
        <v>543</v>
      </c>
      <c r="C255" s="662" t="s">
        <v>2354</v>
      </c>
      <c r="D255" s="743" t="s">
        <v>4569</v>
      </c>
      <c r="E255" s="744" t="s">
        <v>2381</v>
      </c>
      <c r="F255" s="662" t="s">
        <v>2351</v>
      </c>
      <c r="G255" s="662" t="s">
        <v>2391</v>
      </c>
      <c r="H255" s="662" t="s">
        <v>544</v>
      </c>
      <c r="I255" s="662" t="s">
        <v>1863</v>
      </c>
      <c r="J255" s="662" t="s">
        <v>1864</v>
      </c>
      <c r="K255" s="662" t="s">
        <v>2286</v>
      </c>
      <c r="L255" s="663">
        <v>78.33</v>
      </c>
      <c r="M255" s="663">
        <v>78.33</v>
      </c>
      <c r="N255" s="662">
        <v>1</v>
      </c>
      <c r="O255" s="745">
        <v>1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12</v>
      </c>
      <c r="B256" s="662" t="s">
        <v>543</v>
      </c>
      <c r="C256" s="662" t="s">
        <v>2354</v>
      </c>
      <c r="D256" s="743" t="s">
        <v>4569</v>
      </c>
      <c r="E256" s="744" t="s">
        <v>2381</v>
      </c>
      <c r="F256" s="662" t="s">
        <v>2351</v>
      </c>
      <c r="G256" s="662" t="s">
        <v>2651</v>
      </c>
      <c r="H256" s="662" t="s">
        <v>544</v>
      </c>
      <c r="I256" s="662" t="s">
        <v>2652</v>
      </c>
      <c r="J256" s="662" t="s">
        <v>2653</v>
      </c>
      <c r="K256" s="662" t="s">
        <v>2654</v>
      </c>
      <c r="L256" s="663">
        <v>18.809999999999999</v>
      </c>
      <c r="M256" s="663">
        <v>18.809999999999999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12</v>
      </c>
      <c r="B257" s="662" t="s">
        <v>543</v>
      </c>
      <c r="C257" s="662" t="s">
        <v>2354</v>
      </c>
      <c r="D257" s="743" t="s">
        <v>4569</v>
      </c>
      <c r="E257" s="744" t="s">
        <v>2381</v>
      </c>
      <c r="F257" s="662" t="s">
        <v>2351</v>
      </c>
      <c r="G257" s="662" t="s">
        <v>2520</v>
      </c>
      <c r="H257" s="662" t="s">
        <v>544</v>
      </c>
      <c r="I257" s="662" t="s">
        <v>2655</v>
      </c>
      <c r="J257" s="662" t="s">
        <v>2656</v>
      </c>
      <c r="K257" s="662" t="s">
        <v>2522</v>
      </c>
      <c r="L257" s="663">
        <v>48.72</v>
      </c>
      <c r="M257" s="663">
        <v>48.72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12</v>
      </c>
      <c r="B258" s="662" t="s">
        <v>543</v>
      </c>
      <c r="C258" s="662" t="s">
        <v>2354</v>
      </c>
      <c r="D258" s="743" t="s">
        <v>4569</v>
      </c>
      <c r="E258" s="744" t="s">
        <v>2381</v>
      </c>
      <c r="F258" s="662" t="s">
        <v>2351</v>
      </c>
      <c r="G258" s="662" t="s">
        <v>2520</v>
      </c>
      <c r="H258" s="662" t="s">
        <v>544</v>
      </c>
      <c r="I258" s="662" t="s">
        <v>2657</v>
      </c>
      <c r="J258" s="662" t="s">
        <v>2658</v>
      </c>
      <c r="K258" s="662" t="s">
        <v>2659</v>
      </c>
      <c r="L258" s="663">
        <v>24.35</v>
      </c>
      <c r="M258" s="663">
        <v>24.35</v>
      </c>
      <c r="N258" s="662">
        <v>1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12</v>
      </c>
      <c r="B259" s="662" t="s">
        <v>543</v>
      </c>
      <c r="C259" s="662" t="s">
        <v>2354</v>
      </c>
      <c r="D259" s="743" t="s">
        <v>4569</v>
      </c>
      <c r="E259" s="744" t="s">
        <v>2381</v>
      </c>
      <c r="F259" s="662" t="s">
        <v>2351</v>
      </c>
      <c r="G259" s="662" t="s">
        <v>2476</v>
      </c>
      <c r="H259" s="662" t="s">
        <v>544</v>
      </c>
      <c r="I259" s="662" t="s">
        <v>1059</v>
      </c>
      <c r="J259" s="662" t="s">
        <v>1060</v>
      </c>
      <c r="K259" s="662" t="s">
        <v>1061</v>
      </c>
      <c r="L259" s="663">
        <v>60.9</v>
      </c>
      <c r="M259" s="663">
        <v>60.9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12</v>
      </c>
      <c r="B260" s="662" t="s">
        <v>543</v>
      </c>
      <c r="C260" s="662" t="s">
        <v>2354</v>
      </c>
      <c r="D260" s="743" t="s">
        <v>4569</v>
      </c>
      <c r="E260" s="744" t="s">
        <v>2381</v>
      </c>
      <c r="F260" s="662" t="s">
        <v>2351</v>
      </c>
      <c r="G260" s="662" t="s">
        <v>2552</v>
      </c>
      <c r="H260" s="662" t="s">
        <v>544</v>
      </c>
      <c r="I260" s="662" t="s">
        <v>877</v>
      </c>
      <c r="J260" s="662" t="s">
        <v>2553</v>
      </c>
      <c r="K260" s="662" t="s">
        <v>2554</v>
      </c>
      <c r="L260" s="663">
        <v>53.57</v>
      </c>
      <c r="M260" s="663">
        <v>53.57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12</v>
      </c>
      <c r="B261" s="662" t="s">
        <v>543</v>
      </c>
      <c r="C261" s="662" t="s">
        <v>2354</v>
      </c>
      <c r="D261" s="743" t="s">
        <v>4569</v>
      </c>
      <c r="E261" s="744" t="s">
        <v>2381</v>
      </c>
      <c r="F261" s="662" t="s">
        <v>2351</v>
      </c>
      <c r="G261" s="662" t="s">
        <v>2660</v>
      </c>
      <c r="H261" s="662" t="s">
        <v>544</v>
      </c>
      <c r="I261" s="662" t="s">
        <v>2661</v>
      </c>
      <c r="J261" s="662" t="s">
        <v>2662</v>
      </c>
      <c r="K261" s="662" t="s">
        <v>2663</v>
      </c>
      <c r="L261" s="663">
        <v>115.13</v>
      </c>
      <c r="M261" s="663">
        <v>115.13</v>
      </c>
      <c r="N261" s="662">
        <v>1</v>
      </c>
      <c r="O261" s="745">
        <v>1</v>
      </c>
      <c r="P261" s="663">
        <v>115.13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12</v>
      </c>
      <c r="B262" s="662" t="s">
        <v>543</v>
      </c>
      <c r="C262" s="662" t="s">
        <v>2354</v>
      </c>
      <c r="D262" s="743" t="s">
        <v>4569</v>
      </c>
      <c r="E262" s="744" t="s">
        <v>2381</v>
      </c>
      <c r="F262" s="662" t="s">
        <v>2351</v>
      </c>
      <c r="G262" s="662" t="s">
        <v>2393</v>
      </c>
      <c r="H262" s="662" t="s">
        <v>1529</v>
      </c>
      <c r="I262" s="662" t="s">
        <v>2482</v>
      </c>
      <c r="J262" s="662" t="s">
        <v>1548</v>
      </c>
      <c r="K262" s="662" t="s">
        <v>2204</v>
      </c>
      <c r="L262" s="663">
        <v>815.1</v>
      </c>
      <c r="M262" s="663">
        <v>815.1</v>
      </c>
      <c r="N262" s="662">
        <v>1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12</v>
      </c>
      <c r="B263" s="662" t="s">
        <v>543</v>
      </c>
      <c r="C263" s="662" t="s">
        <v>2354</v>
      </c>
      <c r="D263" s="743" t="s">
        <v>4569</v>
      </c>
      <c r="E263" s="744" t="s">
        <v>2381</v>
      </c>
      <c r="F263" s="662" t="s">
        <v>2351</v>
      </c>
      <c r="G263" s="662" t="s">
        <v>2393</v>
      </c>
      <c r="H263" s="662" t="s">
        <v>1529</v>
      </c>
      <c r="I263" s="662" t="s">
        <v>2618</v>
      </c>
      <c r="J263" s="662" t="s">
        <v>1548</v>
      </c>
      <c r="K263" s="662" t="s">
        <v>2619</v>
      </c>
      <c r="L263" s="663">
        <v>0</v>
      </c>
      <c r="M263" s="663">
        <v>0</v>
      </c>
      <c r="N263" s="662">
        <v>1</v>
      </c>
      <c r="O263" s="745">
        <v>1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12</v>
      </c>
      <c r="B264" s="662" t="s">
        <v>543</v>
      </c>
      <c r="C264" s="662" t="s">
        <v>2354</v>
      </c>
      <c r="D264" s="743" t="s">
        <v>4569</v>
      </c>
      <c r="E264" s="744" t="s">
        <v>2381</v>
      </c>
      <c r="F264" s="662" t="s">
        <v>2351</v>
      </c>
      <c r="G264" s="662" t="s">
        <v>2393</v>
      </c>
      <c r="H264" s="662" t="s">
        <v>1529</v>
      </c>
      <c r="I264" s="662" t="s">
        <v>1547</v>
      </c>
      <c r="J264" s="662" t="s">
        <v>1548</v>
      </c>
      <c r="K264" s="662" t="s">
        <v>2207</v>
      </c>
      <c r="L264" s="663">
        <v>923.74</v>
      </c>
      <c r="M264" s="663">
        <v>1847.48</v>
      </c>
      <c r="N264" s="662">
        <v>2</v>
      </c>
      <c r="O264" s="745">
        <v>1.5</v>
      </c>
      <c r="P264" s="663">
        <v>923.74</v>
      </c>
      <c r="Q264" s="678">
        <v>0.5</v>
      </c>
      <c r="R264" s="662">
        <v>1</v>
      </c>
      <c r="S264" s="678">
        <v>0.5</v>
      </c>
      <c r="T264" s="745">
        <v>0.5</v>
      </c>
      <c r="U264" s="701">
        <v>0.33333333333333331</v>
      </c>
    </row>
    <row r="265" spans="1:21" ht="14.4" customHeight="1" x14ac:dyDescent="0.3">
      <c r="A265" s="661">
        <v>12</v>
      </c>
      <c r="B265" s="662" t="s">
        <v>543</v>
      </c>
      <c r="C265" s="662" t="s">
        <v>2354</v>
      </c>
      <c r="D265" s="743" t="s">
        <v>4569</v>
      </c>
      <c r="E265" s="744" t="s">
        <v>2381</v>
      </c>
      <c r="F265" s="662" t="s">
        <v>2351</v>
      </c>
      <c r="G265" s="662" t="s">
        <v>2393</v>
      </c>
      <c r="H265" s="662" t="s">
        <v>1529</v>
      </c>
      <c r="I265" s="662" t="s">
        <v>1573</v>
      </c>
      <c r="J265" s="662" t="s">
        <v>1574</v>
      </c>
      <c r="K265" s="662" t="s">
        <v>2208</v>
      </c>
      <c r="L265" s="663">
        <v>1847.49</v>
      </c>
      <c r="M265" s="663">
        <v>3694.98</v>
      </c>
      <c r="N265" s="662">
        <v>2</v>
      </c>
      <c r="O265" s="745">
        <v>2</v>
      </c>
      <c r="P265" s="663">
        <v>3694.98</v>
      </c>
      <c r="Q265" s="678">
        <v>1</v>
      </c>
      <c r="R265" s="662">
        <v>2</v>
      </c>
      <c r="S265" s="678">
        <v>1</v>
      </c>
      <c r="T265" s="745">
        <v>2</v>
      </c>
      <c r="U265" s="701">
        <v>1</v>
      </c>
    </row>
    <row r="266" spans="1:21" ht="14.4" customHeight="1" x14ac:dyDescent="0.3">
      <c r="A266" s="661">
        <v>12</v>
      </c>
      <c r="B266" s="662" t="s">
        <v>543</v>
      </c>
      <c r="C266" s="662" t="s">
        <v>2354</v>
      </c>
      <c r="D266" s="743" t="s">
        <v>4569</v>
      </c>
      <c r="E266" s="744" t="s">
        <v>2381</v>
      </c>
      <c r="F266" s="662" t="s">
        <v>2351</v>
      </c>
      <c r="G266" s="662" t="s">
        <v>2393</v>
      </c>
      <c r="H266" s="662" t="s">
        <v>1529</v>
      </c>
      <c r="I266" s="662" t="s">
        <v>1722</v>
      </c>
      <c r="J266" s="662" t="s">
        <v>1548</v>
      </c>
      <c r="K266" s="662" t="s">
        <v>2206</v>
      </c>
      <c r="L266" s="663">
        <v>543.39</v>
      </c>
      <c r="M266" s="663">
        <v>543.39</v>
      </c>
      <c r="N266" s="662">
        <v>1</v>
      </c>
      <c r="O266" s="745">
        <v>1</v>
      </c>
      <c r="P266" s="663">
        <v>543.39</v>
      </c>
      <c r="Q266" s="678">
        <v>1</v>
      </c>
      <c r="R266" s="662">
        <v>1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12</v>
      </c>
      <c r="B267" s="662" t="s">
        <v>543</v>
      </c>
      <c r="C267" s="662" t="s">
        <v>2354</v>
      </c>
      <c r="D267" s="743" t="s">
        <v>4569</v>
      </c>
      <c r="E267" s="744" t="s">
        <v>2381</v>
      </c>
      <c r="F267" s="662" t="s">
        <v>2351</v>
      </c>
      <c r="G267" s="662" t="s">
        <v>2395</v>
      </c>
      <c r="H267" s="662" t="s">
        <v>544</v>
      </c>
      <c r="I267" s="662" t="s">
        <v>1868</v>
      </c>
      <c r="J267" s="662" t="s">
        <v>1869</v>
      </c>
      <c r="K267" s="662" t="s">
        <v>2310</v>
      </c>
      <c r="L267" s="663">
        <v>88.1</v>
      </c>
      <c r="M267" s="663">
        <v>88.1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12</v>
      </c>
      <c r="B268" s="662" t="s">
        <v>543</v>
      </c>
      <c r="C268" s="662" t="s">
        <v>2354</v>
      </c>
      <c r="D268" s="743" t="s">
        <v>4569</v>
      </c>
      <c r="E268" s="744" t="s">
        <v>2381</v>
      </c>
      <c r="F268" s="662" t="s">
        <v>2351</v>
      </c>
      <c r="G268" s="662" t="s">
        <v>2486</v>
      </c>
      <c r="H268" s="662" t="s">
        <v>544</v>
      </c>
      <c r="I268" s="662" t="s">
        <v>684</v>
      </c>
      <c r="J268" s="662" t="s">
        <v>2487</v>
      </c>
      <c r="K268" s="662" t="s">
        <v>2488</v>
      </c>
      <c r="L268" s="663">
        <v>0</v>
      </c>
      <c r="M268" s="663">
        <v>0</v>
      </c>
      <c r="N268" s="662">
        <v>1</v>
      </c>
      <c r="O268" s="745">
        <v>0.5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12</v>
      </c>
      <c r="B269" s="662" t="s">
        <v>543</v>
      </c>
      <c r="C269" s="662" t="s">
        <v>2354</v>
      </c>
      <c r="D269" s="743" t="s">
        <v>4569</v>
      </c>
      <c r="E269" s="744" t="s">
        <v>2381</v>
      </c>
      <c r="F269" s="662" t="s">
        <v>2351</v>
      </c>
      <c r="G269" s="662" t="s">
        <v>2402</v>
      </c>
      <c r="H269" s="662" t="s">
        <v>544</v>
      </c>
      <c r="I269" s="662" t="s">
        <v>1385</v>
      </c>
      <c r="J269" s="662" t="s">
        <v>1386</v>
      </c>
      <c r="K269" s="662" t="s">
        <v>1387</v>
      </c>
      <c r="L269" s="663">
        <v>108.44</v>
      </c>
      <c r="M269" s="663">
        <v>216.88</v>
      </c>
      <c r="N269" s="662">
        <v>2</v>
      </c>
      <c r="O269" s="745">
        <v>2</v>
      </c>
      <c r="P269" s="663">
        <v>108.44</v>
      </c>
      <c r="Q269" s="678">
        <v>0.5</v>
      </c>
      <c r="R269" s="662">
        <v>1</v>
      </c>
      <c r="S269" s="678">
        <v>0.5</v>
      </c>
      <c r="T269" s="745">
        <v>1</v>
      </c>
      <c r="U269" s="701">
        <v>0.5</v>
      </c>
    </row>
    <row r="270" spans="1:21" ht="14.4" customHeight="1" x14ac:dyDescent="0.3">
      <c r="A270" s="661">
        <v>12</v>
      </c>
      <c r="B270" s="662" t="s">
        <v>543</v>
      </c>
      <c r="C270" s="662" t="s">
        <v>2354</v>
      </c>
      <c r="D270" s="743" t="s">
        <v>4569</v>
      </c>
      <c r="E270" s="744" t="s">
        <v>2381</v>
      </c>
      <c r="F270" s="662" t="s">
        <v>2351</v>
      </c>
      <c r="G270" s="662" t="s">
        <v>2402</v>
      </c>
      <c r="H270" s="662" t="s">
        <v>544</v>
      </c>
      <c r="I270" s="662" t="s">
        <v>2403</v>
      </c>
      <c r="J270" s="662" t="s">
        <v>1386</v>
      </c>
      <c r="K270" s="662" t="s">
        <v>2404</v>
      </c>
      <c r="L270" s="663">
        <v>54.23</v>
      </c>
      <c r="M270" s="663">
        <v>162.69</v>
      </c>
      <c r="N270" s="662">
        <v>3</v>
      </c>
      <c r="O270" s="745">
        <v>2</v>
      </c>
      <c r="P270" s="663">
        <v>54.23</v>
      </c>
      <c r="Q270" s="678">
        <v>0.33333333333333331</v>
      </c>
      <c r="R270" s="662">
        <v>1</v>
      </c>
      <c r="S270" s="678">
        <v>0.33333333333333331</v>
      </c>
      <c r="T270" s="745">
        <v>0.5</v>
      </c>
      <c r="U270" s="701">
        <v>0.25</v>
      </c>
    </row>
    <row r="271" spans="1:21" ht="14.4" customHeight="1" x14ac:dyDescent="0.3">
      <c r="A271" s="661">
        <v>12</v>
      </c>
      <c r="B271" s="662" t="s">
        <v>543</v>
      </c>
      <c r="C271" s="662" t="s">
        <v>2354</v>
      </c>
      <c r="D271" s="743" t="s">
        <v>4569</v>
      </c>
      <c r="E271" s="744" t="s">
        <v>2381</v>
      </c>
      <c r="F271" s="662" t="s">
        <v>2351</v>
      </c>
      <c r="G271" s="662" t="s">
        <v>2495</v>
      </c>
      <c r="H271" s="662" t="s">
        <v>544</v>
      </c>
      <c r="I271" s="662" t="s">
        <v>2584</v>
      </c>
      <c r="J271" s="662" t="s">
        <v>2497</v>
      </c>
      <c r="K271" s="662" t="s">
        <v>2585</v>
      </c>
      <c r="L271" s="663">
        <v>239.19</v>
      </c>
      <c r="M271" s="663">
        <v>239.19</v>
      </c>
      <c r="N271" s="662">
        <v>1</v>
      </c>
      <c r="O271" s="745">
        <v>0.5</v>
      </c>
      <c r="P271" s="663">
        <v>239.19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12</v>
      </c>
      <c r="B272" s="662" t="s">
        <v>543</v>
      </c>
      <c r="C272" s="662" t="s">
        <v>2354</v>
      </c>
      <c r="D272" s="743" t="s">
        <v>4569</v>
      </c>
      <c r="E272" s="744" t="s">
        <v>2381</v>
      </c>
      <c r="F272" s="662" t="s">
        <v>2351</v>
      </c>
      <c r="G272" s="662" t="s">
        <v>2555</v>
      </c>
      <c r="H272" s="662" t="s">
        <v>544</v>
      </c>
      <c r="I272" s="662" t="s">
        <v>2556</v>
      </c>
      <c r="J272" s="662" t="s">
        <v>2557</v>
      </c>
      <c r="K272" s="662" t="s">
        <v>2558</v>
      </c>
      <c r="L272" s="663">
        <v>308.69</v>
      </c>
      <c r="M272" s="663">
        <v>926.06999999999994</v>
      </c>
      <c r="N272" s="662">
        <v>3</v>
      </c>
      <c r="O272" s="745">
        <v>2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12</v>
      </c>
      <c r="B273" s="662" t="s">
        <v>543</v>
      </c>
      <c r="C273" s="662" t="s">
        <v>2354</v>
      </c>
      <c r="D273" s="743" t="s">
        <v>4569</v>
      </c>
      <c r="E273" s="744" t="s">
        <v>2381</v>
      </c>
      <c r="F273" s="662" t="s">
        <v>2351</v>
      </c>
      <c r="G273" s="662" t="s">
        <v>2499</v>
      </c>
      <c r="H273" s="662" t="s">
        <v>544</v>
      </c>
      <c r="I273" s="662" t="s">
        <v>2501</v>
      </c>
      <c r="J273" s="662" t="s">
        <v>960</v>
      </c>
      <c r="K273" s="662" t="s">
        <v>2502</v>
      </c>
      <c r="L273" s="663">
        <v>90.53</v>
      </c>
      <c r="M273" s="663">
        <v>181.06</v>
      </c>
      <c r="N273" s="662">
        <v>2</v>
      </c>
      <c r="O273" s="745">
        <v>1.5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12</v>
      </c>
      <c r="B274" s="662" t="s">
        <v>543</v>
      </c>
      <c r="C274" s="662" t="s">
        <v>2354</v>
      </c>
      <c r="D274" s="743" t="s">
        <v>4569</v>
      </c>
      <c r="E274" s="744" t="s">
        <v>2381</v>
      </c>
      <c r="F274" s="662" t="s">
        <v>2351</v>
      </c>
      <c r="G274" s="662" t="s">
        <v>2409</v>
      </c>
      <c r="H274" s="662" t="s">
        <v>544</v>
      </c>
      <c r="I274" s="662" t="s">
        <v>779</v>
      </c>
      <c r="J274" s="662" t="s">
        <v>2410</v>
      </c>
      <c r="K274" s="662" t="s">
        <v>2411</v>
      </c>
      <c r="L274" s="663">
        <v>0</v>
      </c>
      <c r="M274" s="663">
        <v>0</v>
      </c>
      <c r="N274" s="662">
        <v>3</v>
      </c>
      <c r="O274" s="745">
        <v>2</v>
      </c>
      <c r="P274" s="663">
        <v>0</v>
      </c>
      <c r="Q274" s="678"/>
      <c r="R274" s="662">
        <v>1</v>
      </c>
      <c r="S274" s="678">
        <v>0.33333333333333331</v>
      </c>
      <c r="T274" s="745">
        <v>0.5</v>
      </c>
      <c r="U274" s="701">
        <v>0.25</v>
      </c>
    </row>
    <row r="275" spans="1:21" ht="14.4" customHeight="1" x14ac:dyDescent="0.3">
      <c r="A275" s="661">
        <v>12</v>
      </c>
      <c r="B275" s="662" t="s">
        <v>543</v>
      </c>
      <c r="C275" s="662" t="s">
        <v>2354</v>
      </c>
      <c r="D275" s="743" t="s">
        <v>4569</v>
      </c>
      <c r="E275" s="744" t="s">
        <v>2381</v>
      </c>
      <c r="F275" s="662" t="s">
        <v>2351</v>
      </c>
      <c r="G275" s="662" t="s">
        <v>2412</v>
      </c>
      <c r="H275" s="662" t="s">
        <v>544</v>
      </c>
      <c r="I275" s="662" t="s">
        <v>2413</v>
      </c>
      <c r="J275" s="662" t="s">
        <v>1457</v>
      </c>
      <c r="K275" s="662" t="s">
        <v>2414</v>
      </c>
      <c r="L275" s="663">
        <v>22.44</v>
      </c>
      <c r="M275" s="663">
        <v>134.64000000000001</v>
      </c>
      <c r="N275" s="662">
        <v>6</v>
      </c>
      <c r="O275" s="745">
        <v>5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12</v>
      </c>
      <c r="B276" s="662" t="s">
        <v>543</v>
      </c>
      <c r="C276" s="662" t="s">
        <v>2354</v>
      </c>
      <c r="D276" s="743" t="s">
        <v>4569</v>
      </c>
      <c r="E276" s="744" t="s">
        <v>2381</v>
      </c>
      <c r="F276" s="662" t="s">
        <v>2351</v>
      </c>
      <c r="G276" s="662" t="s">
        <v>2412</v>
      </c>
      <c r="H276" s="662" t="s">
        <v>544</v>
      </c>
      <c r="I276" s="662" t="s">
        <v>2413</v>
      </c>
      <c r="J276" s="662" t="s">
        <v>1457</v>
      </c>
      <c r="K276" s="662" t="s">
        <v>2414</v>
      </c>
      <c r="L276" s="663">
        <v>42.54</v>
      </c>
      <c r="M276" s="663">
        <v>85.08</v>
      </c>
      <c r="N276" s="662">
        <v>2</v>
      </c>
      <c r="O276" s="745">
        <v>1.5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12</v>
      </c>
      <c r="B277" s="662" t="s">
        <v>543</v>
      </c>
      <c r="C277" s="662" t="s">
        <v>2354</v>
      </c>
      <c r="D277" s="743" t="s">
        <v>4569</v>
      </c>
      <c r="E277" s="744" t="s">
        <v>2381</v>
      </c>
      <c r="F277" s="662" t="s">
        <v>2351</v>
      </c>
      <c r="G277" s="662" t="s">
        <v>2412</v>
      </c>
      <c r="H277" s="662" t="s">
        <v>544</v>
      </c>
      <c r="I277" s="662" t="s">
        <v>2664</v>
      </c>
      <c r="J277" s="662" t="s">
        <v>2665</v>
      </c>
      <c r="K277" s="662" t="s">
        <v>2666</v>
      </c>
      <c r="L277" s="663">
        <v>33.44</v>
      </c>
      <c r="M277" s="663">
        <v>33.44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12</v>
      </c>
      <c r="B278" s="662" t="s">
        <v>543</v>
      </c>
      <c r="C278" s="662" t="s">
        <v>2354</v>
      </c>
      <c r="D278" s="743" t="s">
        <v>4569</v>
      </c>
      <c r="E278" s="744" t="s">
        <v>2381</v>
      </c>
      <c r="F278" s="662" t="s">
        <v>2351</v>
      </c>
      <c r="G278" s="662" t="s">
        <v>2412</v>
      </c>
      <c r="H278" s="662" t="s">
        <v>544</v>
      </c>
      <c r="I278" s="662" t="s">
        <v>1456</v>
      </c>
      <c r="J278" s="662" t="s">
        <v>1457</v>
      </c>
      <c r="K278" s="662" t="s">
        <v>2560</v>
      </c>
      <c r="L278" s="663">
        <v>31.42</v>
      </c>
      <c r="M278" s="663">
        <v>62.84</v>
      </c>
      <c r="N278" s="662">
        <v>2</v>
      </c>
      <c r="O278" s="745">
        <v>2</v>
      </c>
      <c r="P278" s="663">
        <v>31.42</v>
      </c>
      <c r="Q278" s="678">
        <v>0.5</v>
      </c>
      <c r="R278" s="662">
        <v>1</v>
      </c>
      <c r="S278" s="678">
        <v>0.5</v>
      </c>
      <c r="T278" s="745">
        <v>1</v>
      </c>
      <c r="U278" s="701">
        <v>0.5</v>
      </c>
    </row>
    <row r="279" spans="1:21" ht="14.4" customHeight="1" x14ac:dyDescent="0.3">
      <c r="A279" s="661">
        <v>12</v>
      </c>
      <c r="B279" s="662" t="s">
        <v>543</v>
      </c>
      <c r="C279" s="662" t="s">
        <v>2354</v>
      </c>
      <c r="D279" s="743" t="s">
        <v>4569</v>
      </c>
      <c r="E279" s="744" t="s">
        <v>2381</v>
      </c>
      <c r="F279" s="662" t="s">
        <v>2351</v>
      </c>
      <c r="G279" s="662" t="s">
        <v>2565</v>
      </c>
      <c r="H279" s="662" t="s">
        <v>544</v>
      </c>
      <c r="I279" s="662" t="s">
        <v>1778</v>
      </c>
      <c r="J279" s="662" t="s">
        <v>1779</v>
      </c>
      <c r="K279" s="662" t="s">
        <v>2566</v>
      </c>
      <c r="L279" s="663">
        <v>186.27</v>
      </c>
      <c r="M279" s="663">
        <v>372.54</v>
      </c>
      <c r="N279" s="662">
        <v>2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12</v>
      </c>
      <c r="B280" s="662" t="s">
        <v>543</v>
      </c>
      <c r="C280" s="662" t="s">
        <v>2354</v>
      </c>
      <c r="D280" s="743" t="s">
        <v>4569</v>
      </c>
      <c r="E280" s="744" t="s">
        <v>2381</v>
      </c>
      <c r="F280" s="662" t="s">
        <v>2351</v>
      </c>
      <c r="G280" s="662" t="s">
        <v>2667</v>
      </c>
      <c r="H280" s="662" t="s">
        <v>544</v>
      </c>
      <c r="I280" s="662" t="s">
        <v>2668</v>
      </c>
      <c r="J280" s="662" t="s">
        <v>2669</v>
      </c>
      <c r="K280" s="662" t="s">
        <v>2670</v>
      </c>
      <c r="L280" s="663">
        <v>140.94999999999999</v>
      </c>
      <c r="M280" s="663">
        <v>140.94999999999999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12</v>
      </c>
      <c r="B281" s="662" t="s">
        <v>543</v>
      </c>
      <c r="C281" s="662" t="s">
        <v>2354</v>
      </c>
      <c r="D281" s="743" t="s">
        <v>4569</v>
      </c>
      <c r="E281" s="744" t="s">
        <v>2381</v>
      </c>
      <c r="F281" s="662" t="s">
        <v>2353</v>
      </c>
      <c r="G281" s="662" t="s">
        <v>2671</v>
      </c>
      <c r="H281" s="662" t="s">
        <v>544</v>
      </c>
      <c r="I281" s="662" t="s">
        <v>2672</v>
      </c>
      <c r="J281" s="662" t="s">
        <v>2673</v>
      </c>
      <c r="K281" s="662" t="s">
        <v>2674</v>
      </c>
      <c r="L281" s="663">
        <v>600</v>
      </c>
      <c r="M281" s="663">
        <v>600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12</v>
      </c>
      <c r="B282" s="662" t="s">
        <v>543</v>
      </c>
      <c r="C282" s="662" t="s">
        <v>2354</v>
      </c>
      <c r="D282" s="743" t="s">
        <v>4569</v>
      </c>
      <c r="E282" s="744" t="s">
        <v>2381</v>
      </c>
      <c r="F282" s="662" t="s">
        <v>2353</v>
      </c>
      <c r="G282" s="662" t="s">
        <v>2426</v>
      </c>
      <c r="H282" s="662" t="s">
        <v>544</v>
      </c>
      <c r="I282" s="662" t="s">
        <v>2427</v>
      </c>
      <c r="J282" s="662" t="s">
        <v>2428</v>
      </c>
      <c r="K282" s="662" t="s">
        <v>2429</v>
      </c>
      <c r="L282" s="663">
        <v>48.75</v>
      </c>
      <c r="M282" s="663">
        <v>48.75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12</v>
      </c>
      <c r="B283" s="662" t="s">
        <v>543</v>
      </c>
      <c r="C283" s="662" t="s">
        <v>2354</v>
      </c>
      <c r="D283" s="743" t="s">
        <v>4569</v>
      </c>
      <c r="E283" s="744" t="s">
        <v>2381</v>
      </c>
      <c r="F283" s="662" t="s">
        <v>2353</v>
      </c>
      <c r="G283" s="662" t="s">
        <v>2426</v>
      </c>
      <c r="H283" s="662" t="s">
        <v>544</v>
      </c>
      <c r="I283" s="662" t="s">
        <v>2675</v>
      </c>
      <c r="J283" s="662" t="s">
        <v>2676</v>
      </c>
      <c r="K283" s="662" t="s">
        <v>2677</v>
      </c>
      <c r="L283" s="663">
        <v>500</v>
      </c>
      <c r="M283" s="663">
        <v>500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12</v>
      </c>
      <c r="B284" s="662" t="s">
        <v>543</v>
      </c>
      <c r="C284" s="662" t="s">
        <v>2354</v>
      </c>
      <c r="D284" s="743" t="s">
        <v>4569</v>
      </c>
      <c r="E284" s="744" t="s">
        <v>2381</v>
      </c>
      <c r="F284" s="662" t="s">
        <v>2353</v>
      </c>
      <c r="G284" s="662" t="s">
        <v>2426</v>
      </c>
      <c r="H284" s="662" t="s">
        <v>544</v>
      </c>
      <c r="I284" s="662" t="s">
        <v>2436</v>
      </c>
      <c r="J284" s="662" t="s">
        <v>2437</v>
      </c>
      <c r="K284" s="662" t="s">
        <v>2438</v>
      </c>
      <c r="L284" s="663">
        <v>190</v>
      </c>
      <c r="M284" s="663">
        <v>3610</v>
      </c>
      <c r="N284" s="662">
        <v>19</v>
      </c>
      <c r="O284" s="745">
        <v>10</v>
      </c>
      <c r="P284" s="663">
        <v>3610</v>
      </c>
      <c r="Q284" s="678">
        <v>1</v>
      </c>
      <c r="R284" s="662">
        <v>19</v>
      </c>
      <c r="S284" s="678">
        <v>1</v>
      </c>
      <c r="T284" s="745">
        <v>10</v>
      </c>
      <c r="U284" s="701">
        <v>1</v>
      </c>
    </row>
    <row r="285" spans="1:21" ht="14.4" customHeight="1" x14ac:dyDescent="0.3">
      <c r="A285" s="661">
        <v>12</v>
      </c>
      <c r="B285" s="662" t="s">
        <v>543</v>
      </c>
      <c r="C285" s="662" t="s">
        <v>2354</v>
      </c>
      <c r="D285" s="743" t="s">
        <v>4569</v>
      </c>
      <c r="E285" s="744" t="s">
        <v>2381</v>
      </c>
      <c r="F285" s="662" t="s">
        <v>2353</v>
      </c>
      <c r="G285" s="662" t="s">
        <v>2426</v>
      </c>
      <c r="H285" s="662" t="s">
        <v>544</v>
      </c>
      <c r="I285" s="662" t="s">
        <v>2514</v>
      </c>
      <c r="J285" s="662" t="s">
        <v>2515</v>
      </c>
      <c r="K285" s="662" t="s">
        <v>2516</v>
      </c>
      <c r="L285" s="663">
        <v>126.65</v>
      </c>
      <c r="M285" s="663">
        <v>4559.3999999999996</v>
      </c>
      <c r="N285" s="662">
        <v>36</v>
      </c>
      <c r="O285" s="745">
        <v>7</v>
      </c>
      <c r="P285" s="663">
        <v>4559.3999999999996</v>
      </c>
      <c r="Q285" s="678">
        <v>1</v>
      </c>
      <c r="R285" s="662">
        <v>36</v>
      </c>
      <c r="S285" s="678">
        <v>1</v>
      </c>
      <c r="T285" s="745">
        <v>7</v>
      </c>
      <c r="U285" s="701">
        <v>1</v>
      </c>
    </row>
    <row r="286" spans="1:21" ht="14.4" customHeight="1" x14ac:dyDescent="0.3">
      <c r="A286" s="661">
        <v>12</v>
      </c>
      <c r="B286" s="662" t="s">
        <v>543</v>
      </c>
      <c r="C286" s="662" t="s">
        <v>2354</v>
      </c>
      <c r="D286" s="743" t="s">
        <v>4569</v>
      </c>
      <c r="E286" s="744" t="s">
        <v>2383</v>
      </c>
      <c r="F286" s="662" t="s">
        <v>2351</v>
      </c>
      <c r="G286" s="662" t="s">
        <v>2389</v>
      </c>
      <c r="H286" s="662" t="s">
        <v>1529</v>
      </c>
      <c r="I286" s="662" t="s">
        <v>1872</v>
      </c>
      <c r="J286" s="662" t="s">
        <v>1712</v>
      </c>
      <c r="K286" s="662" t="s">
        <v>2273</v>
      </c>
      <c r="L286" s="663">
        <v>154.36000000000001</v>
      </c>
      <c r="M286" s="663">
        <v>1543.6000000000001</v>
      </c>
      <c r="N286" s="662">
        <v>10</v>
      </c>
      <c r="O286" s="745">
        <v>7</v>
      </c>
      <c r="P286" s="663">
        <v>617.44000000000005</v>
      </c>
      <c r="Q286" s="678">
        <v>0.4</v>
      </c>
      <c r="R286" s="662">
        <v>4</v>
      </c>
      <c r="S286" s="678">
        <v>0.4</v>
      </c>
      <c r="T286" s="745">
        <v>4</v>
      </c>
      <c r="U286" s="701">
        <v>0.5714285714285714</v>
      </c>
    </row>
    <row r="287" spans="1:21" ht="14.4" customHeight="1" x14ac:dyDescent="0.3">
      <c r="A287" s="661">
        <v>12</v>
      </c>
      <c r="B287" s="662" t="s">
        <v>543</v>
      </c>
      <c r="C287" s="662" t="s">
        <v>2354</v>
      </c>
      <c r="D287" s="743" t="s">
        <v>4569</v>
      </c>
      <c r="E287" s="744" t="s">
        <v>2383</v>
      </c>
      <c r="F287" s="662" t="s">
        <v>2351</v>
      </c>
      <c r="G287" s="662" t="s">
        <v>2389</v>
      </c>
      <c r="H287" s="662" t="s">
        <v>1529</v>
      </c>
      <c r="I287" s="662" t="s">
        <v>1876</v>
      </c>
      <c r="J287" s="662" t="s">
        <v>2279</v>
      </c>
      <c r="K287" s="662" t="s">
        <v>2280</v>
      </c>
      <c r="L287" s="663">
        <v>149.52000000000001</v>
      </c>
      <c r="M287" s="663">
        <v>1495.2000000000003</v>
      </c>
      <c r="N287" s="662">
        <v>10</v>
      </c>
      <c r="O287" s="745">
        <v>8</v>
      </c>
      <c r="P287" s="663">
        <v>448.56000000000006</v>
      </c>
      <c r="Q287" s="678">
        <v>0.3</v>
      </c>
      <c r="R287" s="662">
        <v>3</v>
      </c>
      <c r="S287" s="678">
        <v>0.3</v>
      </c>
      <c r="T287" s="745">
        <v>2.5</v>
      </c>
      <c r="U287" s="701">
        <v>0.3125</v>
      </c>
    </row>
    <row r="288" spans="1:21" ht="14.4" customHeight="1" x14ac:dyDescent="0.3">
      <c r="A288" s="661">
        <v>12</v>
      </c>
      <c r="B288" s="662" t="s">
        <v>543</v>
      </c>
      <c r="C288" s="662" t="s">
        <v>2354</v>
      </c>
      <c r="D288" s="743" t="s">
        <v>4569</v>
      </c>
      <c r="E288" s="744" t="s">
        <v>2383</v>
      </c>
      <c r="F288" s="662" t="s">
        <v>2351</v>
      </c>
      <c r="G288" s="662" t="s">
        <v>2389</v>
      </c>
      <c r="H288" s="662" t="s">
        <v>1529</v>
      </c>
      <c r="I288" s="662" t="s">
        <v>1711</v>
      </c>
      <c r="J288" s="662" t="s">
        <v>1712</v>
      </c>
      <c r="K288" s="662" t="s">
        <v>2272</v>
      </c>
      <c r="L288" s="663">
        <v>225.06</v>
      </c>
      <c r="M288" s="663">
        <v>225.06</v>
      </c>
      <c r="N288" s="662">
        <v>1</v>
      </c>
      <c r="O288" s="745">
        <v>0.5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12</v>
      </c>
      <c r="B289" s="662" t="s">
        <v>543</v>
      </c>
      <c r="C289" s="662" t="s">
        <v>2354</v>
      </c>
      <c r="D289" s="743" t="s">
        <v>4569</v>
      </c>
      <c r="E289" s="744" t="s">
        <v>2383</v>
      </c>
      <c r="F289" s="662" t="s">
        <v>2351</v>
      </c>
      <c r="G289" s="662" t="s">
        <v>2678</v>
      </c>
      <c r="H289" s="662" t="s">
        <v>1529</v>
      </c>
      <c r="I289" s="662" t="s">
        <v>1555</v>
      </c>
      <c r="J289" s="662" t="s">
        <v>1556</v>
      </c>
      <c r="K289" s="662" t="s">
        <v>2225</v>
      </c>
      <c r="L289" s="663">
        <v>35.11</v>
      </c>
      <c r="M289" s="663">
        <v>35.11</v>
      </c>
      <c r="N289" s="662">
        <v>1</v>
      </c>
      <c r="O289" s="745">
        <v>1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12</v>
      </c>
      <c r="B290" s="662" t="s">
        <v>543</v>
      </c>
      <c r="C290" s="662" t="s">
        <v>2354</v>
      </c>
      <c r="D290" s="743" t="s">
        <v>4569</v>
      </c>
      <c r="E290" s="744" t="s">
        <v>2383</v>
      </c>
      <c r="F290" s="662" t="s">
        <v>2351</v>
      </c>
      <c r="G290" s="662" t="s">
        <v>2390</v>
      </c>
      <c r="H290" s="662" t="s">
        <v>544</v>
      </c>
      <c r="I290" s="662" t="s">
        <v>2462</v>
      </c>
      <c r="J290" s="662" t="s">
        <v>2463</v>
      </c>
      <c r="K290" s="662" t="s">
        <v>2464</v>
      </c>
      <c r="L290" s="663">
        <v>0</v>
      </c>
      <c r="M290" s="663">
        <v>0</v>
      </c>
      <c r="N290" s="662">
        <v>1</v>
      </c>
      <c r="O290" s="745">
        <v>0.5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12</v>
      </c>
      <c r="B291" s="662" t="s">
        <v>543</v>
      </c>
      <c r="C291" s="662" t="s">
        <v>2354</v>
      </c>
      <c r="D291" s="743" t="s">
        <v>4569</v>
      </c>
      <c r="E291" s="744" t="s">
        <v>2383</v>
      </c>
      <c r="F291" s="662" t="s">
        <v>2351</v>
      </c>
      <c r="G291" s="662" t="s">
        <v>2390</v>
      </c>
      <c r="H291" s="662" t="s">
        <v>544</v>
      </c>
      <c r="I291" s="662" t="s">
        <v>1786</v>
      </c>
      <c r="J291" s="662" t="s">
        <v>1787</v>
      </c>
      <c r="K291" s="662" t="s">
        <v>2286</v>
      </c>
      <c r="L291" s="663">
        <v>170.52</v>
      </c>
      <c r="M291" s="663">
        <v>682.08</v>
      </c>
      <c r="N291" s="662">
        <v>4</v>
      </c>
      <c r="O291" s="745">
        <v>3</v>
      </c>
      <c r="P291" s="663">
        <v>511.56000000000006</v>
      </c>
      <c r="Q291" s="678">
        <v>0.75</v>
      </c>
      <c r="R291" s="662">
        <v>3</v>
      </c>
      <c r="S291" s="678">
        <v>0.75</v>
      </c>
      <c r="T291" s="745">
        <v>2</v>
      </c>
      <c r="U291" s="701">
        <v>0.66666666666666663</v>
      </c>
    </row>
    <row r="292" spans="1:21" ht="14.4" customHeight="1" x14ac:dyDescent="0.3">
      <c r="A292" s="661">
        <v>12</v>
      </c>
      <c r="B292" s="662" t="s">
        <v>543</v>
      </c>
      <c r="C292" s="662" t="s">
        <v>2354</v>
      </c>
      <c r="D292" s="743" t="s">
        <v>4569</v>
      </c>
      <c r="E292" s="744" t="s">
        <v>2383</v>
      </c>
      <c r="F292" s="662" t="s">
        <v>2351</v>
      </c>
      <c r="G292" s="662" t="s">
        <v>2390</v>
      </c>
      <c r="H292" s="662" t="s">
        <v>544</v>
      </c>
      <c r="I292" s="662" t="s">
        <v>2467</v>
      </c>
      <c r="J292" s="662" t="s">
        <v>1787</v>
      </c>
      <c r="K292" s="662" t="s">
        <v>2286</v>
      </c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12</v>
      </c>
      <c r="B293" s="662" t="s">
        <v>543</v>
      </c>
      <c r="C293" s="662" t="s">
        <v>2354</v>
      </c>
      <c r="D293" s="743" t="s">
        <v>4569</v>
      </c>
      <c r="E293" s="744" t="s">
        <v>2383</v>
      </c>
      <c r="F293" s="662" t="s">
        <v>2351</v>
      </c>
      <c r="G293" s="662" t="s">
        <v>2610</v>
      </c>
      <c r="H293" s="662" t="s">
        <v>544</v>
      </c>
      <c r="I293" s="662" t="s">
        <v>1044</v>
      </c>
      <c r="J293" s="662" t="s">
        <v>818</v>
      </c>
      <c r="K293" s="662" t="s">
        <v>2679</v>
      </c>
      <c r="L293" s="663">
        <v>0</v>
      </c>
      <c r="M293" s="663">
        <v>0</v>
      </c>
      <c r="N293" s="662">
        <v>1</v>
      </c>
      <c r="O293" s="745">
        <v>1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12</v>
      </c>
      <c r="B294" s="662" t="s">
        <v>543</v>
      </c>
      <c r="C294" s="662" t="s">
        <v>2354</v>
      </c>
      <c r="D294" s="743" t="s">
        <v>4569</v>
      </c>
      <c r="E294" s="744" t="s">
        <v>2383</v>
      </c>
      <c r="F294" s="662" t="s">
        <v>2351</v>
      </c>
      <c r="G294" s="662" t="s">
        <v>2477</v>
      </c>
      <c r="H294" s="662" t="s">
        <v>544</v>
      </c>
      <c r="I294" s="662" t="s">
        <v>1453</v>
      </c>
      <c r="J294" s="662" t="s">
        <v>1454</v>
      </c>
      <c r="K294" s="662" t="s">
        <v>2613</v>
      </c>
      <c r="L294" s="663">
        <v>111.07</v>
      </c>
      <c r="M294" s="663">
        <v>111.07</v>
      </c>
      <c r="N294" s="662">
        <v>1</v>
      </c>
      <c r="O294" s="745">
        <v>1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12</v>
      </c>
      <c r="B295" s="662" t="s">
        <v>543</v>
      </c>
      <c r="C295" s="662" t="s">
        <v>2354</v>
      </c>
      <c r="D295" s="743" t="s">
        <v>4569</v>
      </c>
      <c r="E295" s="744" t="s">
        <v>2383</v>
      </c>
      <c r="F295" s="662" t="s">
        <v>2351</v>
      </c>
      <c r="G295" s="662" t="s">
        <v>2393</v>
      </c>
      <c r="H295" s="662" t="s">
        <v>1529</v>
      </c>
      <c r="I295" s="662" t="s">
        <v>2439</v>
      </c>
      <c r="J295" s="662" t="s">
        <v>1548</v>
      </c>
      <c r="K295" s="662" t="s">
        <v>2206</v>
      </c>
      <c r="L295" s="663">
        <v>543.39</v>
      </c>
      <c r="M295" s="663">
        <v>1630.17</v>
      </c>
      <c r="N295" s="662">
        <v>3</v>
      </c>
      <c r="O295" s="745">
        <v>2</v>
      </c>
      <c r="P295" s="663">
        <v>1630.17</v>
      </c>
      <c r="Q295" s="678">
        <v>1</v>
      </c>
      <c r="R295" s="662">
        <v>3</v>
      </c>
      <c r="S295" s="678">
        <v>1</v>
      </c>
      <c r="T295" s="745">
        <v>2</v>
      </c>
      <c r="U295" s="701">
        <v>1</v>
      </c>
    </row>
    <row r="296" spans="1:21" ht="14.4" customHeight="1" x14ac:dyDescent="0.3">
      <c r="A296" s="661">
        <v>12</v>
      </c>
      <c r="B296" s="662" t="s">
        <v>543</v>
      </c>
      <c r="C296" s="662" t="s">
        <v>2354</v>
      </c>
      <c r="D296" s="743" t="s">
        <v>4569</v>
      </c>
      <c r="E296" s="744" t="s">
        <v>2383</v>
      </c>
      <c r="F296" s="662" t="s">
        <v>2351</v>
      </c>
      <c r="G296" s="662" t="s">
        <v>2393</v>
      </c>
      <c r="H296" s="662" t="s">
        <v>1529</v>
      </c>
      <c r="I296" s="662" t="s">
        <v>2439</v>
      </c>
      <c r="J296" s="662" t="s">
        <v>1548</v>
      </c>
      <c r="K296" s="662" t="s">
        <v>2206</v>
      </c>
      <c r="L296" s="663">
        <v>490.89</v>
      </c>
      <c r="M296" s="663">
        <v>981.78</v>
      </c>
      <c r="N296" s="662">
        <v>2</v>
      </c>
      <c r="O296" s="745">
        <v>0.5</v>
      </c>
      <c r="P296" s="663">
        <v>981.78</v>
      </c>
      <c r="Q296" s="678">
        <v>1</v>
      </c>
      <c r="R296" s="662">
        <v>2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12</v>
      </c>
      <c r="B297" s="662" t="s">
        <v>543</v>
      </c>
      <c r="C297" s="662" t="s">
        <v>2354</v>
      </c>
      <c r="D297" s="743" t="s">
        <v>4569</v>
      </c>
      <c r="E297" s="744" t="s">
        <v>2383</v>
      </c>
      <c r="F297" s="662" t="s">
        <v>2351</v>
      </c>
      <c r="G297" s="662" t="s">
        <v>2451</v>
      </c>
      <c r="H297" s="662" t="s">
        <v>1529</v>
      </c>
      <c r="I297" s="662" t="s">
        <v>1539</v>
      </c>
      <c r="J297" s="662" t="s">
        <v>1540</v>
      </c>
      <c r="K297" s="662" t="s">
        <v>2310</v>
      </c>
      <c r="L297" s="663">
        <v>36.54</v>
      </c>
      <c r="M297" s="663">
        <v>36.54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12</v>
      </c>
      <c r="B298" s="662" t="s">
        <v>543</v>
      </c>
      <c r="C298" s="662" t="s">
        <v>2354</v>
      </c>
      <c r="D298" s="743" t="s">
        <v>4569</v>
      </c>
      <c r="E298" s="744" t="s">
        <v>2383</v>
      </c>
      <c r="F298" s="662" t="s">
        <v>2351</v>
      </c>
      <c r="G298" s="662" t="s">
        <v>2395</v>
      </c>
      <c r="H298" s="662" t="s">
        <v>544</v>
      </c>
      <c r="I298" s="662" t="s">
        <v>2680</v>
      </c>
      <c r="J298" s="662" t="s">
        <v>2681</v>
      </c>
      <c r="K298" s="662" t="s">
        <v>2682</v>
      </c>
      <c r="L298" s="663">
        <v>146.84</v>
      </c>
      <c r="M298" s="663">
        <v>146.84</v>
      </c>
      <c r="N298" s="662">
        <v>1</v>
      </c>
      <c r="O298" s="745">
        <v>1</v>
      </c>
      <c r="P298" s="663">
        <v>146.84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12</v>
      </c>
      <c r="B299" s="662" t="s">
        <v>543</v>
      </c>
      <c r="C299" s="662" t="s">
        <v>2354</v>
      </c>
      <c r="D299" s="743" t="s">
        <v>4569</v>
      </c>
      <c r="E299" s="744" t="s">
        <v>2383</v>
      </c>
      <c r="F299" s="662" t="s">
        <v>2351</v>
      </c>
      <c r="G299" s="662" t="s">
        <v>2395</v>
      </c>
      <c r="H299" s="662" t="s">
        <v>544</v>
      </c>
      <c r="I299" s="662" t="s">
        <v>1868</v>
      </c>
      <c r="J299" s="662" t="s">
        <v>1869</v>
      </c>
      <c r="K299" s="662" t="s">
        <v>2310</v>
      </c>
      <c r="L299" s="663">
        <v>88.1</v>
      </c>
      <c r="M299" s="663">
        <v>88.1</v>
      </c>
      <c r="N299" s="662">
        <v>1</v>
      </c>
      <c r="O299" s="745">
        <v>0.5</v>
      </c>
      <c r="P299" s="663">
        <v>88.1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12</v>
      </c>
      <c r="B300" s="662" t="s">
        <v>543</v>
      </c>
      <c r="C300" s="662" t="s">
        <v>2354</v>
      </c>
      <c r="D300" s="743" t="s">
        <v>4569</v>
      </c>
      <c r="E300" s="744" t="s">
        <v>2383</v>
      </c>
      <c r="F300" s="662" t="s">
        <v>2351</v>
      </c>
      <c r="G300" s="662" t="s">
        <v>2402</v>
      </c>
      <c r="H300" s="662" t="s">
        <v>544</v>
      </c>
      <c r="I300" s="662" t="s">
        <v>2403</v>
      </c>
      <c r="J300" s="662" t="s">
        <v>1386</v>
      </c>
      <c r="K300" s="662" t="s">
        <v>2404</v>
      </c>
      <c r="L300" s="663">
        <v>54.23</v>
      </c>
      <c r="M300" s="663">
        <v>216.92</v>
      </c>
      <c r="N300" s="662">
        <v>4</v>
      </c>
      <c r="O300" s="745">
        <v>2.5</v>
      </c>
      <c r="P300" s="663">
        <v>54.23</v>
      </c>
      <c r="Q300" s="678">
        <v>0.25</v>
      </c>
      <c r="R300" s="662">
        <v>1</v>
      </c>
      <c r="S300" s="678">
        <v>0.25</v>
      </c>
      <c r="T300" s="745">
        <v>0.5</v>
      </c>
      <c r="U300" s="701">
        <v>0.2</v>
      </c>
    </row>
    <row r="301" spans="1:21" ht="14.4" customHeight="1" x14ac:dyDescent="0.3">
      <c r="A301" s="661">
        <v>12</v>
      </c>
      <c r="B301" s="662" t="s">
        <v>543</v>
      </c>
      <c r="C301" s="662" t="s">
        <v>2354</v>
      </c>
      <c r="D301" s="743" t="s">
        <v>4569</v>
      </c>
      <c r="E301" s="744" t="s">
        <v>2383</v>
      </c>
      <c r="F301" s="662" t="s">
        <v>2351</v>
      </c>
      <c r="G301" s="662" t="s">
        <v>2402</v>
      </c>
      <c r="H301" s="662" t="s">
        <v>544</v>
      </c>
      <c r="I301" s="662" t="s">
        <v>1055</v>
      </c>
      <c r="J301" s="662" t="s">
        <v>1056</v>
      </c>
      <c r="K301" s="662" t="s">
        <v>2683</v>
      </c>
      <c r="L301" s="663">
        <v>42.09</v>
      </c>
      <c r="M301" s="663">
        <v>42.09</v>
      </c>
      <c r="N301" s="662">
        <v>1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12</v>
      </c>
      <c r="B302" s="662" t="s">
        <v>543</v>
      </c>
      <c r="C302" s="662" t="s">
        <v>2354</v>
      </c>
      <c r="D302" s="743" t="s">
        <v>4569</v>
      </c>
      <c r="E302" s="744" t="s">
        <v>2383</v>
      </c>
      <c r="F302" s="662" t="s">
        <v>2351</v>
      </c>
      <c r="G302" s="662" t="s">
        <v>2684</v>
      </c>
      <c r="H302" s="662" t="s">
        <v>544</v>
      </c>
      <c r="I302" s="662" t="s">
        <v>892</v>
      </c>
      <c r="J302" s="662" t="s">
        <v>2685</v>
      </c>
      <c r="K302" s="662" t="s">
        <v>2686</v>
      </c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12</v>
      </c>
      <c r="B303" s="662" t="s">
        <v>543</v>
      </c>
      <c r="C303" s="662" t="s">
        <v>2354</v>
      </c>
      <c r="D303" s="743" t="s">
        <v>4569</v>
      </c>
      <c r="E303" s="744" t="s">
        <v>2383</v>
      </c>
      <c r="F303" s="662" t="s">
        <v>2351</v>
      </c>
      <c r="G303" s="662" t="s">
        <v>2499</v>
      </c>
      <c r="H303" s="662" t="s">
        <v>544</v>
      </c>
      <c r="I303" s="662" t="s">
        <v>959</v>
      </c>
      <c r="J303" s="662" t="s">
        <v>960</v>
      </c>
      <c r="K303" s="662" t="s">
        <v>2500</v>
      </c>
      <c r="L303" s="663">
        <v>181.04</v>
      </c>
      <c r="M303" s="663">
        <v>181.04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12</v>
      </c>
      <c r="B304" s="662" t="s">
        <v>543</v>
      </c>
      <c r="C304" s="662" t="s">
        <v>2354</v>
      </c>
      <c r="D304" s="743" t="s">
        <v>4569</v>
      </c>
      <c r="E304" s="744" t="s">
        <v>2383</v>
      </c>
      <c r="F304" s="662" t="s">
        <v>2351</v>
      </c>
      <c r="G304" s="662" t="s">
        <v>2499</v>
      </c>
      <c r="H304" s="662" t="s">
        <v>544</v>
      </c>
      <c r="I304" s="662" t="s">
        <v>2501</v>
      </c>
      <c r="J304" s="662" t="s">
        <v>960</v>
      </c>
      <c r="K304" s="662" t="s">
        <v>2502</v>
      </c>
      <c r="L304" s="663">
        <v>90.53</v>
      </c>
      <c r="M304" s="663">
        <v>90.53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12</v>
      </c>
      <c r="B305" s="662" t="s">
        <v>543</v>
      </c>
      <c r="C305" s="662" t="s">
        <v>2354</v>
      </c>
      <c r="D305" s="743" t="s">
        <v>4569</v>
      </c>
      <c r="E305" s="744" t="s">
        <v>2383</v>
      </c>
      <c r="F305" s="662" t="s">
        <v>2351</v>
      </c>
      <c r="G305" s="662" t="s">
        <v>2409</v>
      </c>
      <c r="H305" s="662" t="s">
        <v>544</v>
      </c>
      <c r="I305" s="662" t="s">
        <v>779</v>
      </c>
      <c r="J305" s="662" t="s">
        <v>2410</v>
      </c>
      <c r="K305" s="662" t="s">
        <v>2411</v>
      </c>
      <c r="L305" s="663">
        <v>0</v>
      </c>
      <c r="M305" s="663">
        <v>0</v>
      </c>
      <c r="N305" s="662">
        <v>7</v>
      </c>
      <c r="O305" s="745">
        <v>4</v>
      </c>
      <c r="P305" s="663">
        <v>0</v>
      </c>
      <c r="Q305" s="678"/>
      <c r="R305" s="662">
        <v>2</v>
      </c>
      <c r="S305" s="678">
        <v>0.2857142857142857</v>
      </c>
      <c r="T305" s="745">
        <v>1</v>
      </c>
      <c r="U305" s="701">
        <v>0.25</v>
      </c>
    </row>
    <row r="306" spans="1:21" ht="14.4" customHeight="1" x14ac:dyDescent="0.3">
      <c r="A306" s="661">
        <v>12</v>
      </c>
      <c r="B306" s="662" t="s">
        <v>543</v>
      </c>
      <c r="C306" s="662" t="s">
        <v>2354</v>
      </c>
      <c r="D306" s="743" t="s">
        <v>4569</v>
      </c>
      <c r="E306" s="744" t="s">
        <v>2383</v>
      </c>
      <c r="F306" s="662" t="s">
        <v>2351</v>
      </c>
      <c r="G306" s="662" t="s">
        <v>2412</v>
      </c>
      <c r="H306" s="662" t="s">
        <v>544</v>
      </c>
      <c r="I306" s="662" t="s">
        <v>1813</v>
      </c>
      <c r="J306" s="662" t="s">
        <v>1457</v>
      </c>
      <c r="K306" s="662" t="s">
        <v>2559</v>
      </c>
      <c r="L306" s="663">
        <v>311.33999999999997</v>
      </c>
      <c r="M306" s="663">
        <v>311.33999999999997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12</v>
      </c>
      <c r="B307" s="662" t="s">
        <v>543</v>
      </c>
      <c r="C307" s="662" t="s">
        <v>2354</v>
      </c>
      <c r="D307" s="743" t="s">
        <v>4569</v>
      </c>
      <c r="E307" s="744" t="s">
        <v>2383</v>
      </c>
      <c r="F307" s="662" t="s">
        <v>2351</v>
      </c>
      <c r="G307" s="662" t="s">
        <v>2412</v>
      </c>
      <c r="H307" s="662" t="s">
        <v>544</v>
      </c>
      <c r="I307" s="662" t="s">
        <v>2413</v>
      </c>
      <c r="J307" s="662" t="s">
        <v>1457</v>
      </c>
      <c r="K307" s="662" t="s">
        <v>2414</v>
      </c>
      <c r="L307" s="663">
        <v>22.44</v>
      </c>
      <c r="M307" s="663">
        <v>336.6</v>
      </c>
      <c r="N307" s="662">
        <v>15</v>
      </c>
      <c r="O307" s="745">
        <v>13</v>
      </c>
      <c r="P307" s="663">
        <v>134.64000000000001</v>
      </c>
      <c r="Q307" s="678">
        <v>0.4</v>
      </c>
      <c r="R307" s="662">
        <v>6</v>
      </c>
      <c r="S307" s="678">
        <v>0.4</v>
      </c>
      <c r="T307" s="745">
        <v>4.5</v>
      </c>
      <c r="U307" s="701">
        <v>0.34615384615384615</v>
      </c>
    </row>
    <row r="308" spans="1:21" ht="14.4" customHeight="1" x14ac:dyDescent="0.3">
      <c r="A308" s="661">
        <v>12</v>
      </c>
      <c r="B308" s="662" t="s">
        <v>543</v>
      </c>
      <c r="C308" s="662" t="s">
        <v>2354</v>
      </c>
      <c r="D308" s="743" t="s">
        <v>4569</v>
      </c>
      <c r="E308" s="744" t="s">
        <v>2383</v>
      </c>
      <c r="F308" s="662" t="s">
        <v>2351</v>
      </c>
      <c r="G308" s="662" t="s">
        <v>2412</v>
      </c>
      <c r="H308" s="662" t="s">
        <v>544</v>
      </c>
      <c r="I308" s="662" t="s">
        <v>2413</v>
      </c>
      <c r="J308" s="662" t="s">
        <v>1457</v>
      </c>
      <c r="K308" s="662" t="s">
        <v>2414</v>
      </c>
      <c r="L308" s="663">
        <v>42.54</v>
      </c>
      <c r="M308" s="663">
        <v>255.24</v>
      </c>
      <c r="N308" s="662">
        <v>6</v>
      </c>
      <c r="O308" s="745">
        <v>4.5</v>
      </c>
      <c r="P308" s="663">
        <v>170.16</v>
      </c>
      <c r="Q308" s="678">
        <v>0.66666666666666663</v>
      </c>
      <c r="R308" s="662">
        <v>4</v>
      </c>
      <c r="S308" s="678">
        <v>0.66666666666666663</v>
      </c>
      <c r="T308" s="745">
        <v>2.5</v>
      </c>
      <c r="U308" s="701">
        <v>0.55555555555555558</v>
      </c>
    </row>
    <row r="309" spans="1:21" ht="14.4" customHeight="1" x14ac:dyDescent="0.3">
      <c r="A309" s="661">
        <v>12</v>
      </c>
      <c r="B309" s="662" t="s">
        <v>543</v>
      </c>
      <c r="C309" s="662" t="s">
        <v>2354</v>
      </c>
      <c r="D309" s="743" t="s">
        <v>4569</v>
      </c>
      <c r="E309" s="744" t="s">
        <v>2383</v>
      </c>
      <c r="F309" s="662" t="s">
        <v>2351</v>
      </c>
      <c r="G309" s="662" t="s">
        <v>2565</v>
      </c>
      <c r="H309" s="662" t="s">
        <v>544</v>
      </c>
      <c r="I309" s="662" t="s">
        <v>1778</v>
      </c>
      <c r="J309" s="662" t="s">
        <v>1779</v>
      </c>
      <c r="K309" s="662" t="s">
        <v>2566</v>
      </c>
      <c r="L309" s="663">
        <v>186.27</v>
      </c>
      <c r="M309" s="663">
        <v>372.54</v>
      </c>
      <c r="N309" s="662">
        <v>2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12</v>
      </c>
      <c r="B310" s="662" t="s">
        <v>543</v>
      </c>
      <c r="C310" s="662" t="s">
        <v>2354</v>
      </c>
      <c r="D310" s="743" t="s">
        <v>4569</v>
      </c>
      <c r="E310" s="744" t="s">
        <v>2383</v>
      </c>
      <c r="F310" s="662" t="s">
        <v>2351</v>
      </c>
      <c r="G310" s="662" t="s">
        <v>2537</v>
      </c>
      <c r="H310" s="662" t="s">
        <v>1529</v>
      </c>
      <c r="I310" s="662" t="s">
        <v>1543</v>
      </c>
      <c r="J310" s="662" t="s">
        <v>1544</v>
      </c>
      <c r="K310" s="662" t="s">
        <v>2257</v>
      </c>
      <c r="L310" s="663">
        <v>131.54</v>
      </c>
      <c r="M310" s="663">
        <v>131.54</v>
      </c>
      <c r="N310" s="662">
        <v>1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12</v>
      </c>
      <c r="B311" s="662" t="s">
        <v>543</v>
      </c>
      <c r="C311" s="662" t="s">
        <v>2354</v>
      </c>
      <c r="D311" s="743" t="s">
        <v>4569</v>
      </c>
      <c r="E311" s="744" t="s">
        <v>2383</v>
      </c>
      <c r="F311" s="662" t="s">
        <v>2351</v>
      </c>
      <c r="G311" s="662" t="s">
        <v>2687</v>
      </c>
      <c r="H311" s="662" t="s">
        <v>1529</v>
      </c>
      <c r="I311" s="662" t="s">
        <v>2688</v>
      </c>
      <c r="J311" s="662" t="s">
        <v>2689</v>
      </c>
      <c r="K311" s="662" t="s">
        <v>2690</v>
      </c>
      <c r="L311" s="663">
        <v>0</v>
      </c>
      <c r="M311" s="663">
        <v>0</v>
      </c>
      <c r="N311" s="662">
        <v>1</v>
      </c>
      <c r="O311" s="745">
        <v>0.5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12</v>
      </c>
      <c r="B312" s="662" t="s">
        <v>543</v>
      </c>
      <c r="C312" s="662" t="s">
        <v>2354</v>
      </c>
      <c r="D312" s="743" t="s">
        <v>4569</v>
      </c>
      <c r="E312" s="744" t="s">
        <v>2383</v>
      </c>
      <c r="F312" s="662" t="s">
        <v>2351</v>
      </c>
      <c r="G312" s="662" t="s">
        <v>2626</v>
      </c>
      <c r="H312" s="662" t="s">
        <v>544</v>
      </c>
      <c r="I312" s="662" t="s">
        <v>2627</v>
      </c>
      <c r="J312" s="662" t="s">
        <v>2628</v>
      </c>
      <c r="K312" s="662" t="s">
        <v>2629</v>
      </c>
      <c r="L312" s="663">
        <v>0</v>
      </c>
      <c r="M312" s="663">
        <v>0</v>
      </c>
      <c r="N312" s="662">
        <v>3</v>
      </c>
      <c r="O312" s="745">
        <v>1</v>
      </c>
      <c r="P312" s="663">
        <v>0</v>
      </c>
      <c r="Q312" s="678"/>
      <c r="R312" s="662">
        <v>3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12</v>
      </c>
      <c r="B313" s="662" t="s">
        <v>543</v>
      </c>
      <c r="C313" s="662" t="s">
        <v>2354</v>
      </c>
      <c r="D313" s="743" t="s">
        <v>4569</v>
      </c>
      <c r="E313" s="744" t="s">
        <v>2383</v>
      </c>
      <c r="F313" s="662" t="s">
        <v>2353</v>
      </c>
      <c r="G313" s="662" t="s">
        <v>2426</v>
      </c>
      <c r="H313" s="662" t="s">
        <v>544</v>
      </c>
      <c r="I313" s="662" t="s">
        <v>2436</v>
      </c>
      <c r="J313" s="662" t="s">
        <v>2437</v>
      </c>
      <c r="K313" s="662" t="s">
        <v>2438</v>
      </c>
      <c r="L313" s="663">
        <v>190</v>
      </c>
      <c r="M313" s="663">
        <v>3800</v>
      </c>
      <c r="N313" s="662">
        <v>20</v>
      </c>
      <c r="O313" s="745">
        <v>10</v>
      </c>
      <c r="P313" s="663">
        <v>3800</v>
      </c>
      <c r="Q313" s="678">
        <v>1</v>
      </c>
      <c r="R313" s="662">
        <v>20</v>
      </c>
      <c r="S313" s="678">
        <v>1</v>
      </c>
      <c r="T313" s="745">
        <v>10</v>
      </c>
      <c r="U313" s="701">
        <v>1</v>
      </c>
    </row>
    <row r="314" spans="1:21" ht="14.4" customHeight="1" x14ac:dyDescent="0.3">
      <c r="A314" s="661">
        <v>12</v>
      </c>
      <c r="B314" s="662" t="s">
        <v>543</v>
      </c>
      <c r="C314" s="662" t="s">
        <v>2354</v>
      </c>
      <c r="D314" s="743" t="s">
        <v>4569</v>
      </c>
      <c r="E314" s="744" t="s">
        <v>2383</v>
      </c>
      <c r="F314" s="662" t="s">
        <v>2353</v>
      </c>
      <c r="G314" s="662" t="s">
        <v>2426</v>
      </c>
      <c r="H314" s="662" t="s">
        <v>544</v>
      </c>
      <c r="I314" s="662" t="s">
        <v>2514</v>
      </c>
      <c r="J314" s="662" t="s">
        <v>2515</v>
      </c>
      <c r="K314" s="662" t="s">
        <v>2516</v>
      </c>
      <c r="L314" s="663">
        <v>126.65</v>
      </c>
      <c r="M314" s="663">
        <v>759.90000000000009</v>
      </c>
      <c r="N314" s="662">
        <v>6</v>
      </c>
      <c r="O314" s="745">
        <v>2</v>
      </c>
      <c r="P314" s="663">
        <v>253.3</v>
      </c>
      <c r="Q314" s="678">
        <v>0.33333333333333331</v>
      </c>
      <c r="R314" s="662">
        <v>2</v>
      </c>
      <c r="S314" s="678">
        <v>0.33333333333333331</v>
      </c>
      <c r="T314" s="745">
        <v>1</v>
      </c>
      <c r="U314" s="701">
        <v>0.5</v>
      </c>
    </row>
    <row r="315" spans="1:21" ht="14.4" customHeight="1" x14ac:dyDescent="0.3">
      <c r="A315" s="661">
        <v>12</v>
      </c>
      <c r="B315" s="662" t="s">
        <v>543</v>
      </c>
      <c r="C315" s="662" t="s">
        <v>2354</v>
      </c>
      <c r="D315" s="743" t="s">
        <v>4569</v>
      </c>
      <c r="E315" s="744" t="s">
        <v>2385</v>
      </c>
      <c r="F315" s="662" t="s">
        <v>2351</v>
      </c>
      <c r="G315" s="662" t="s">
        <v>2691</v>
      </c>
      <c r="H315" s="662" t="s">
        <v>544</v>
      </c>
      <c r="I315" s="662" t="s">
        <v>2692</v>
      </c>
      <c r="J315" s="662" t="s">
        <v>2693</v>
      </c>
      <c r="K315" s="662" t="s">
        <v>2694</v>
      </c>
      <c r="L315" s="663">
        <v>969.48</v>
      </c>
      <c r="M315" s="663">
        <v>969.48</v>
      </c>
      <c r="N315" s="662">
        <v>1</v>
      </c>
      <c r="O315" s="745">
        <v>1</v>
      </c>
      <c r="P315" s="663">
        <v>969.48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12</v>
      </c>
      <c r="B316" s="662" t="s">
        <v>543</v>
      </c>
      <c r="C316" s="662" t="s">
        <v>2354</v>
      </c>
      <c r="D316" s="743" t="s">
        <v>4569</v>
      </c>
      <c r="E316" s="744" t="s">
        <v>2386</v>
      </c>
      <c r="F316" s="662" t="s">
        <v>2351</v>
      </c>
      <c r="G316" s="662" t="s">
        <v>2389</v>
      </c>
      <c r="H316" s="662" t="s">
        <v>1529</v>
      </c>
      <c r="I316" s="662" t="s">
        <v>1872</v>
      </c>
      <c r="J316" s="662" t="s">
        <v>1712</v>
      </c>
      <c r="K316" s="662" t="s">
        <v>2273</v>
      </c>
      <c r="L316" s="663">
        <v>154.36000000000001</v>
      </c>
      <c r="M316" s="663">
        <v>154.36000000000001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12</v>
      </c>
      <c r="B317" s="662" t="s">
        <v>543</v>
      </c>
      <c r="C317" s="662" t="s">
        <v>2354</v>
      </c>
      <c r="D317" s="743" t="s">
        <v>4569</v>
      </c>
      <c r="E317" s="744" t="s">
        <v>2386</v>
      </c>
      <c r="F317" s="662" t="s">
        <v>2351</v>
      </c>
      <c r="G317" s="662" t="s">
        <v>2495</v>
      </c>
      <c r="H317" s="662" t="s">
        <v>544</v>
      </c>
      <c r="I317" s="662" t="s">
        <v>2584</v>
      </c>
      <c r="J317" s="662" t="s">
        <v>2497</v>
      </c>
      <c r="K317" s="662" t="s">
        <v>2585</v>
      </c>
      <c r="L317" s="663">
        <v>239.19</v>
      </c>
      <c r="M317" s="663">
        <v>239.19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12</v>
      </c>
      <c r="B318" s="662" t="s">
        <v>543</v>
      </c>
      <c r="C318" s="662" t="s">
        <v>2354</v>
      </c>
      <c r="D318" s="743" t="s">
        <v>4569</v>
      </c>
      <c r="E318" s="744" t="s">
        <v>2386</v>
      </c>
      <c r="F318" s="662" t="s">
        <v>2351</v>
      </c>
      <c r="G318" s="662" t="s">
        <v>2409</v>
      </c>
      <c r="H318" s="662" t="s">
        <v>544</v>
      </c>
      <c r="I318" s="662" t="s">
        <v>779</v>
      </c>
      <c r="J318" s="662" t="s">
        <v>2410</v>
      </c>
      <c r="K318" s="662" t="s">
        <v>2411</v>
      </c>
      <c r="L318" s="663">
        <v>0</v>
      </c>
      <c r="M318" s="663">
        <v>0</v>
      </c>
      <c r="N318" s="662">
        <v>1</v>
      </c>
      <c r="O318" s="745">
        <v>1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12</v>
      </c>
      <c r="B319" s="662" t="s">
        <v>543</v>
      </c>
      <c r="C319" s="662" t="s">
        <v>2354</v>
      </c>
      <c r="D319" s="743" t="s">
        <v>4569</v>
      </c>
      <c r="E319" s="744" t="s">
        <v>2386</v>
      </c>
      <c r="F319" s="662" t="s">
        <v>2351</v>
      </c>
      <c r="G319" s="662" t="s">
        <v>2412</v>
      </c>
      <c r="H319" s="662" t="s">
        <v>544</v>
      </c>
      <c r="I319" s="662" t="s">
        <v>2695</v>
      </c>
      <c r="J319" s="662" t="s">
        <v>2665</v>
      </c>
      <c r="K319" s="662" t="s">
        <v>2696</v>
      </c>
      <c r="L319" s="663">
        <v>66.88</v>
      </c>
      <c r="M319" s="663">
        <v>66.88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12</v>
      </c>
      <c r="B320" s="662" t="s">
        <v>543</v>
      </c>
      <c r="C320" s="662" t="s">
        <v>2354</v>
      </c>
      <c r="D320" s="743" t="s">
        <v>4569</v>
      </c>
      <c r="E320" s="744" t="s">
        <v>2386</v>
      </c>
      <c r="F320" s="662" t="s">
        <v>2353</v>
      </c>
      <c r="G320" s="662" t="s">
        <v>2426</v>
      </c>
      <c r="H320" s="662" t="s">
        <v>544</v>
      </c>
      <c r="I320" s="662" t="s">
        <v>2436</v>
      </c>
      <c r="J320" s="662" t="s">
        <v>2437</v>
      </c>
      <c r="K320" s="662" t="s">
        <v>2438</v>
      </c>
      <c r="L320" s="663">
        <v>190</v>
      </c>
      <c r="M320" s="663">
        <v>1520</v>
      </c>
      <c r="N320" s="662">
        <v>8</v>
      </c>
      <c r="O320" s="745">
        <v>4</v>
      </c>
      <c r="P320" s="663">
        <v>1520</v>
      </c>
      <c r="Q320" s="678">
        <v>1</v>
      </c>
      <c r="R320" s="662">
        <v>8</v>
      </c>
      <c r="S320" s="678">
        <v>1</v>
      </c>
      <c r="T320" s="745">
        <v>4</v>
      </c>
      <c r="U320" s="701">
        <v>1</v>
      </c>
    </row>
    <row r="321" spans="1:21" ht="14.4" customHeight="1" x14ac:dyDescent="0.3">
      <c r="A321" s="661">
        <v>12</v>
      </c>
      <c r="B321" s="662" t="s">
        <v>543</v>
      </c>
      <c r="C321" s="662" t="s">
        <v>2354</v>
      </c>
      <c r="D321" s="743" t="s">
        <v>4569</v>
      </c>
      <c r="E321" s="744" t="s">
        <v>2384</v>
      </c>
      <c r="F321" s="662" t="s">
        <v>2351</v>
      </c>
      <c r="G321" s="662" t="s">
        <v>2389</v>
      </c>
      <c r="H321" s="662" t="s">
        <v>1529</v>
      </c>
      <c r="I321" s="662" t="s">
        <v>1872</v>
      </c>
      <c r="J321" s="662" t="s">
        <v>1712</v>
      </c>
      <c r="K321" s="662" t="s">
        <v>2273</v>
      </c>
      <c r="L321" s="663">
        <v>154.36000000000001</v>
      </c>
      <c r="M321" s="663">
        <v>1543.6000000000001</v>
      </c>
      <c r="N321" s="662">
        <v>10</v>
      </c>
      <c r="O321" s="745">
        <v>8</v>
      </c>
      <c r="P321" s="663">
        <v>926.16000000000008</v>
      </c>
      <c r="Q321" s="678">
        <v>0.6</v>
      </c>
      <c r="R321" s="662">
        <v>6</v>
      </c>
      <c r="S321" s="678">
        <v>0.6</v>
      </c>
      <c r="T321" s="745">
        <v>5</v>
      </c>
      <c r="U321" s="701">
        <v>0.625</v>
      </c>
    </row>
    <row r="322" spans="1:21" ht="14.4" customHeight="1" x14ac:dyDescent="0.3">
      <c r="A322" s="661">
        <v>12</v>
      </c>
      <c r="B322" s="662" t="s">
        <v>543</v>
      </c>
      <c r="C322" s="662" t="s">
        <v>2354</v>
      </c>
      <c r="D322" s="743" t="s">
        <v>4569</v>
      </c>
      <c r="E322" s="744" t="s">
        <v>2384</v>
      </c>
      <c r="F322" s="662" t="s">
        <v>2351</v>
      </c>
      <c r="G322" s="662" t="s">
        <v>2389</v>
      </c>
      <c r="H322" s="662" t="s">
        <v>1529</v>
      </c>
      <c r="I322" s="662" t="s">
        <v>1876</v>
      </c>
      <c r="J322" s="662" t="s">
        <v>2279</v>
      </c>
      <c r="K322" s="662" t="s">
        <v>2280</v>
      </c>
      <c r="L322" s="663">
        <v>149.52000000000001</v>
      </c>
      <c r="M322" s="663">
        <v>299.04000000000002</v>
      </c>
      <c r="N322" s="662">
        <v>2</v>
      </c>
      <c r="O322" s="745">
        <v>1.5</v>
      </c>
      <c r="P322" s="663">
        <v>299.04000000000002</v>
      </c>
      <c r="Q322" s="678">
        <v>1</v>
      </c>
      <c r="R322" s="662">
        <v>2</v>
      </c>
      <c r="S322" s="678">
        <v>1</v>
      </c>
      <c r="T322" s="745">
        <v>1.5</v>
      </c>
      <c r="U322" s="701">
        <v>1</v>
      </c>
    </row>
    <row r="323" spans="1:21" ht="14.4" customHeight="1" x14ac:dyDescent="0.3">
      <c r="A323" s="661">
        <v>12</v>
      </c>
      <c r="B323" s="662" t="s">
        <v>543</v>
      </c>
      <c r="C323" s="662" t="s">
        <v>2354</v>
      </c>
      <c r="D323" s="743" t="s">
        <v>4569</v>
      </c>
      <c r="E323" s="744" t="s">
        <v>2384</v>
      </c>
      <c r="F323" s="662" t="s">
        <v>2351</v>
      </c>
      <c r="G323" s="662" t="s">
        <v>2390</v>
      </c>
      <c r="H323" s="662" t="s">
        <v>544</v>
      </c>
      <c r="I323" s="662" t="s">
        <v>2465</v>
      </c>
      <c r="J323" s="662" t="s">
        <v>1787</v>
      </c>
      <c r="K323" s="662" t="s">
        <v>2466</v>
      </c>
      <c r="L323" s="663">
        <v>0</v>
      </c>
      <c r="M323" s="663">
        <v>0</v>
      </c>
      <c r="N323" s="662">
        <v>2</v>
      </c>
      <c r="O323" s="745">
        <v>2</v>
      </c>
      <c r="P323" s="663">
        <v>0</v>
      </c>
      <c r="Q323" s="678"/>
      <c r="R323" s="662">
        <v>2</v>
      </c>
      <c r="S323" s="678">
        <v>1</v>
      </c>
      <c r="T323" s="745">
        <v>2</v>
      </c>
      <c r="U323" s="701">
        <v>1</v>
      </c>
    </row>
    <row r="324" spans="1:21" ht="14.4" customHeight="1" x14ac:dyDescent="0.3">
      <c r="A324" s="661">
        <v>12</v>
      </c>
      <c r="B324" s="662" t="s">
        <v>543</v>
      </c>
      <c r="C324" s="662" t="s">
        <v>2354</v>
      </c>
      <c r="D324" s="743" t="s">
        <v>4569</v>
      </c>
      <c r="E324" s="744" t="s">
        <v>2384</v>
      </c>
      <c r="F324" s="662" t="s">
        <v>2351</v>
      </c>
      <c r="G324" s="662" t="s">
        <v>2391</v>
      </c>
      <c r="H324" s="662" t="s">
        <v>544</v>
      </c>
      <c r="I324" s="662" t="s">
        <v>2697</v>
      </c>
      <c r="J324" s="662" t="s">
        <v>1864</v>
      </c>
      <c r="K324" s="662" t="s">
        <v>2698</v>
      </c>
      <c r="L324" s="663">
        <v>391.67</v>
      </c>
      <c r="M324" s="663">
        <v>391.67</v>
      </c>
      <c r="N324" s="662">
        <v>1</v>
      </c>
      <c r="O324" s="745">
        <v>0.5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12</v>
      </c>
      <c r="B325" s="662" t="s">
        <v>543</v>
      </c>
      <c r="C325" s="662" t="s">
        <v>2354</v>
      </c>
      <c r="D325" s="743" t="s">
        <v>4569</v>
      </c>
      <c r="E325" s="744" t="s">
        <v>2384</v>
      </c>
      <c r="F325" s="662" t="s">
        <v>2351</v>
      </c>
      <c r="G325" s="662" t="s">
        <v>2699</v>
      </c>
      <c r="H325" s="662" t="s">
        <v>544</v>
      </c>
      <c r="I325" s="662" t="s">
        <v>2700</v>
      </c>
      <c r="J325" s="662" t="s">
        <v>2701</v>
      </c>
      <c r="K325" s="662" t="s">
        <v>2702</v>
      </c>
      <c r="L325" s="663">
        <v>211.22</v>
      </c>
      <c r="M325" s="663">
        <v>211.22</v>
      </c>
      <c r="N325" s="662">
        <v>1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12</v>
      </c>
      <c r="B326" s="662" t="s">
        <v>543</v>
      </c>
      <c r="C326" s="662" t="s">
        <v>2354</v>
      </c>
      <c r="D326" s="743" t="s">
        <v>4569</v>
      </c>
      <c r="E326" s="744" t="s">
        <v>2384</v>
      </c>
      <c r="F326" s="662" t="s">
        <v>2351</v>
      </c>
      <c r="G326" s="662" t="s">
        <v>2703</v>
      </c>
      <c r="H326" s="662" t="s">
        <v>544</v>
      </c>
      <c r="I326" s="662" t="s">
        <v>2704</v>
      </c>
      <c r="J326" s="662" t="s">
        <v>2705</v>
      </c>
      <c r="K326" s="662" t="s">
        <v>2706</v>
      </c>
      <c r="L326" s="663">
        <v>0</v>
      </c>
      <c r="M326" s="663">
        <v>0</v>
      </c>
      <c r="N326" s="662">
        <v>1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12</v>
      </c>
      <c r="B327" s="662" t="s">
        <v>543</v>
      </c>
      <c r="C327" s="662" t="s">
        <v>2354</v>
      </c>
      <c r="D327" s="743" t="s">
        <v>4569</v>
      </c>
      <c r="E327" s="744" t="s">
        <v>2384</v>
      </c>
      <c r="F327" s="662" t="s">
        <v>2351</v>
      </c>
      <c r="G327" s="662" t="s">
        <v>2393</v>
      </c>
      <c r="H327" s="662" t="s">
        <v>1529</v>
      </c>
      <c r="I327" s="662" t="s">
        <v>2439</v>
      </c>
      <c r="J327" s="662" t="s">
        <v>1548</v>
      </c>
      <c r="K327" s="662" t="s">
        <v>2206</v>
      </c>
      <c r="L327" s="663">
        <v>543.39</v>
      </c>
      <c r="M327" s="663">
        <v>2173.56</v>
      </c>
      <c r="N327" s="662">
        <v>4</v>
      </c>
      <c r="O327" s="745">
        <v>2.5</v>
      </c>
      <c r="P327" s="663">
        <v>2173.56</v>
      </c>
      <c r="Q327" s="678">
        <v>1</v>
      </c>
      <c r="R327" s="662">
        <v>4</v>
      </c>
      <c r="S327" s="678">
        <v>1</v>
      </c>
      <c r="T327" s="745">
        <v>2.5</v>
      </c>
      <c r="U327" s="701">
        <v>1</v>
      </c>
    </row>
    <row r="328" spans="1:21" ht="14.4" customHeight="1" x14ac:dyDescent="0.3">
      <c r="A328" s="661">
        <v>12</v>
      </c>
      <c r="B328" s="662" t="s">
        <v>543</v>
      </c>
      <c r="C328" s="662" t="s">
        <v>2354</v>
      </c>
      <c r="D328" s="743" t="s">
        <v>4569</v>
      </c>
      <c r="E328" s="744" t="s">
        <v>2384</v>
      </c>
      <c r="F328" s="662" t="s">
        <v>2351</v>
      </c>
      <c r="G328" s="662" t="s">
        <v>2393</v>
      </c>
      <c r="H328" s="662" t="s">
        <v>1529</v>
      </c>
      <c r="I328" s="662" t="s">
        <v>2482</v>
      </c>
      <c r="J328" s="662" t="s">
        <v>1548</v>
      </c>
      <c r="K328" s="662" t="s">
        <v>2204</v>
      </c>
      <c r="L328" s="663">
        <v>815.1</v>
      </c>
      <c r="M328" s="663">
        <v>815.1</v>
      </c>
      <c r="N328" s="662">
        <v>1</v>
      </c>
      <c r="O328" s="745">
        <v>0.5</v>
      </c>
      <c r="P328" s="663">
        <v>815.1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12</v>
      </c>
      <c r="B329" s="662" t="s">
        <v>543</v>
      </c>
      <c r="C329" s="662" t="s">
        <v>2354</v>
      </c>
      <c r="D329" s="743" t="s">
        <v>4569</v>
      </c>
      <c r="E329" s="744" t="s">
        <v>2384</v>
      </c>
      <c r="F329" s="662" t="s">
        <v>2351</v>
      </c>
      <c r="G329" s="662" t="s">
        <v>2393</v>
      </c>
      <c r="H329" s="662" t="s">
        <v>1529</v>
      </c>
      <c r="I329" s="662" t="s">
        <v>1547</v>
      </c>
      <c r="J329" s="662" t="s">
        <v>1548</v>
      </c>
      <c r="K329" s="662" t="s">
        <v>2207</v>
      </c>
      <c r="L329" s="663">
        <v>923.74</v>
      </c>
      <c r="M329" s="663">
        <v>923.74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12</v>
      </c>
      <c r="B330" s="662" t="s">
        <v>543</v>
      </c>
      <c r="C330" s="662" t="s">
        <v>2354</v>
      </c>
      <c r="D330" s="743" t="s">
        <v>4569</v>
      </c>
      <c r="E330" s="744" t="s">
        <v>2384</v>
      </c>
      <c r="F330" s="662" t="s">
        <v>2351</v>
      </c>
      <c r="G330" s="662" t="s">
        <v>2393</v>
      </c>
      <c r="H330" s="662" t="s">
        <v>544</v>
      </c>
      <c r="I330" s="662" t="s">
        <v>2707</v>
      </c>
      <c r="J330" s="662" t="s">
        <v>1548</v>
      </c>
      <c r="K330" s="662" t="s">
        <v>2481</v>
      </c>
      <c r="L330" s="663">
        <v>163.01</v>
      </c>
      <c r="M330" s="663">
        <v>489.03</v>
      </c>
      <c r="N330" s="662">
        <v>3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12</v>
      </c>
      <c r="B331" s="662" t="s">
        <v>543</v>
      </c>
      <c r="C331" s="662" t="s">
        <v>2354</v>
      </c>
      <c r="D331" s="743" t="s">
        <v>4569</v>
      </c>
      <c r="E331" s="744" t="s">
        <v>2384</v>
      </c>
      <c r="F331" s="662" t="s">
        <v>2351</v>
      </c>
      <c r="G331" s="662" t="s">
        <v>2393</v>
      </c>
      <c r="H331" s="662" t="s">
        <v>544</v>
      </c>
      <c r="I331" s="662" t="s">
        <v>2708</v>
      </c>
      <c r="J331" s="662" t="s">
        <v>1548</v>
      </c>
      <c r="K331" s="662" t="s">
        <v>2619</v>
      </c>
      <c r="L331" s="663">
        <v>0</v>
      </c>
      <c r="M331" s="663">
        <v>0</v>
      </c>
      <c r="N331" s="662">
        <v>3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12</v>
      </c>
      <c r="B332" s="662" t="s">
        <v>543</v>
      </c>
      <c r="C332" s="662" t="s">
        <v>2354</v>
      </c>
      <c r="D332" s="743" t="s">
        <v>4569</v>
      </c>
      <c r="E332" s="744" t="s">
        <v>2384</v>
      </c>
      <c r="F332" s="662" t="s">
        <v>2351</v>
      </c>
      <c r="G332" s="662" t="s">
        <v>2395</v>
      </c>
      <c r="H332" s="662" t="s">
        <v>544</v>
      </c>
      <c r="I332" s="662" t="s">
        <v>2680</v>
      </c>
      <c r="J332" s="662" t="s">
        <v>2681</v>
      </c>
      <c r="K332" s="662" t="s">
        <v>2682</v>
      </c>
      <c r="L332" s="663">
        <v>146.84</v>
      </c>
      <c r="M332" s="663">
        <v>146.84</v>
      </c>
      <c r="N332" s="662">
        <v>1</v>
      </c>
      <c r="O332" s="745">
        <v>1</v>
      </c>
      <c r="P332" s="663">
        <v>146.84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12</v>
      </c>
      <c r="B333" s="662" t="s">
        <v>543</v>
      </c>
      <c r="C333" s="662" t="s">
        <v>2354</v>
      </c>
      <c r="D333" s="743" t="s">
        <v>4569</v>
      </c>
      <c r="E333" s="744" t="s">
        <v>2384</v>
      </c>
      <c r="F333" s="662" t="s">
        <v>2351</v>
      </c>
      <c r="G333" s="662" t="s">
        <v>2400</v>
      </c>
      <c r="H333" s="662" t="s">
        <v>544</v>
      </c>
      <c r="I333" s="662" t="s">
        <v>2454</v>
      </c>
      <c r="J333" s="662" t="s">
        <v>1791</v>
      </c>
      <c r="K333" s="662" t="s">
        <v>2455</v>
      </c>
      <c r="L333" s="663">
        <v>0</v>
      </c>
      <c r="M333" s="663">
        <v>0</v>
      </c>
      <c r="N333" s="662">
        <v>1</v>
      </c>
      <c r="O333" s="745">
        <v>1</v>
      </c>
      <c r="P333" s="663">
        <v>0</v>
      </c>
      <c r="Q333" s="678"/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12</v>
      </c>
      <c r="B334" s="662" t="s">
        <v>543</v>
      </c>
      <c r="C334" s="662" t="s">
        <v>2354</v>
      </c>
      <c r="D334" s="743" t="s">
        <v>4569</v>
      </c>
      <c r="E334" s="744" t="s">
        <v>2384</v>
      </c>
      <c r="F334" s="662" t="s">
        <v>2351</v>
      </c>
      <c r="G334" s="662" t="s">
        <v>2495</v>
      </c>
      <c r="H334" s="662" t="s">
        <v>544</v>
      </c>
      <c r="I334" s="662" t="s">
        <v>2496</v>
      </c>
      <c r="J334" s="662" t="s">
        <v>2497</v>
      </c>
      <c r="K334" s="662" t="s">
        <v>2498</v>
      </c>
      <c r="L334" s="663">
        <v>0</v>
      </c>
      <c r="M334" s="663">
        <v>0</v>
      </c>
      <c r="N334" s="662">
        <v>1</v>
      </c>
      <c r="O334" s="745">
        <v>1</v>
      </c>
      <c r="P334" s="663">
        <v>0</v>
      </c>
      <c r="Q334" s="678"/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12</v>
      </c>
      <c r="B335" s="662" t="s">
        <v>543</v>
      </c>
      <c r="C335" s="662" t="s">
        <v>2354</v>
      </c>
      <c r="D335" s="743" t="s">
        <v>4569</v>
      </c>
      <c r="E335" s="744" t="s">
        <v>2384</v>
      </c>
      <c r="F335" s="662" t="s">
        <v>2351</v>
      </c>
      <c r="G335" s="662" t="s">
        <v>2412</v>
      </c>
      <c r="H335" s="662" t="s">
        <v>544</v>
      </c>
      <c r="I335" s="662" t="s">
        <v>2413</v>
      </c>
      <c r="J335" s="662" t="s">
        <v>1457</v>
      </c>
      <c r="K335" s="662" t="s">
        <v>2414</v>
      </c>
      <c r="L335" s="663">
        <v>22.44</v>
      </c>
      <c r="M335" s="663">
        <v>157.08000000000001</v>
      </c>
      <c r="N335" s="662">
        <v>7</v>
      </c>
      <c r="O335" s="745">
        <v>5.5</v>
      </c>
      <c r="P335" s="663">
        <v>112.2</v>
      </c>
      <c r="Q335" s="678">
        <v>0.7142857142857143</v>
      </c>
      <c r="R335" s="662">
        <v>5</v>
      </c>
      <c r="S335" s="678">
        <v>0.7142857142857143</v>
      </c>
      <c r="T335" s="745">
        <v>3.5</v>
      </c>
      <c r="U335" s="701">
        <v>0.63636363636363635</v>
      </c>
    </row>
    <row r="336" spans="1:21" ht="14.4" customHeight="1" x14ac:dyDescent="0.3">
      <c r="A336" s="661">
        <v>12</v>
      </c>
      <c r="B336" s="662" t="s">
        <v>543</v>
      </c>
      <c r="C336" s="662" t="s">
        <v>2354</v>
      </c>
      <c r="D336" s="743" t="s">
        <v>4569</v>
      </c>
      <c r="E336" s="744" t="s">
        <v>2384</v>
      </c>
      <c r="F336" s="662" t="s">
        <v>2351</v>
      </c>
      <c r="G336" s="662" t="s">
        <v>2415</v>
      </c>
      <c r="H336" s="662" t="s">
        <v>544</v>
      </c>
      <c r="I336" s="662" t="s">
        <v>2709</v>
      </c>
      <c r="J336" s="662" t="s">
        <v>2417</v>
      </c>
      <c r="K336" s="662" t="s">
        <v>2710</v>
      </c>
      <c r="L336" s="663">
        <v>0</v>
      </c>
      <c r="M336" s="663">
        <v>0</v>
      </c>
      <c r="N336" s="662">
        <v>1</v>
      </c>
      <c r="O336" s="745">
        <v>1</v>
      </c>
      <c r="P336" s="663">
        <v>0</v>
      </c>
      <c r="Q336" s="678"/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12</v>
      </c>
      <c r="B337" s="662" t="s">
        <v>543</v>
      </c>
      <c r="C337" s="662" t="s">
        <v>2354</v>
      </c>
      <c r="D337" s="743" t="s">
        <v>4569</v>
      </c>
      <c r="E337" s="744" t="s">
        <v>2384</v>
      </c>
      <c r="F337" s="662" t="s">
        <v>2353</v>
      </c>
      <c r="G337" s="662" t="s">
        <v>2426</v>
      </c>
      <c r="H337" s="662" t="s">
        <v>544</v>
      </c>
      <c r="I337" s="662" t="s">
        <v>2436</v>
      </c>
      <c r="J337" s="662" t="s">
        <v>2437</v>
      </c>
      <c r="K337" s="662" t="s">
        <v>2438</v>
      </c>
      <c r="L337" s="663">
        <v>190</v>
      </c>
      <c r="M337" s="663">
        <v>4940</v>
      </c>
      <c r="N337" s="662">
        <v>26</v>
      </c>
      <c r="O337" s="745">
        <v>13</v>
      </c>
      <c r="P337" s="663">
        <v>4940</v>
      </c>
      <c r="Q337" s="678">
        <v>1</v>
      </c>
      <c r="R337" s="662">
        <v>26</v>
      </c>
      <c r="S337" s="678">
        <v>1</v>
      </c>
      <c r="T337" s="745">
        <v>13</v>
      </c>
      <c r="U337" s="701">
        <v>1</v>
      </c>
    </row>
    <row r="338" spans="1:21" ht="14.4" customHeight="1" x14ac:dyDescent="0.3">
      <c r="A338" s="661">
        <v>12</v>
      </c>
      <c r="B338" s="662" t="s">
        <v>543</v>
      </c>
      <c r="C338" s="662" t="s">
        <v>2354</v>
      </c>
      <c r="D338" s="743" t="s">
        <v>4569</v>
      </c>
      <c r="E338" s="744" t="s">
        <v>2388</v>
      </c>
      <c r="F338" s="662" t="s">
        <v>2351</v>
      </c>
      <c r="G338" s="662" t="s">
        <v>2389</v>
      </c>
      <c r="H338" s="662" t="s">
        <v>1529</v>
      </c>
      <c r="I338" s="662" t="s">
        <v>1872</v>
      </c>
      <c r="J338" s="662" t="s">
        <v>1712</v>
      </c>
      <c r="K338" s="662" t="s">
        <v>2273</v>
      </c>
      <c r="L338" s="663">
        <v>154.36000000000001</v>
      </c>
      <c r="M338" s="663">
        <v>308.72000000000003</v>
      </c>
      <c r="N338" s="662">
        <v>2</v>
      </c>
      <c r="O338" s="745">
        <v>2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12</v>
      </c>
      <c r="B339" s="662" t="s">
        <v>543</v>
      </c>
      <c r="C339" s="662" t="s">
        <v>2354</v>
      </c>
      <c r="D339" s="743" t="s">
        <v>4569</v>
      </c>
      <c r="E339" s="744" t="s">
        <v>2388</v>
      </c>
      <c r="F339" s="662" t="s">
        <v>2351</v>
      </c>
      <c r="G339" s="662" t="s">
        <v>2389</v>
      </c>
      <c r="H339" s="662" t="s">
        <v>1529</v>
      </c>
      <c r="I339" s="662" t="s">
        <v>1876</v>
      </c>
      <c r="J339" s="662" t="s">
        <v>2279</v>
      </c>
      <c r="K339" s="662" t="s">
        <v>2280</v>
      </c>
      <c r="L339" s="663">
        <v>149.52000000000001</v>
      </c>
      <c r="M339" s="663">
        <v>149.52000000000001</v>
      </c>
      <c r="N339" s="662">
        <v>1</v>
      </c>
      <c r="O339" s="745">
        <v>1</v>
      </c>
      <c r="P339" s="663">
        <v>149.52000000000001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12</v>
      </c>
      <c r="B340" s="662" t="s">
        <v>543</v>
      </c>
      <c r="C340" s="662" t="s">
        <v>2354</v>
      </c>
      <c r="D340" s="743" t="s">
        <v>4569</v>
      </c>
      <c r="E340" s="744" t="s">
        <v>2388</v>
      </c>
      <c r="F340" s="662" t="s">
        <v>2351</v>
      </c>
      <c r="G340" s="662" t="s">
        <v>2391</v>
      </c>
      <c r="H340" s="662" t="s">
        <v>544</v>
      </c>
      <c r="I340" s="662" t="s">
        <v>1863</v>
      </c>
      <c r="J340" s="662" t="s">
        <v>1864</v>
      </c>
      <c r="K340" s="662" t="s">
        <v>2286</v>
      </c>
      <c r="L340" s="663">
        <v>78.33</v>
      </c>
      <c r="M340" s="663">
        <v>78.33</v>
      </c>
      <c r="N340" s="662">
        <v>1</v>
      </c>
      <c r="O340" s="745">
        <v>1</v>
      </c>
      <c r="P340" s="663">
        <v>78.33</v>
      </c>
      <c r="Q340" s="678">
        <v>1</v>
      </c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12</v>
      </c>
      <c r="B341" s="662" t="s">
        <v>543</v>
      </c>
      <c r="C341" s="662" t="s">
        <v>2354</v>
      </c>
      <c r="D341" s="743" t="s">
        <v>4569</v>
      </c>
      <c r="E341" s="744" t="s">
        <v>2388</v>
      </c>
      <c r="F341" s="662" t="s">
        <v>2351</v>
      </c>
      <c r="G341" s="662" t="s">
        <v>2393</v>
      </c>
      <c r="H341" s="662" t="s">
        <v>1529</v>
      </c>
      <c r="I341" s="662" t="s">
        <v>2480</v>
      </c>
      <c r="J341" s="662" t="s">
        <v>1548</v>
      </c>
      <c r="K341" s="662" t="s">
        <v>2481</v>
      </c>
      <c r="L341" s="663">
        <v>147.26</v>
      </c>
      <c r="M341" s="663">
        <v>589.04</v>
      </c>
      <c r="N341" s="662">
        <v>4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12</v>
      </c>
      <c r="B342" s="662" t="s">
        <v>543</v>
      </c>
      <c r="C342" s="662" t="s">
        <v>2354</v>
      </c>
      <c r="D342" s="743" t="s">
        <v>4569</v>
      </c>
      <c r="E342" s="744" t="s">
        <v>2388</v>
      </c>
      <c r="F342" s="662" t="s">
        <v>2351</v>
      </c>
      <c r="G342" s="662" t="s">
        <v>2393</v>
      </c>
      <c r="H342" s="662" t="s">
        <v>1529</v>
      </c>
      <c r="I342" s="662" t="s">
        <v>1547</v>
      </c>
      <c r="J342" s="662" t="s">
        <v>1548</v>
      </c>
      <c r="K342" s="662" t="s">
        <v>2207</v>
      </c>
      <c r="L342" s="663">
        <v>923.74</v>
      </c>
      <c r="M342" s="663">
        <v>923.74</v>
      </c>
      <c r="N342" s="662">
        <v>1</v>
      </c>
      <c r="O342" s="745">
        <v>1</v>
      </c>
      <c r="P342" s="663">
        <v>923.74</v>
      </c>
      <c r="Q342" s="678">
        <v>1</v>
      </c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12</v>
      </c>
      <c r="B343" s="662" t="s">
        <v>543</v>
      </c>
      <c r="C343" s="662" t="s">
        <v>2354</v>
      </c>
      <c r="D343" s="743" t="s">
        <v>4569</v>
      </c>
      <c r="E343" s="744" t="s">
        <v>2388</v>
      </c>
      <c r="F343" s="662" t="s">
        <v>2351</v>
      </c>
      <c r="G343" s="662" t="s">
        <v>2393</v>
      </c>
      <c r="H343" s="662" t="s">
        <v>1529</v>
      </c>
      <c r="I343" s="662" t="s">
        <v>2711</v>
      </c>
      <c r="J343" s="662" t="s">
        <v>1574</v>
      </c>
      <c r="K343" s="662" t="s">
        <v>2712</v>
      </c>
      <c r="L343" s="663">
        <v>369.5</v>
      </c>
      <c r="M343" s="663">
        <v>739</v>
      </c>
      <c r="N343" s="662">
        <v>2</v>
      </c>
      <c r="O343" s="745">
        <v>0.5</v>
      </c>
      <c r="P343" s="663">
        <v>739</v>
      </c>
      <c r="Q343" s="678">
        <v>1</v>
      </c>
      <c r="R343" s="662">
        <v>2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12</v>
      </c>
      <c r="B344" s="662" t="s">
        <v>543</v>
      </c>
      <c r="C344" s="662" t="s">
        <v>2354</v>
      </c>
      <c r="D344" s="743" t="s">
        <v>4569</v>
      </c>
      <c r="E344" s="744" t="s">
        <v>2388</v>
      </c>
      <c r="F344" s="662" t="s">
        <v>2351</v>
      </c>
      <c r="G344" s="662" t="s">
        <v>2393</v>
      </c>
      <c r="H344" s="662" t="s">
        <v>544</v>
      </c>
      <c r="I344" s="662" t="s">
        <v>2582</v>
      </c>
      <c r="J344" s="662" t="s">
        <v>1548</v>
      </c>
      <c r="K344" s="662" t="s">
        <v>2583</v>
      </c>
      <c r="L344" s="663">
        <v>0</v>
      </c>
      <c r="M344" s="663">
        <v>0</v>
      </c>
      <c r="N344" s="662">
        <v>1</v>
      </c>
      <c r="O344" s="745">
        <v>0.5</v>
      </c>
      <c r="P344" s="663">
        <v>0</v>
      </c>
      <c r="Q344" s="678"/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12</v>
      </c>
      <c r="B345" s="662" t="s">
        <v>543</v>
      </c>
      <c r="C345" s="662" t="s">
        <v>2354</v>
      </c>
      <c r="D345" s="743" t="s">
        <v>4569</v>
      </c>
      <c r="E345" s="744" t="s">
        <v>2388</v>
      </c>
      <c r="F345" s="662" t="s">
        <v>2351</v>
      </c>
      <c r="G345" s="662" t="s">
        <v>2409</v>
      </c>
      <c r="H345" s="662" t="s">
        <v>544</v>
      </c>
      <c r="I345" s="662" t="s">
        <v>779</v>
      </c>
      <c r="J345" s="662" t="s">
        <v>2410</v>
      </c>
      <c r="K345" s="662" t="s">
        <v>2411</v>
      </c>
      <c r="L345" s="663">
        <v>0</v>
      </c>
      <c r="M345" s="663">
        <v>0</v>
      </c>
      <c r="N345" s="662">
        <v>1</v>
      </c>
      <c r="O345" s="745">
        <v>1</v>
      </c>
      <c r="P345" s="663">
        <v>0</v>
      </c>
      <c r="Q345" s="678"/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12</v>
      </c>
      <c r="B346" s="662" t="s">
        <v>543</v>
      </c>
      <c r="C346" s="662" t="s">
        <v>2354</v>
      </c>
      <c r="D346" s="743" t="s">
        <v>4569</v>
      </c>
      <c r="E346" s="744" t="s">
        <v>2388</v>
      </c>
      <c r="F346" s="662" t="s">
        <v>2351</v>
      </c>
      <c r="G346" s="662" t="s">
        <v>2412</v>
      </c>
      <c r="H346" s="662" t="s">
        <v>544</v>
      </c>
      <c r="I346" s="662" t="s">
        <v>2413</v>
      </c>
      <c r="J346" s="662" t="s">
        <v>1457</v>
      </c>
      <c r="K346" s="662" t="s">
        <v>2414</v>
      </c>
      <c r="L346" s="663">
        <v>42.54</v>
      </c>
      <c r="M346" s="663">
        <v>85.08</v>
      </c>
      <c r="N346" s="662">
        <v>2</v>
      </c>
      <c r="O346" s="745">
        <v>1.5</v>
      </c>
      <c r="P346" s="663">
        <v>42.54</v>
      </c>
      <c r="Q346" s="678">
        <v>0.5</v>
      </c>
      <c r="R346" s="662">
        <v>1</v>
      </c>
      <c r="S346" s="678">
        <v>0.5</v>
      </c>
      <c r="T346" s="745">
        <v>0.5</v>
      </c>
      <c r="U346" s="701">
        <v>0.33333333333333331</v>
      </c>
    </row>
    <row r="347" spans="1:21" ht="14.4" customHeight="1" x14ac:dyDescent="0.3">
      <c r="A347" s="661">
        <v>12</v>
      </c>
      <c r="B347" s="662" t="s">
        <v>543</v>
      </c>
      <c r="C347" s="662" t="s">
        <v>2354</v>
      </c>
      <c r="D347" s="743" t="s">
        <v>4569</v>
      </c>
      <c r="E347" s="744" t="s">
        <v>2388</v>
      </c>
      <c r="F347" s="662" t="s">
        <v>2351</v>
      </c>
      <c r="G347" s="662" t="s">
        <v>2412</v>
      </c>
      <c r="H347" s="662" t="s">
        <v>544</v>
      </c>
      <c r="I347" s="662" t="s">
        <v>1456</v>
      </c>
      <c r="J347" s="662" t="s">
        <v>1457</v>
      </c>
      <c r="K347" s="662" t="s">
        <v>2560</v>
      </c>
      <c r="L347" s="663">
        <v>59.56</v>
      </c>
      <c r="M347" s="663">
        <v>119.12</v>
      </c>
      <c r="N347" s="662">
        <v>2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12</v>
      </c>
      <c r="B348" s="662" t="s">
        <v>543</v>
      </c>
      <c r="C348" s="662" t="s">
        <v>2354</v>
      </c>
      <c r="D348" s="743" t="s">
        <v>4569</v>
      </c>
      <c r="E348" s="744" t="s">
        <v>2388</v>
      </c>
      <c r="F348" s="662" t="s">
        <v>2351</v>
      </c>
      <c r="G348" s="662" t="s">
        <v>2415</v>
      </c>
      <c r="H348" s="662" t="s">
        <v>544</v>
      </c>
      <c r="I348" s="662" t="s">
        <v>2416</v>
      </c>
      <c r="J348" s="662" t="s">
        <v>2417</v>
      </c>
      <c r="K348" s="662" t="s">
        <v>2418</v>
      </c>
      <c r="L348" s="663">
        <v>1514.87</v>
      </c>
      <c r="M348" s="663">
        <v>1514.87</v>
      </c>
      <c r="N348" s="662">
        <v>1</v>
      </c>
      <c r="O348" s="745">
        <v>0.5</v>
      </c>
      <c r="P348" s="663">
        <v>1514.87</v>
      </c>
      <c r="Q348" s="678">
        <v>1</v>
      </c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12</v>
      </c>
      <c r="B349" s="662" t="s">
        <v>543</v>
      </c>
      <c r="C349" s="662" t="s">
        <v>2354</v>
      </c>
      <c r="D349" s="743" t="s">
        <v>4569</v>
      </c>
      <c r="E349" s="744" t="s">
        <v>2388</v>
      </c>
      <c r="F349" s="662" t="s">
        <v>2353</v>
      </c>
      <c r="G349" s="662" t="s">
        <v>2426</v>
      </c>
      <c r="H349" s="662" t="s">
        <v>544</v>
      </c>
      <c r="I349" s="662" t="s">
        <v>2436</v>
      </c>
      <c r="J349" s="662" t="s">
        <v>2437</v>
      </c>
      <c r="K349" s="662" t="s">
        <v>2438</v>
      </c>
      <c r="L349" s="663">
        <v>190</v>
      </c>
      <c r="M349" s="663">
        <v>2280</v>
      </c>
      <c r="N349" s="662">
        <v>12</v>
      </c>
      <c r="O349" s="745">
        <v>3</v>
      </c>
      <c r="P349" s="663">
        <v>1520</v>
      </c>
      <c r="Q349" s="678">
        <v>0.66666666666666663</v>
      </c>
      <c r="R349" s="662">
        <v>8</v>
      </c>
      <c r="S349" s="678">
        <v>0.66666666666666663</v>
      </c>
      <c r="T349" s="745">
        <v>2</v>
      </c>
      <c r="U349" s="701">
        <v>0.66666666666666663</v>
      </c>
    </row>
    <row r="350" spans="1:21" ht="14.4" customHeight="1" x14ac:dyDescent="0.3">
      <c r="A350" s="661">
        <v>12</v>
      </c>
      <c r="B350" s="662" t="s">
        <v>543</v>
      </c>
      <c r="C350" s="662" t="s">
        <v>2354</v>
      </c>
      <c r="D350" s="743" t="s">
        <v>4569</v>
      </c>
      <c r="E350" s="744" t="s">
        <v>2377</v>
      </c>
      <c r="F350" s="662" t="s">
        <v>2351</v>
      </c>
      <c r="G350" s="662" t="s">
        <v>2389</v>
      </c>
      <c r="H350" s="662" t="s">
        <v>1529</v>
      </c>
      <c r="I350" s="662" t="s">
        <v>1872</v>
      </c>
      <c r="J350" s="662" t="s">
        <v>1712</v>
      </c>
      <c r="K350" s="662" t="s">
        <v>2273</v>
      </c>
      <c r="L350" s="663">
        <v>154.36000000000001</v>
      </c>
      <c r="M350" s="663">
        <v>308.72000000000003</v>
      </c>
      <c r="N350" s="662">
        <v>2</v>
      </c>
      <c r="O350" s="745"/>
      <c r="P350" s="663">
        <v>308.72000000000003</v>
      </c>
      <c r="Q350" s="678">
        <v>1</v>
      </c>
      <c r="R350" s="662">
        <v>2</v>
      </c>
      <c r="S350" s="678">
        <v>1</v>
      </c>
      <c r="T350" s="745"/>
      <c r="U350" s="701"/>
    </row>
    <row r="351" spans="1:21" ht="14.4" customHeight="1" x14ac:dyDescent="0.3">
      <c r="A351" s="661">
        <v>12</v>
      </c>
      <c r="B351" s="662" t="s">
        <v>543</v>
      </c>
      <c r="C351" s="662" t="s">
        <v>2354</v>
      </c>
      <c r="D351" s="743" t="s">
        <v>4569</v>
      </c>
      <c r="E351" s="744" t="s">
        <v>2377</v>
      </c>
      <c r="F351" s="662" t="s">
        <v>2351</v>
      </c>
      <c r="G351" s="662" t="s">
        <v>2389</v>
      </c>
      <c r="H351" s="662" t="s">
        <v>1529</v>
      </c>
      <c r="I351" s="662" t="s">
        <v>1711</v>
      </c>
      <c r="J351" s="662" t="s">
        <v>1712</v>
      </c>
      <c r="K351" s="662" t="s">
        <v>2272</v>
      </c>
      <c r="L351" s="663">
        <v>225.06</v>
      </c>
      <c r="M351" s="663">
        <v>450.12</v>
      </c>
      <c r="N351" s="662">
        <v>2</v>
      </c>
      <c r="O351" s="745">
        <v>2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12</v>
      </c>
      <c r="B352" s="662" t="s">
        <v>543</v>
      </c>
      <c r="C352" s="662" t="s">
        <v>2354</v>
      </c>
      <c r="D352" s="743" t="s">
        <v>4569</v>
      </c>
      <c r="E352" s="744" t="s">
        <v>2377</v>
      </c>
      <c r="F352" s="662" t="s">
        <v>2351</v>
      </c>
      <c r="G352" s="662" t="s">
        <v>2390</v>
      </c>
      <c r="H352" s="662" t="s">
        <v>544</v>
      </c>
      <c r="I352" s="662" t="s">
        <v>2465</v>
      </c>
      <c r="J352" s="662" t="s">
        <v>1787</v>
      </c>
      <c r="K352" s="662" t="s">
        <v>2466</v>
      </c>
      <c r="L352" s="663">
        <v>238.72</v>
      </c>
      <c r="M352" s="663">
        <v>238.72</v>
      </c>
      <c r="N352" s="662">
        <v>1</v>
      </c>
      <c r="O352" s="745">
        <v>1</v>
      </c>
      <c r="P352" s="663">
        <v>238.72</v>
      </c>
      <c r="Q352" s="678">
        <v>1</v>
      </c>
      <c r="R352" s="662">
        <v>1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12</v>
      </c>
      <c r="B353" s="662" t="s">
        <v>543</v>
      </c>
      <c r="C353" s="662" t="s">
        <v>2354</v>
      </c>
      <c r="D353" s="743" t="s">
        <v>4569</v>
      </c>
      <c r="E353" s="744" t="s">
        <v>2377</v>
      </c>
      <c r="F353" s="662" t="s">
        <v>2351</v>
      </c>
      <c r="G353" s="662" t="s">
        <v>2391</v>
      </c>
      <c r="H353" s="662" t="s">
        <v>544</v>
      </c>
      <c r="I353" s="662" t="s">
        <v>1863</v>
      </c>
      <c r="J353" s="662" t="s">
        <v>1864</v>
      </c>
      <c r="K353" s="662" t="s">
        <v>2286</v>
      </c>
      <c r="L353" s="663">
        <v>78.33</v>
      </c>
      <c r="M353" s="663">
        <v>78.33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12</v>
      </c>
      <c r="B354" s="662" t="s">
        <v>543</v>
      </c>
      <c r="C354" s="662" t="s">
        <v>2354</v>
      </c>
      <c r="D354" s="743" t="s">
        <v>4569</v>
      </c>
      <c r="E354" s="744" t="s">
        <v>2377</v>
      </c>
      <c r="F354" s="662" t="s">
        <v>2351</v>
      </c>
      <c r="G354" s="662" t="s">
        <v>2713</v>
      </c>
      <c r="H354" s="662" t="s">
        <v>544</v>
      </c>
      <c r="I354" s="662" t="s">
        <v>2103</v>
      </c>
      <c r="J354" s="662" t="s">
        <v>2104</v>
      </c>
      <c r="K354" s="662" t="s">
        <v>2714</v>
      </c>
      <c r="L354" s="663">
        <v>48.09</v>
      </c>
      <c r="M354" s="663">
        <v>96.18</v>
      </c>
      <c r="N354" s="662">
        <v>2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12</v>
      </c>
      <c r="B355" s="662" t="s">
        <v>543</v>
      </c>
      <c r="C355" s="662" t="s">
        <v>2354</v>
      </c>
      <c r="D355" s="743" t="s">
        <v>4569</v>
      </c>
      <c r="E355" s="744" t="s">
        <v>2377</v>
      </c>
      <c r="F355" s="662" t="s">
        <v>2351</v>
      </c>
      <c r="G355" s="662" t="s">
        <v>2715</v>
      </c>
      <c r="H355" s="662" t="s">
        <v>544</v>
      </c>
      <c r="I355" s="662" t="s">
        <v>931</v>
      </c>
      <c r="J355" s="662" t="s">
        <v>932</v>
      </c>
      <c r="K355" s="662" t="s">
        <v>2716</v>
      </c>
      <c r="L355" s="663">
        <v>0</v>
      </c>
      <c r="M355" s="663">
        <v>0</v>
      </c>
      <c r="N355" s="662">
        <v>1</v>
      </c>
      <c r="O355" s="745">
        <v>0.5</v>
      </c>
      <c r="P355" s="663">
        <v>0</v>
      </c>
      <c r="Q355" s="678"/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12</v>
      </c>
      <c r="B356" s="662" t="s">
        <v>543</v>
      </c>
      <c r="C356" s="662" t="s">
        <v>2354</v>
      </c>
      <c r="D356" s="743" t="s">
        <v>4569</v>
      </c>
      <c r="E356" s="744" t="s">
        <v>2377</v>
      </c>
      <c r="F356" s="662" t="s">
        <v>2351</v>
      </c>
      <c r="G356" s="662" t="s">
        <v>2715</v>
      </c>
      <c r="H356" s="662" t="s">
        <v>544</v>
      </c>
      <c r="I356" s="662" t="s">
        <v>2717</v>
      </c>
      <c r="J356" s="662" t="s">
        <v>932</v>
      </c>
      <c r="K356" s="662" t="s">
        <v>2718</v>
      </c>
      <c r="L356" s="663">
        <v>0</v>
      </c>
      <c r="M356" s="663">
        <v>0</v>
      </c>
      <c r="N356" s="662">
        <v>2</v>
      </c>
      <c r="O356" s="745">
        <v>1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12</v>
      </c>
      <c r="B357" s="662" t="s">
        <v>543</v>
      </c>
      <c r="C357" s="662" t="s">
        <v>2354</v>
      </c>
      <c r="D357" s="743" t="s">
        <v>4569</v>
      </c>
      <c r="E357" s="744" t="s">
        <v>2377</v>
      </c>
      <c r="F357" s="662" t="s">
        <v>2351</v>
      </c>
      <c r="G357" s="662" t="s">
        <v>2719</v>
      </c>
      <c r="H357" s="662" t="s">
        <v>544</v>
      </c>
      <c r="I357" s="662" t="s">
        <v>2720</v>
      </c>
      <c r="J357" s="662" t="s">
        <v>1305</v>
      </c>
      <c r="K357" s="662" t="s">
        <v>2411</v>
      </c>
      <c r="L357" s="663">
        <v>111.07</v>
      </c>
      <c r="M357" s="663">
        <v>666.42</v>
      </c>
      <c r="N357" s="662">
        <v>6</v>
      </c>
      <c r="O357" s="745">
        <v>1.5</v>
      </c>
      <c r="P357" s="663">
        <v>444.28</v>
      </c>
      <c r="Q357" s="678">
        <v>0.66666666666666663</v>
      </c>
      <c r="R357" s="662">
        <v>4</v>
      </c>
      <c r="S357" s="678">
        <v>0.66666666666666663</v>
      </c>
      <c r="T357" s="745">
        <v>0.5</v>
      </c>
      <c r="U357" s="701">
        <v>0.33333333333333331</v>
      </c>
    </row>
    <row r="358" spans="1:21" ht="14.4" customHeight="1" x14ac:dyDescent="0.3">
      <c r="A358" s="661">
        <v>12</v>
      </c>
      <c r="B358" s="662" t="s">
        <v>543</v>
      </c>
      <c r="C358" s="662" t="s">
        <v>2354</v>
      </c>
      <c r="D358" s="743" t="s">
        <v>4569</v>
      </c>
      <c r="E358" s="744" t="s">
        <v>2377</v>
      </c>
      <c r="F358" s="662" t="s">
        <v>2351</v>
      </c>
      <c r="G358" s="662" t="s">
        <v>2395</v>
      </c>
      <c r="H358" s="662" t="s">
        <v>544</v>
      </c>
      <c r="I358" s="662" t="s">
        <v>1868</v>
      </c>
      <c r="J358" s="662" t="s">
        <v>1869</v>
      </c>
      <c r="K358" s="662" t="s">
        <v>2310</v>
      </c>
      <c r="L358" s="663">
        <v>88.1</v>
      </c>
      <c r="M358" s="663">
        <v>176.2</v>
      </c>
      <c r="N358" s="662">
        <v>2</v>
      </c>
      <c r="O358" s="745">
        <v>1.5</v>
      </c>
      <c r="P358" s="663">
        <v>88.1</v>
      </c>
      <c r="Q358" s="678">
        <v>0.5</v>
      </c>
      <c r="R358" s="662">
        <v>1</v>
      </c>
      <c r="S358" s="678">
        <v>0.5</v>
      </c>
      <c r="T358" s="745">
        <v>0.5</v>
      </c>
      <c r="U358" s="701">
        <v>0.33333333333333331</v>
      </c>
    </row>
    <row r="359" spans="1:21" ht="14.4" customHeight="1" x14ac:dyDescent="0.3">
      <c r="A359" s="661">
        <v>12</v>
      </c>
      <c r="B359" s="662" t="s">
        <v>543</v>
      </c>
      <c r="C359" s="662" t="s">
        <v>2354</v>
      </c>
      <c r="D359" s="743" t="s">
        <v>4569</v>
      </c>
      <c r="E359" s="744" t="s">
        <v>2377</v>
      </c>
      <c r="F359" s="662" t="s">
        <v>2351</v>
      </c>
      <c r="G359" s="662" t="s">
        <v>2402</v>
      </c>
      <c r="H359" s="662" t="s">
        <v>544</v>
      </c>
      <c r="I359" s="662" t="s">
        <v>1385</v>
      </c>
      <c r="J359" s="662" t="s">
        <v>1386</v>
      </c>
      <c r="K359" s="662" t="s">
        <v>1387</v>
      </c>
      <c r="L359" s="663">
        <v>108.44</v>
      </c>
      <c r="M359" s="663">
        <v>216.88</v>
      </c>
      <c r="N359" s="662">
        <v>2</v>
      </c>
      <c r="O359" s="745"/>
      <c r="P359" s="663"/>
      <c r="Q359" s="678">
        <v>0</v>
      </c>
      <c r="R359" s="662"/>
      <c r="S359" s="678">
        <v>0</v>
      </c>
      <c r="T359" s="745"/>
      <c r="U359" s="701"/>
    </row>
    <row r="360" spans="1:21" ht="14.4" customHeight="1" x14ac:dyDescent="0.3">
      <c r="A360" s="661">
        <v>12</v>
      </c>
      <c r="B360" s="662" t="s">
        <v>543</v>
      </c>
      <c r="C360" s="662" t="s">
        <v>2354</v>
      </c>
      <c r="D360" s="743" t="s">
        <v>4569</v>
      </c>
      <c r="E360" s="744" t="s">
        <v>2377</v>
      </c>
      <c r="F360" s="662" t="s">
        <v>2351</v>
      </c>
      <c r="G360" s="662" t="s">
        <v>2409</v>
      </c>
      <c r="H360" s="662" t="s">
        <v>544</v>
      </c>
      <c r="I360" s="662" t="s">
        <v>779</v>
      </c>
      <c r="J360" s="662" t="s">
        <v>2410</v>
      </c>
      <c r="K360" s="662" t="s">
        <v>2411</v>
      </c>
      <c r="L360" s="663">
        <v>0</v>
      </c>
      <c r="M360" s="663">
        <v>0</v>
      </c>
      <c r="N360" s="662">
        <v>1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12</v>
      </c>
      <c r="B361" s="662" t="s">
        <v>543</v>
      </c>
      <c r="C361" s="662" t="s">
        <v>2354</v>
      </c>
      <c r="D361" s="743" t="s">
        <v>4569</v>
      </c>
      <c r="E361" s="744" t="s">
        <v>2377</v>
      </c>
      <c r="F361" s="662" t="s">
        <v>2351</v>
      </c>
      <c r="G361" s="662" t="s">
        <v>2412</v>
      </c>
      <c r="H361" s="662" t="s">
        <v>544</v>
      </c>
      <c r="I361" s="662" t="s">
        <v>2664</v>
      </c>
      <c r="J361" s="662" t="s">
        <v>2665</v>
      </c>
      <c r="K361" s="662" t="s">
        <v>2666</v>
      </c>
      <c r="L361" s="663">
        <v>33.44</v>
      </c>
      <c r="M361" s="663">
        <v>334.4</v>
      </c>
      <c r="N361" s="662">
        <v>10</v>
      </c>
      <c r="O361" s="745">
        <v>6.5</v>
      </c>
      <c r="P361" s="663">
        <v>167.2</v>
      </c>
      <c r="Q361" s="678">
        <v>0.5</v>
      </c>
      <c r="R361" s="662">
        <v>5</v>
      </c>
      <c r="S361" s="678">
        <v>0.5</v>
      </c>
      <c r="T361" s="745">
        <v>3</v>
      </c>
      <c r="U361" s="701">
        <v>0.46153846153846156</v>
      </c>
    </row>
    <row r="362" spans="1:21" ht="14.4" customHeight="1" x14ac:dyDescent="0.3">
      <c r="A362" s="661">
        <v>12</v>
      </c>
      <c r="B362" s="662" t="s">
        <v>543</v>
      </c>
      <c r="C362" s="662" t="s">
        <v>2354</v>
      </c>
      <c r="D362" s="743" t="s">
        <v>4569</v>
      </c>
      <c r="E362" s="744" t="s">
        <v>2377</v>
      </c>
      <c r="F362" s="662" t="s">
        <v>2351</v>
      </c>
      <c r="G362" s="662" t="s">
        <v>2415</v>
      </c>
      <c r="H362" s="662" t="s">
        <v>544</v>
      </c>
      <c r="I362" s="662" t="s">
        <v>2416</v>
      </c>
      <c r="J362" s="662" t="s">
        <v>2417</v>
      </c>
      <c r="K362" s="662" t="s">
        <v>2418</v>
      </c>
      <c r="L362" s="663">
        <v>1514.87</v>
      </c>
      <c r="M362" s="663">
        <v>3029.74</v>
      </c>
      <c r="N362" s="662">
        <v>2</v>
      </c>
      <c r="O362" s="745">
        <v>0.5</v>
      </c>
      <c r="P362" s="663">
        <v>3029.74</v>
      </c>
      <c r="Q362" s="678">
        <v>1</v>
      </c>
      <c r="R362" s="662">
        <v>2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12</v>
      </c>
      <c r="B363" s="662" t="s">
        <v>543</v>
      </c>
      <c r="C363" s="662" t="s">
        <v>2354</v>
      </c>
      <c r="D363" s="743" t="s">
        <v>4569</v>
      </c>
      <c r="E363" s="744" t="s">
        <v>2377</v>
      </c>
      <c r="F363" s="662" t="s">
        <v>2353</v>
      </c>
      <c r="G363" s="662" t="s">
        <v>2426</v>
      </c>
      <c r="H363" s="662" t="s">
        <v>544</v>
      </c>
      <c r="I363" s="662" t="s">
        <v>2436</v>
      </c>
      <c r="J363" s="662" t="s">
        <v>2437</v>
      </c>
      <c r="K363" s="662" t="s">
        <v>2438</v>
      </c>
      <c r="L363" s="663">
        <v>190</v>
      </c>
      <c r="M363" s="663">
        <v>760</v>
      </c>
      <c r="N363" s="662">
        <v>4</v>
      </c>
      <c r="O363" s="745">
        <v>2</v>
      </c>
      <c r="P363" s="663">
        <v>760</v>
      </c>
      <c r="Q363" s="678">
        <v>1</v>
      </c>
      <c r="R363" s="662">
        <v>4</v>
      </c>
      <c r="S363" s="678">
        <v>1</v>
      </c>
      <c r="T363" s="745">
        <v>2</v>
      </c>
      <c r="U363" s="701">
        <v>1</v>
      </c>
    </row>
    <row r="364" spans="1:21" ht="14.4" customHeight="1" x14ac:dyDescent="0.3">
      <c r="A364" s="661">
        <v>12</v>
      </c>
      <c r="B364" s="662" t="s">
        <v>543</v>
      </c>
      <c r="C364" s="662" t="s">
        <v>2356</v>
      </c>
      <c r="D364" s="743" t="s">
        <v>4570</v>
      </c>
      <c r="E364" s="744" t="s">
        <v>2365</v>
      </c>
      <c r="F364" s="662" t="s">
        <v>2351</v>
      </c>
      <c r="G364" s="662" t="s">
        <v>2390</v>
      </c>
      <c r="H364" s="662" t="s">
        <v>544</v>
      </c>
      <c r="I364" s="662" t="s">
        <v>2594</v>
      </c>
      <c r="J364" s="662" t="s">
        <v>2463</v>
      </c>
      <c r="K364" s="662" t="s">
        <v>2595</v>
      </c>
      <c r="L364" s="663">
        <v>85.27</v>
      </c>
      <c r="M364" s="663">
        <v>85.27</v>
      </c>
      <c r="N364" s="662">
        <v>1</v>
      </c>
      <c r="O364" s="745">
        <v>1</v>
      </c>
      <c r="P364" s="663">
        <v>85.27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12</v>
      </c>
      <c r="B365" s="662" t="s">
        <v>543</v>
      </c>
      <c r="C365" s="662" t="s">
        <v>2356</v>
      </c>
      <c r="D365" s="743" t="s">
        <v>4570</v>
      </c>
      <c r="E365" s="744" t="s">
        <v>2365</v>
      </c>
      <c r="F365" s="662" t="s">
        <v>2351</v>
      </c>
      <c r="G365" s="662" t="s">
        <v>2721</v>
      </c>
      <c r="H365" s="662" t="s">
        <v>544</v>
      </c>
      <c r="I365" s="662" t="s">
        <v>2722</v>
      </c>
      <c r="J365" s="662" t="s">
        <v>2723</v>
      </c>
      <c r="K365" s="662" t="s">
        <v>2724</v>
      </c>
      <c r="L365" s="663">
        <v>0</v>
      </c>
      <c r="M365" s="663">
        <v>0</v>
      </c>
      <c r="N365" s="662">
        <v>1</v>
      </c>
      <c r="O365" s="745">
        <v>1</v>
      </c>
      <c r="P365" s="663">
        <v>0</v>
      </c>
      <c r="Q365" s="678"/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12</v>
      </c>
      <c r="B366" s="662" t="s">
        <v>543</v>
      </c>
      <c r="C366" s="662" t="s">
        <v>2356</v>
      </c>
      <c r="D366" s="743" t="s">
        <v>4570</v>
      </c>
      <c r="E366" s="744" t="s">
        <v>2365</v>
      </c>
      <c r="F366" s="662" t="s">
        <v>2351</v>
      </c>
      <c r="G366" s="662" t="s">
        <v>2725</v>
      </c>
      <c r="H366" s="662" t="s">
        <v>1529</v>
      </c>
      <c r="I366" s="662" t="s">
        <v>2726</v>
      </c>
      <c r="J366" s="662" t="s">
        <v>2727</v>
      </c>
      <c r="K366" s="662" t="s">
        <v>2728</v>
      </c>
      <c r="L366" s="663">
        <v>0</v>
      </c>
      <c r="M366" s="663">
        <v>0</v>
      </c>
      <c r="N366" s="662">
        <v>3</v>
      </c>
      <c r="O366" s="745">
        <v>1</v>
      </c>
      <c r="P366" s="663">
        <v>0</v>
      </c>
      <c r="Q366" s="678"/>
      <c r="R366" s="662">
        <v>3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12</v>
      </c>
      <c r="B367" s="662" t="s">
        <v>543</v>
      </c>
      <c r="C367" s="662" t="s">
        <v>2356</v>
      </c>
      <c r="D367" s="743" t="s">
        <v>4570</v>
      </c>
      <c r="E367" s="744" t="s">
        <v>2365</v>
      </c>
      <c r="F367" s="662" t="s">
        <v>2351</v>
      </c>
      <c r="G367" s="662" t="s">
        <v>2402</v>
      </c>
      <c r="H367" s="662" t="s">
        <v>544</v>
      </c>
      <c r="I367" s="662" t="s">
        <v>1385</v>
      </c>
      <c r="J367" s="662" t="s">
        <v>1386</v>
      </c>
      <c r="K367" s="662" t="s">
        <v>1387</v>
      </c>
      <c r="L367" s="663">
        <v>108.44</v>
      </c>
      <c r="M367" s="663">
        <v>325.32</v>
      </c>
      <c r="N367" s="662">
        <v>3</v>
      </c>
      <c r="O367" s="745">
        <v>2</v>
      </c>
      <c r="P367" s="663">
        <v>108.44</v>
      </c>
      <c r="Q367" s="678">
        <v>0.33333333333333331</v>
      </c>
      <c r="R367" s="662">
        <v>1</v>
      </c>
      <c r="S367" s="678">
        <v>0.33333333333333331</v>
      </c>
      <c r="T367" s="745">
        <v>1</v>
      </c>
      <c r="U367" s="701">
        <v>0.5</v>
      </c>
    </row>
    <row r="368" spans="1:21" ht="14.4" customHeight="1" x14ac:dyDescent="0.3">
      <c r="A368" s="661">
        <v>12</v>
      </c>
      <c r="B368" s="662" t="s">
        <v>543</v>
      </c>
      <c r="C368" s="662" t="s">
        <v>2356</v>
      </c>
      <c r="D368" s="743" t="s">
        <v>4570</v>
      </c>
      <c r="E368" s="744" t="s">
        <v>2365</v>
      </c>
      <c r="F368" s="662" t="s">
        <v>2351</v>
      </c>
      <c r="G368" s="662" t="s">
        <v>2405</v>
      </c>
      <c r="H368" s="662" t="s">
        <v>544</v>
      </c>
      <c r="I368" s="662" t="s">
        <v>2406</v>
      </c>
      <c r="J368" s="662" t="s">
        <v>2407</v>
      </c>
      <c r="K368" s="662" t="s">
        <v>2408</v>
      </c>
      <c r="L368" s="663">
        <v>0</v>
      </c>
      <c r="M368" s="663">
        <v>0</v>
      </c>
      <c r="N368" s="662">
        <v>2</v>
      </c>
      <c r="O368" s="745">
        <v>1</v>
      </c>
      <c r="P368" s="663">
        <v>0</v>
      </c>
      <c r="Q368" s="678"/>
      <c r="R368" s="662">
        <v>2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12</v>
      </c>
      <c r="B369" s="662" t="s">
        <v>543</v>
      </c>
      <c r="C369" s="662" t="s">
        <v>2356</v>
      </c>
      <c r="D369" s="743" t="s">
        <v>4570</v>
      </c>
      <c r="E369" s="744" t="s">
        <v>2365</v>
      </c>
      <c r="F369" s="662" t="s">
        <v>2351</v>
      </c>
      <c r="G369" s="662" t="s">
        <v>2729</v>
      </c>
      <c r="H369" s="662" t="s">
        <v>544</v>
      </c>
      <c r="I369" s="662" t="s">
        <v>2730</v>
      </c>
      <c r="J369" s="662" t="s">
        <v>1429</v>
      </c>
      <c r="K369" s="662" t="s">
        <v>2731</v>
      </c>
      <c r="L369" s="663">
        <v>3243.21</v>
      </c>
      <c r="M369" s="663">
        <v>12972.84</v>
      </c>
      <c r="N369" s="662">
        <v>4</v>
      </c>
      <c r="O369" s="745">
        <v>2</v>
      </c>
      <c r="P369" s="663">
        <v>6486.42</v>
      </c>
      <c r="Q369" s="678">
        <v>0.5</v>
      </c>
      <c r="R369" s="662">
        <v>2</v>
      </c>
      <c r="S369" s="678">
        <v>0.5</v>
      </c>
      <c r="T369" s="745">
        <v>1</v>
      </c>
      <c r="U369" s="701">
        <v>0.5</v>
      </c>
    </row>
    <row r="370" spans="1:21" ht="14.4" customHeight="1" x14ac:dyDescent="0.3">
      <c r="A370" s="661">
        <v>12</v>
      </c>
      <c r="B370" s="662" t="s">
        <v>543</v>
      </c>
      <c r="C370" s="662" t="s">
        <v>2356</v>
      </c>
      <c r="D370" s="743" t="s">
        <v>4570</v>
      </c>
      <c r="E370" s="744" t="s">
        <v>2366</v>
      </c>
      <c r="F370" s="662" t="s">
        <v>2351</v>
      </c>
      <c r="G370" s="662" t="s">
        <v>2732</v>
      </c>
      <c r="H370" s="662" t="s">
        <v>544</v>
      </c>
      <c r="I370" s="662" t="s">
        <v>673</v>
      </c>
      <c r="J370" s="662" t="s">
        <v>674</v>
      </c>
      <c r="K370" s="662" t="s">
        <v>2617</v>
      </c>
      <c r="L370" s="663">
        <v>36.270000000000003</v>
      </c>
      <c r="M370" s="663">
        <v>145.08000000000001</v>
      </c>
      <c r="N370" s="662">
        <v>4</v>
      </c>
      <c r="O370" s="745">
        <v>1</v>
      </c>
      <c r="P370" s="663">
        <v>145.08000000000001</v>
      </c>
      <c r="Q370" s="678">
        <v>1</v>
      </c>
      <c r="R370" s="662">
        <v>4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12</v>
      </c>
      <c r="B371" s="662" t="s">
        <v>543</v>
      </c>
      <c r="C371" s="662" t="s">
        <v>2356</v>
      </c>
      <c r="D371" s="743" t="s">
        <v>4570</v>
      </c>
      <c r="E371" s="744" t="s">
        <v>2366</v>
      </c>
      <c r="F371" s="662" t="s">
        <v>2351</v>
      </c>
      <c r="G371" s="662" t="s">
        <v>2732</v>
      </c>
      <c r="H371" s="662" t="s">
        <v>544</v>
      </c>
      <c r="I371" s="662" t="s">
        <v>1517</v>
      </c>
      <c r="J371" s="662" t="s">
        <v>674</v>
      </c>
      <c r="K371" s="662" t="s">
        <v>2617</v>
      </c>
      <c r="L371" s="663">
        <v>36.270000000000003</v>
      </c>
      <c r="M371" s="663">
        <v>72.540000000000006</v>
      </c>
      <c r="N371" s="662">
        <v>2</v>
      </c>
      <c r="O371" s="745">
        <v>1</v>
      </c>
      <c r="P371" s="663">
        <v>72.540000000000006</v>
      </c>
      <c r="Q371" s="678">
        <v>1</v>
      </c>
      <c r="R371" s="662">
        <v>2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12</v>
      </c>
      <c r="B372" s="662" t="s">
        <v>543</v>
      </c>
      <c r="C372" s="662" t="s">
        <v>2356</v>
      </c>
      <c r="D372" s="743" t="s">
        <v>4570</v>
      </c>
      <c r="E372" s="744" t="s">
        <v>2366</v>
      </c>
      <c r="F372" s="662" t="s">
        <v>2351</v>
      </c>
      <c r="G372" s="662" t="s">
        <v>2733</v>
      </c>
      <c r="H372" s="662" t="s">
        <v>544</v>
      </c>
      <c r="I372" s="662" t="s">
        <v>2734</v>
      </c>
      <c r="J372" s="662" t="s">
        <v>2735</v>
      </c>
      <c r="K372" s="662" t="s">
        <v>2736</v>
      </c>
      <c r="L372" s="663">
        <v>0</v>
      </c>
      <c r="M372" s="663">
        <v>0</v>
      </c>
      <c r="N372" s="662">
        <v>15</v>
      </c>
      <c r="O372" s="745">
        <v>7</v>
      </c>
      <c r="P372" s="663">
        <v>0</v>
      </c>
      <c r="Q372" s="678"/>
      <c r="R372" s="662">
        <v>12</v>
      </c>
      <c r="S372" s="678">
        <v>0.8</v>
      </c>
      <c r="T372" s="745">
        <v>5</v>
      </c>
      <c r="U372" s="701">
        <v>0.7142857142857143</v>
      </c>
    </row>
    <row r="373" spans="1:21" ht="14.4" customHeight="1" x14ac:dyDescent="0.3">
      <c r="A373" s="661">
        <v>12</v>
      </c>
      <c r="B373" s="662" t="s">
        <v>543</v>
      </c>
      <c r="C373" s="662" t="s">
        <v>2356</v>
      </c>
      <c r="D373" s="743" t="s">
        <v>4570</v>
      </c>
      <c r="E373" s="744" t="s">
        <v>2366</v>
      </c>
      <c r="F373" s="662" t="s">
        <v>2351</v>
      </c>
      <c r="G373" s="662" t="s">
        <v>2737</v>
      </c>
      <c r="H373" s="662" t="s">
        <v>544</v>
      </c>
      <c r="I373" s="662" t="s">
        <v>1081</v>
      </c>
      <c r="J373" s="662" t="s">
        <v>623</v>
      </c>
      <c r="K373" s="662" t="s">
        <v>2738</v>
      </c>
      <c r="L373" s="663">
        <v>33.840000000000003</v>
      </c>
      <c r="M373" s="663">
        <v>101.52000000000001</v>
      </c>
      <c r="N373" s="662">
        <v>3</v>
      </c>
      <c r="O373" s="745">
        <v>0.5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12</v>
      </c>
      <c r="B374" s="662" t="s">
        <v>543</v>
      </c>
      <c r="C374" s="662" t="s">
        <v>2356</v>
      </c>
      <c r="D374" s="743" t="s">
        <v>4570</v>
      </c>
      <c r="E374" s="744" t="s">
        <v>2366</v>
      </c>
      <c r="F374" s="662" t="s">
        <v>2351</v>
      </c>
      <c r="G374" s="662" t="s">
        <v>2389</v>
      </c>
      <c r="H374" s="662" t="s">
        <v>1529</v>
      </c>
      <c r="I374" s="662" t="s">
        <v>1872</v>
      </c>
      <c r="J374" s="662" t="s">
        <v>1712</v>
      </c>
      <c r="K374" s="662" t="s">
        <v>2273</v>
      </c>
      <c r="L374" s="663">
        <v>154.36000000000001</v>
      </c>
      <c r="M374" s="663">
        <v>926.16000000000008</v>
      </c>
      <c r="N374" s="662">
        <v>6</v>
      </c>
      <c r="O374" s="745">
        <v>3</v>
      </c>
      <c r="P374" s="663">
        <v>926.16000000000008</v>
      </c>
      <c r="Q374" s="678">
        <v>1</v>
      </c>
      <c r="R374" s="662">
        <v>6</v>
      </c>
      <c r="S374" s="678">
        <v>1</v>
      </c>
      <c r="T374" s="745">
        <v>3</v>
      </c>
      <c r="U374" s="701">
        <v>1</v>
      </c>
    </row>
    <row r="375" spans="1:21" ht="14.4" customHeight="1" x14ac:dyDescent="0.3">
      <c r="A375" s="661">
        <v>12</v>
      </c>
      <c r="B375" s="662" t="s">
        <v>543</v>
      </c>
      <c r="C375" s="662" t="s">
        <v>2356</v>
      </c>
      <c r="D375" s="743" t="s">
        <v>4570</v>
      </c>
      <c r="E375" s="744" t="s">
        <v>2366</v>
      </c>
      <c r="F375" s="662" t="s">
        <v>2351</v>
      </c>
      <c r="G375" s="662" t="s">
        <v>2389</v>
      </c>
      <c r="H375" s="662" t="s">
        <v>1529</v>
      </c>
      <c r="I375" s="662" t="s">
        <v>2739</v>
      </c>
      <c r="J375" s="662" t="s">
        <v>2740</v>
      </c>
      <c r="K375" s="662" t="s">
        <v>2741</v>
      </c>
      <c r="L375" s="663">
        <v>75.73</v>
      </c>
      <c r="M375" s="663">
        <v>151.46</v>
      </c>
      <c r="N375" s="662">
        <v>2</v>
      </c>
      <c r="O375" s="745">
        <v>1</v>
      </c>
      <c r="P375" s="663">
        <v>151.46</v>
      </c>
      <c r="Q375" s="678">
        <v>1</v>
      </c>
      <c r="R375" s="662">
        <v>2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12</v>
      </c>
      <c r="B376" s="662" t="s">
        <v>543</v>
      </c>
      <c r="C376" s="662" t="s">
        <v>2356</v>
      </c>
      <c r="D376" s="743" t="s">
        <v>4570</v>
      </c>
      <c r="E376" s="744" t="s">
        <v>2366</v>
      </c>
      <c r="F376" s="662" t="s">
        <v>2351</v>
      </c>
      <c r="G376" s="662" t="s">
        <v>2742</v>
      </c>
      <c r="H376" s="662" t="s">
        <v>544</v>
      </c>
      <c r="I376" s="662" t="s">
        <v>2743</v>
      </c>
      <c r="J376" s="662" t="s">
        <v>2744</v>
      </c>
      <c r="K376" s="662" t="s">
        <v>2706</v>
      </c>
      <c r="L376" s="663">
        <v>55.95</v>
      </c>
      <c r="M376" s="663">
        <v>6098.5500000000011</v>
      </c>
      <c r="N376" s="662">
        <v>109</v>
      </c>
      <c r="O376" s="745">
        <v>18</v>
      </c>
      <c r="P376" s="663">
        <v>3916.5000000000005</v>
      </c>
      <c r="Q376" s="678">
        <v>0.64220183486238525</v>
      </c>
      <c r="R376" s="662">
        <v>70</v>
      </c>
      <c r="S376" s="678">
        <v>0.64220183486238536</v>
      </c>
      <c r="T376" s="745">
        <v>12</v>
      </c>
      <c r="U376" s="701">
        <v>0.66666666666666663</v>
      </c>
    </row>
    <row r="377" spans="1:21" ht="14.4" customHeight="1" x14ac:dyDescent="0.3">
      <c r="A377" s="661">
        <v>12</v>
      </c>
      <c r="B377" s="662" t="s">
        <v>543</v>
      </c>
      <c r="C377" s="662" t="s">
        <v>2356</v>
      </c>
      <c r="D377" s="743" t="s">
        <v>4570</v>
      </c>
      <c r="E377" s="744" t="s">
        <v>2366</v>
      </c>
      <c r="F377" s="662" t="s">
        <v>2351</v>
      </c>
      <c r="G377" s="662" t="s">
        <v>2742</v>
      </c>
      <c r="H377" s="662" t="s">
        <v>544</v>
      </c>
      <c r="I377" s="662" t="s">
        <v>2745</v>
      </c>
      <c r="J377" s="662" t="s">
        <v>2746</v>
      </c>
      <c r="K377" s="662" t="s">
        <v>2747</v>
      </c>
      <c r="L377" s="663">
        <v>128.55000000000001</v>
      </c>
      <c r="M377" s="663">
        <v>13497.75</v>
      </c>
      <c r="N377" s="662">
        <v>105</v>
      </c>
      <c r="O377" s="745">
        <v>17</v>
      </c>
      <c r="P377" s="663">
        <v>7455.8999999999987</v>
      </c>
      <c r="Q377" s="678">
        <v>0.55238095238095231</v>
      </c>
      <c r="R377" s="662">
        <v>58</v>
      </c>
      <c r="S377" s="678">
        <v>0.55238095238095242</v>
      </c>
      <c r="T377" s="745">
        <v>10</v>
      </c>
      <c r="U377" s="701">
        <v>0.58823529411764708</v>
      </c>
    </row>
    <row r="378" spans="1:21" ht="14.4" customHeight="1" x14ac:dyDescent="0.3">
      <c r="A378" s="661">
        <v>12</v>
      </c>
      <c r="B378" s="662" t="s">
        <v>543</v>
      </c>
      <c r="C378" s="662" t="s">
        <v>2356</v>
      </c>
      <c r="D378" s="743" t="s">
        <v>4570</v>
      </c>
      <c r="E378" s="744" t="s">
        <v>2366</v>
      </c>
      <c r="F378" s="662" t="s">
        <v>2351</v>
      </c>
      <c r="G378" s="662" t="s">
        <v>2748</v>
      </c>
      <c r="H378" s="662" t="s">
        <v>1529</v>
      </c>
      <c r="I378" s="662" t="s">
        <v>2749</v>
      </c>
      <c r="J378" s="662" t="s">
        <v>2750</v>
      </c>
      <c r="K378" s="662" t="s">
        <v>2751</v>
      </c>
      <c r="L378" s="663">
        <v>1091.0899999999999</v>
      </c>
      <c r="M378" s="663">
        <v>13093.079999999998</v>
      </c>
      <c r="N378" s="662">
        <v>12</v>
      </c>
      <c r="O378" s="745">
        <v>3</v>
      </c>
      <c r="P378" s="663">
        <v>13093.079999999998</v>
      </c>
      <c r="Q378" s="678">
        <v>1</v>
      </c>
      <c r="R378" s="662">
        <v>12</v>
      </c>
      <c r="S378" s="678">
        <v>1</v>
      </c>
      <c r="T378" s="745">
        <v>3</v>
      </c>
      <c r="U378" s="701">
        <v>1</v>
      </c>
    </row>
    <row r="379" spans="1:21" ht="14.4" customHeight="1" x14ac:dyDescent="0.3">
      <c r="A379" s="661">
        <v>12</v>
      </c>
      <c r="B379" s="662" t="s">
        <v>543</v>
      </c>
      <c r="C379" s="662" t="s">
        <v>2356</v>
      </c>
      <c r="D379" s="743" t="s">
        <v>4570</v>
      </c>
      <c r="E379" s="744" t="s">
        <v>2366</v>
      </c>
      <c r="F379" s="662" t="s">
        <v>2351</v>
      </c>
      <c r="G379" s="662" t="s">
        <v>2748</v>
      </c>
      <c r="H379" s="662" t="s">
        <v>1529</v>
      </c>
      <c r="I379" s="662" t="s">
        <v>2752</v>
      </c>
      <c r="J379" s="662" t="s">
        <v>2750</v>
      </c>
      <c r="K379" s="662" t="s">
        <v>2753</v>
      </c>
      <c r="L379" s="663">
        <v>3818.86</v>
      </c>
      <c r="M379" s="663">
        <v>3818.86</v>
      </c>
      <c r="N379" s="662">
        <v>1</v>
      </c>
      <c r="O379" s="745">
        <v>1</v>
      </c>
      <c r="P379" s="663">
        <v>3818.86</v>
      </c>
      <c r="Q379" s="678">
        <v>1</v>
      </c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12</v>
      </c>
      <c r="B380" s="662" t="s">
        <v>543</v>
      </c>
      <c r="C380" s="662" t="s">
        <v>2356</v>
      </c>
      <c r="D380" s="743" t="s">
        <v>4570</v>
      </c>
      <c r="E380" s="744" t="s">
        <v>2366</v>
      </c>
      <c r="F380" s="662" t="s">
        <v>2351</v>
      </c>
      <c r="G380" s="662" t="s">
        <v>2754</v>
      </c>
      <c r="H380" s="662" t="s">
        <v>544</v>
      </c>
      <c r="I380" s="662" t="s">
        <v>2755</v>
      </c>
      <c r="J380" s="662" t="s">
        <v>2756</v>
      </c>
      <c r="K380" s="662" t="s">
        <v>2757</v>
      </c>
      <c r="L380" s="663">
        <v>102.31</v>
      </c>
      <c r="M380" s="663">
        <v>102.31</v>
      </c>
      <c r="N380" s="662">
        <v>1</v>
      </c>
      <c r="O380" s="745">
        <v>1</v>
      </c>
      <c r="P380" s="663">
        <v>102.31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12</v>
      </c>
      <c r="B381" s="662" t="s">
        <v>543</v>
      </c>
      <c r="C381" s="662" t="s">
        <v>2356</v>
      </c>
      <c r="D381" s="743" t="s">
        <v>4570</v>
      </c>
      <c r="E381" s="744" t="s">
        <v>2366</v>
      </c>
      <c r="F381" s="662" t="s">
        <v>2351</v>
      </c>
      <c r="G381" s="662" t="s">
        <v>2754</v>
      </c>
      <c r="H381" s="662" t="s">
        <v>544</v>
      </c>
      <c r="I381" s="662" t="s">
        <v>2758</v>
      </c>
      <c r="J381" s="662" t="s">
        <v>2759</v>
      </c>
      <c r="K381" s="662" t="s">
        <v>2595</v>
      </c>
      <c r="L381" s="663">
        <v>85.27</v>
      </c>
      <c r="M381" s="663">
        <v>170.54</v>
      </c>
      <c r="N381" s="662">
        <v>2</v>
      </c>
      <c r="O381" s="745">
        <v>2</v>
      </c>
      <c r="P381" s="663">
        <v>170.54</v>
      </c>
      <c r="Q381" s="678">
        <v>1</v>
      </c>
      <c r="R381" s="662">
        <v>2</v>
      </c>
      <c r="S381" s="678">
        <v>1</v>
      </c>
      <c r="T381" s="745">
        <v>2</v>
      </c>
      <c r="U381" s="701">
        <v>1</v>
      </c>
    </row>
    <row r="382" spans="1:21" ht="14.4" customHeight="1" x14ac:dyDescent="0.3">
      <c r="A382" s="661">
        <v>12</v>
      </c>
      <c r="B382" s="662" t="s">
        <v>543</v>
      </c>
      <c r="C382" s="662" t="s">
        <v>2356</v>
      </c>
      <c r="D382" s="743" t="s">
        <v>4570</v>
      </c>
      <c r="E382" s="744" t="s">
        <v>2366</v>
      </c>
      <c r="F382" s="662" t="s">
        <v>2351</v>
      </c>
      <c r="G382" s="662" t="s">
        <v>2754</v>
      </c>
      <c r="H382" s="662" t="s">
        <v>544</v>
      </c>
      <c r="I382" s="662" t="s">
        <v>2760</v>
      </c>
      <c r="J382" s="662" t="s">
        <v>2759</v>
      </c>
      <c r="K382" s="662" t="s">
        <v>2595</v>
      </c>
      <c r="L382" s="663">
        <v>85.27</v>
      </c>
      <c r="M382" s="663">
        <v>341.08</v>
      </c>
      <c r="N382" s="662">
        <v>4</v>
      </c>
      <c r="O382" s="745">
        <v>1.5</v>
      </c>
      <c r="P382" s="663">
        <v>341.08</v>
      </c>
      <c r="Q382" s="678">
        <v>1</v>
      </c>
      <c r="R382" s="662">
        <v>4</v>
      </c>
      <c r="S382" s="678">
        <v>1</v>
      </c>
      <c r="T382" s="745">
        <v>1.5</v>
      </c>
      <c r="U382" s="701">
        <v>1</v>
      </c>
    </row>
    <row r="383" spans="1:21" ht="14.4" customHeight="1" x14ac:dyDescent="0.3">
      <c r="A383" s="661">
        <v>12</v>
      </c>
      <c r="B383" s="662" t="s">
        <v>543</v>
      </c>
      <c r="C383" s="662" t="s">
        <v>2356</v>
      </c>
      <c r="D383" s="743" t="s">
        <v>4570</v>
      </c>
      <c r="E383" s="744" t="s">
        <v>2366</v>
      </c>
      <c r="F383" s="662" t="s">
        <v>2351</v>
      </c>
      <c r="G383" s="662" t="s">
        <v>2390</v>
      </c>
      <c r="H383" s="662" t="s">
        <v>544</v>
      </c>
      <c r="I383" s="662" t="s">
        <v>2594</v>
      </c>
      <c r="J383" s="662" t="s">
        <v>2463</v>
      </c>
      <c r="K383" s="662" t="s">
        <v>2595</v>
      </c>
      <c r="L383" s="663">
        <v>85.27</v>
      </c>
      <c r="M383" s="663">
        <v>341.08</v>
      </c>
      <c r="N383" s="662">
        <v>4</v>
      </c>
      <c r="O383" s="745">
        <v>2</v>
      </c>
      <c r="P383" s="663">
        <v>170.54</v>
      </c>
      <c r="Q383" s="678">
        <v>0.5</v>
      </c>
      <c r="R383" s="662">
        <v>2</v>
      </c>
      <c r="S383" s="678">
        <v>0.5</v>
      </c>
      <c r="T383" s="745">
        <v>1</v>
      </c>
      <c r="U383" s="701">
        <v>0.5</v>
      </c>
    </row>
    <row r="384" spans="1:21" ht="14.4" customHeight="1" x14ac:dyDescent="0.3">
      <c r="A384" s="661">
        <v>12</v>
      </c>
      <c r="B384" s="662" t="s">
        <v>543</v>
      </c>
      <c r="C384" s="662" t="s">
        <v>2356</v>
      </c>
      <c r="D384" s="743" t="s">
        <v>4570</v>
      </c>
      <c r="E384" s="744" t="s">
        <v>2366</v>
      </c>
      <c r="F384" s="662" t="s">
        <v>2351</v>
      </c>
      <c r="G384" s="662" t="s">
        <v>2390</v>
      </c>
      <c r="H384" s="662" t="s">
        <v>544</v>
      </c>
      <c r="I384" s="662" t="s">
        <v>1786</v>
      </c>
      <c r="J384" s="662" t="s">
        <v>1787</v>
      </c>
      <c r="K384" s="662" t="s">
        <v>2286</v>
      </c>
      <c r="L384" s="663">
        <v>170.52</v>
      </c>
      <c r="M384" s="663">
        <v>682.08</v>
      </c>
      <c r="N384" s="662">
        <v>4</v>
      </c>
      <c r="O384" s="745">
        <v>1.5</v>
      </c>
      <c r="P384" s="663">
        <v>341.04</v>
      </c>
      <c r="Q384" s="678">
        <v>0.5</v>
      </c>
      <c r="R384" s="662">
        <v>2</v>
      </c>
      <c r="S384" s="678">
        <v>0.5</v>
      </c>
      <c r="T384" s="745">
        <v>0.5</v>
      </c>
      <c r="U384" s="701">
        <v>0.33333333333333331</v>
      </c>
    </row>
    <row r="385" spans="1:21" ht="14.4" customHeight="1" x14ac:dyDescent="0.3">
      <c r="A385" s="661">
        <v>12</v>
      </c>
      <c r="B385" s="662" t="s">
        <v>543</v>
      </c>
      <c r="C385" s="662" t="s">
        <v>2356</v>
      </c>
      <c r="D385" s="743" t="s">
        <v>4570</v>
      </c>
      <c r="E385" s="744" t="s">
        <v>2366</v>
      </c>
      <c r="F385" s="662" t="s">
        <v>2351</v>
      </c>
      <c r="G385" s="662" t="s">
        <v>2391</v>
      </c>
      <c r="H385" s="662" t="s">
        <v>544</v>
      </c>
      <c r="I385" s="662" t="s">
        <v>1863</v>
      </c>
      <c r="J385" s="662" t="s">
        <v>1864</v>
      </c>
      <c r="K385" s="662" t="s">
        <v>2286</v>
      </c>
      <c r="L385" s="663">
        <v>78.33</v>
      </c>
      <c r="M385" s="663">
        <v>548.30999999999995</v>
      </c>
      <c r="N385" s="662">
        <v>7</v>
      </c>
      <c r="O385" s="745">
        <v>3.5</v>
      </c>
      <c r="P385" s="663">
        <v>548.30999999999995</v>
      </c>
      <c r="Q385" s="678">
        <v>1</v>
      </c>
      <c r="R385" s="662">
        <v>7</v>
      </c>
      <c r="S385" s="678">
        <v>1</v>
      </c>
      <c r="T385" s="745">
        <v>3.5</v>
      </c>
      <c r="U385" s="701">
        <v>1</v>
      </c>
    </row>
    <row r="386" spans="1:21" ht="14.4" customHeight="1" x14ac:dyDescent="0.3">
      <c r="A386" s="661">
        <v>12</v>
      </c>
      <c r="B386" s="662" t="s">
        <v>543</v>
      </c>
      <c r="C386" s="662" t="s">
        <v>2356</v>
      </c>
      <c r="D386" s="743" t="s">
        <v>4570</v>
      </c>
      <c r="E386" s="744" t="s">
        <v>2366</v>
      </c>
      <c r="F386" s="662" t="s">
        <v>2351</v>
      </c>
      <c r="G386" s="662" t="s">
        <v>2391</v>
      </c>
      <c r="H386" s="662" t="s">
        <v>544</v>
      </c>
      <c r="I386" s="662" t="s">
        <v>2596</v>
      </c>
      <c r="J386" s="662" t="s">
        <v>2597</v>
      </c>
      <c r="K386" s="662" t="s">
        <v>2595</v>
      </c>
      <c r="L386" s="663">
        <v>39.17</v>
      </c>
      <c r="M386" s="663">
        <v>39.17</v>
      </c>
      <c r="N386" s="662">
        <v>1</v>
      </c>
      <c r="O386" s="745">
        <v>1</v>
      </c>
      <c r="P386" s="663">
        <v>39.17</v>
      </c>
      <c r="Q386" s="678">
        <v>1</v>
      </c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12</v>
      </c>
      <c r="B387" s="662" t="s">
        <v>543</v>
      </c>
      <c r="C387" s="662" t="s">
        <v>2356</v>
      </c>
      <c r="D387" s="743" t="s">
        <v>4570</v>
      </c>
      <c r="E387" s="744" t="s">
        <v>2366</v>
      </c>
      <c r="F387" s="662" t="s">
        <v>2351</v>
      </c>
      <c r="G387" s="662" t="s">
        <v>2391</v>
      </c>
      <c r="H387" s="662" t="s">
        <v>544</v>
      </c>
      <c r="I387" s="662" t="s">
        <v>2761</v>
      </c>
      <c r="J387" s="662" t="s">
        <v>2597</v>
      </c>
      <c r="K387" s="662" t="s">
        <v>2762</v>
      </c>
      <c r="L387" s="663">
        <v>0</v>
      </c>
      <c r="M387" s="663">
        <v>0</v>
      </c>
      <c r="N387" s="662">
        <v>2</v>
      </c>
      <c r="O387" s="745">
        <v>1</v>
      </c>
      <c r="P387" s="663">
        <v>0</v>
      </c>
      <c r="Q387" s="678"/>
      <c r="R387" s="662">
        <v>2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12</v>
      </c>
      <c r="B388" s="662" t="s">
        <v>543</v>
      </c>
      <c r="C388" s="662" t="s">
        <v>2356</v>
      </c>
      <c r="D388" s="743" t="s">
        <v>4570</v>
      </c>
      <c r="E388" s="744" t="s">
        <v>2366</v>
      </c>
      <c r="F388" s="662" t="s">
        <v>2351</v>
      </c>
      <c r="G388" s="662" t="s">
        <v>2763</v>
      </c>
      <c r="H388" s="662" t="s">
        <v>544</v>
      </c>
      <c r="I388" s="662" t="s">
        <v>2764</v>
      </c>
      <c r="J388" s="662" t="s">
        <v>2765</v>
      </c>
      <c r="K388" s="662" t="s">
        <v>2766</v>
      </c>
      <c r="L388" s="663">
        <v>741.88</v>
      </c>
      <c r="M388" s="663">
        <v>18547</v>
      </c>
      <c r="N388" s="662">
        <v>25</v>
      </c>
      <c r="O388" s="745">
        <v>9.5</v>
      </c>
      <c r="P388" s="663">
        <v>18547</v>
      </c>
      <c r="Q388" s="678">
        <v>1</v>
      </c>
      <c r="R388" s="662">
        <v>25</v>
      </c>
      <c r="S388" s="678">
        <v>1</v>
      </c>
      <c r="T388" s="745">
        <v>9.5</v>
      </c>
      <c r="U388" s="701">
        <v>1</v>
      </c>
    </row>
    <row r="389" spans="1:21" ht="14.4" customHeight="1" x14ac:dyDescent="0.3">
      <c r="A389" s="661">
        <v>12</v>
      </c>
      <c r="B389" s="662" t="s">
        <v>543</v>
      </c>
      <c r="C389" s="662" t="s">
        <v>2356</v>
      </c>
      <c r="D389" s="743" t="s">
        <v>4570</v>
      </c>
      <c r="E389" s="744" t="s">
        <v>2366</v>
      </c>
      <c r="F389" s="662" t="s">
        <v>2351</v>
      </c>
      <c r="G389" s="662" t="s">
        <v>2763</v>
      </c>
      <c r="H389" s="662" t="s">
        <v>544</v>
      </c>
      <c r="I389" s="662" t="s">
        <v>2767</v>
      </c>
      <c r="J389" s="662" t="s">
        <v>2768</v>
      </c>
      <c r="K389" s="662" t="s">
        <v>2769</v>
      </c>
      <c r="L389" s="663">
        <v>1154.81</v>
      </c>
      <c r="M389" s="663">
        <v>143196.43999999989</v>
      </c>
      <c r="N389" s="662">
        <v>124</v>
      </c>
      <c r="O389" s="745">
        <v>27</v>
      </c>
      <c r="P389" s="663">
        <v>132803.14999999988</v>
      </c>
      <c r="Q389" s="678">
        <v>0.92741935483870952</v>
      </c>
      <c r="R389" s="662">
        <v>115</v>
      </c>
      <c r="S389" s="678">
        <v>0.92741935483870963</v>
      </c>
      <c r="T389" s="745">
        <v>25</v>
      </c>
      <c r="U389" s="701">
        <v>0.92592592592592593</v>
      </c>
    </row>
    <row r="390" spans="1:21" ht="14.4" customHeight="1" x14ac:dyDescent="0.3">
      <c r="A390" s="661">
        <v>12</v>
      </c>
      <c r="B390" s="662" t="s">
        <v>543</v>
      </c>
      <c r="C390" s="662" t="s">
        <v>2356</v>
      </c>
      <c r="D390" s="743" t="s">
        <v>4570</v>
      </c>
      <c r="E390" s="744" t="s">
        <v>2366</v>
      </c>
      <c r="F390" s="662" t="s">
        <v>2351</v>
      </c>
      <c r="G390" s="662" t="s">
        <v>2763</v>
      </c>
      <c r="H390" s="662" t="s">
        <v>544</v>
      </c>
      <c r="I390" s="662" t="s">
        <v>2770</v>
      </c>
      <c r="J390" s="662" t="s">
        <v>2765</v>
      </c>
      <c r="K390" s="662" t="s">
        <v>2771</v>
      </c>
      <c r="L390" s="663">
        <v>0</v>
      </c>
      <c r="M390" s="663">
        <v>0</v>
      </c>
      <c r="N390" s="662">
        <v>3</v>
      </c>
      <c r="O390" s="745">
        <v>1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12</v>
      </c>
      <c r="B391" s="662" t="s">
        <v>543</v>
      </c>
      <c r="C391" s="662" t="s">
        <v>2356</v>
      </c>
      <c r="D391" s="743" t="s">
        <v>4570</v>
      </c>
      <c r="E391" s="744" t="s">
        <v>2366</v>
      </c>
      <c r="F391" s="662" t="s">
        <v>2351</v>
      </c>
      <c r="G391" s="662" t="s">
        <v>2772</v>
      </c>
      <c r="H391" s="662" t="s">
        <v>544</v>
      </c>
      <c r="I391" s="662" t="s">
        <v>2773</v>
      </c>
      <c r="J391" s="662" t="s">
        <v>717</v>
      </c>
      <c r="K391" s="662" t="s">
        <v>2774</v>
      </c>
      <c r="L391" s="663">
        <v>91.11</v>
      </c>
      <c r="M391" s="663">
        <v>273.33</v>
      </c>
      <c r="N391" s="662">
        <v>3</v>
      </c>
      <c r="O391" s="745">
        <v>1</v>
      </c>
      <c r="P391" s="663">
        <v>273.33</v>
      </c>
      <c r="Q391" s="678">
        <v>1</v>
      </c>
      <c r="R391" s="662">
        <v>3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12</v>
      </c>
      <c r="B392" s="662" t="s">
        <v>543</v>
      </c>
      <c r="C392" s="662" t="s">
        <v>2356</v>
      </c>
      <c r="D392" s="743" t="s">
        <v>4570</v>
      </c>
      <c r="E392" s="744" t="s">
        <v>2366</v>
      </c>
      <c r="F392" s="662" t="s">
        <v>2351</v>
      </c>
      <c r="G392" s="662" t="s">
        <v>2772</v>
      </c>
      <c r="H392" s="662" t="s">
        <v>544</v>
      </c>
      <c r="I392" s="662" t="s">
        <v>2775</v>
      </c>
      <c r="J392" s="662" t="s">
        <v>717</v>
      </c>
      <c r="K392" s="662" t="s">
        <v>2776</v>
      </c>
      <c r="L392" s="663">
        <v>0</v>
      </c>
      <c r="M392" s="663">
        <v>0</v>
      </c>
      <c r="N392" s="662">
        <v>2</v>
      </c>
      <c r="O392" s="745">
        <v>1</v>
      </c>
      <c r="P392" s="663">
        <v>0</v>
      </c>
      <c r="Q392" s="678"/>
      <c r="R392" s="662">
        <v>2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12</v>
      </c>
      <c r="B393" s="662" t="s">
        <v>543</v>
      </c>
      <c r="C393" s="662" t="s">
        <v>2356</v>
      </c>
      <c r="D393" s="743" t="s">
        <v>4570</v>
      </c>
      <c r="E393" s="744" t="s">
        <v>2366</v>
      </c>
      <c r="F393" s="662" t="s">
        <v>2351</v>
      </c>
      <c r="G393" s="662" t="s">
        <v>2777</v>
      </c>
      <c r="H393" s="662" t="s">
        <v>544</v>
      </c>
      <c r="I393" s="662" t="s">
        <v>2778</v>
      </c>
      <c r="J393" s="662" t="s">
        <v>2779</v>
      </c>
      <c r="K393" s="662" t="s">
        <v>2780</v>
      </c>
      <c r="L393" s="663">
        <v>24.68</v>
      </c>
      <c r="M393" s="663">
        <v>148.07999999999998</v>
      </c>
      <c r="N393" s="662">
        <v>6</v>
      </c>
      <c r="O393" s="745">
        <v>1.5</v>
      </c>
      <c r="P393" s="663">
        <v>148.07999999999998</v>
      </c>
      <c r="Q393" s="678">
        <v>1</v>
      </c>
      <c r="R393" s="662">
        <v>6</v>
      </c>
      <c r="S393" s="678">
        <v>1</v>
      </c>
      <c r="T393" s="745">
        <v>1.5</v>
      </c>
      <c r="U393" s="701">
        <v>1</v>
      </c>
    </row>
    <row r="394" spans="1:21" ht="14.4" customHeight="1" x14ac:dyDescent="0.3">
      <c r="A394" s="661">
        <v>12</v>
      </c>
      <c r="B394" s="662" t="s">
        <v>543</v>
      </c>
      <c r="C394" s="662" t="s">
        <v>2356</v>
      </c>
      <c r="D394" s="743" t="s">
        <v>4570</v>
      </c>
      <c r="E394" s="744" t="s">
        <v>2366</v>
      </c>
      <c r="F394" s="662" t="s">
        <v>2351</v>
      </c>
      <c r="G394" s="662" t="s">
        <v>2781</v>
      </c>
      <c r="H394" s="662" t="s">
        <v>1529</v>
      </c>
      <c r="I394" s="662" t="s">
        <v>2782</v>
      </c>
      <c r="J394" s="662" t="s">
        <v>2783</v>
      </c>
      <c r="K394" s="662" t="s">
        <v>2784</v>
      </c>
      <c r="L394" s="663">
        <v>394.64</v>
      </c>
      <c r="M394" s="663">
        <v>394.64</v>
      </c>
      <c r="N394" s="662">
        <v>1</v>
      </c>
      <c r="O394" s="745">
        <v>1</v>
      </c>
      <c r="P394" s="663">
        <v>394.64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12</v>
      </c>
      <c r="B395" s="662" t="s">
        <v>543</v>
      </c>
      <c r="C395" s="662" t="s">
        <v>2356</v>
      </c>
      <c r="D395" s="743" t="s">
        <v>4570</v>
      </c>
      <c r="E395" s="744" t="s">
        <v>2366</v>
      </c>
      <c r="F395" s="662" t="s">
        <v>2351</v>
      </c>
      <c r="G395" s="662" t="s">
        <v>2468</v>
      </c>
      <c r="H395" s="662" t="s">
        <v>544</v>
      </c>
      <c r="I395" s="662" t="s">
        <v>1802</v>
      </c>
      <c r="J395" s="662" t="s">
        <v>2470</v>
      </c>
      <c r="K395" s="662" t="s">
        <v>2785</v>
      </c>
      <c r="L395" s="663">
        <v>46.75</v>
      </c>
      <c r="M395" s="663">
        <v>561</v>
      </c>
      <c r="N395" s="662">
        <v>12</v>
      </c>
      <c r="O395" s="745">
        <v>2.5</v>
      </c>
      <c r="P395" s="663">
        <v>561</v>
      </c>
      <c r="Q395" s="678">
        <v>1</v>
      </c>
      <c r="R395" s="662">
        <v>12</v>
      </c>
      <c r="S395" s="678">
        <v>1</v>
      </c>
      <c r="T395" s="745">
        <v>2.5</v>
      </c>
      <c r="U395" s="701">
        <v>1</v>
      </c>
    </row>
    <row r="396" spans="1:21" ht="14.4" customHeight="1" x14ac:dyDescent="0.3">
      <c r="A396" s="661">
        <v>12</v>
      </c>
      <c r="B396" s="662" t="s">
        <v>543</v>
      </c>
      <c r="C396" s="662" t="s">
        <v>2356</v>
      </c>
      <c r="D396" s="743" t="s">
        <v>4570</v>
      </c>
      <c r="E396" s="744" t="s">
        <v>2366</v>
      </c>
      <c r="F396" s="662" t="s">
        <v>2351</v>
      </c>
      <c r="G396" s="662" t="s">
        <v>2468</v>
      </c>
      <c r="H396" s="662" t="s">
        <v>544</v>
      </c>
      <c r="I396" s="662" t="s">
        <v>2469</v>
      </c>
      <c r="J396" s="662" t="s">
        <v>2470</v>
      </c>
      <c r="K396" s="662" t="s">
        <v>2471</v>
      </c>
      <c r="L396" s="663">
        <v>0</v>
      </c>
      <c r="M396" s="663">
        <v>0</v>
      </c>
      <c r="N396" s="662">
        <v>3</v>
      </c>
      <c r="O396" s="745">
        <v>2.5</v>
      </c>
      <c r="P396" s="663">
        <v>0</v>
      </c>
      <c r="Q396" s="678"/>
      <c r="R396" s="662">
        <v>3</v>
      </c>
      <c r="S396" s="678">
        <v>1</v>
      </c>
      <c r="T396" s="745">
        <v>2.5</v>
      </c>
      <c r="U396" s="701">
        <v>1</v>
      </c>
    </row>
    <row r="397" spans="1:21" ht="14.4" customHeight="1" x14ac:dyDescent="0.3">
      <c r="A397" s="661">
        <v>12</v>
      </c>
      <c r="B397" s="662" t="s">
        <v>543</v>
      </c>
      <c r="C397" s="662" t="s">
        <v>2356</v>
      </c>
      <c r="D397" s="743" t="s">
        <v>4570</v>
      </c>
      <c r="E397" s="744" t="s">
        <v>2366</v>
      </c>
      <c r="F397" s="662" t="s">
        <v>2351</v>
      </c>
      <c r="G397" s="662" t="s">
        <v>2544</v>
      </c>
      <c r="H397" s="662" t="s">
        <v>544</v>
      </c>
      <c r="I397" s="662" t="s">
        <v>2786</v>
      </c>
      <c r="J397" s="662" t="s">
        <v>2545</v>
      </c>
      <c r="K397" s="662" t="s">
        <v>2475</v>
      </c>
      <c r="L397" s="663">
        <v>0</v>
      </c>
      <c r="M397" s="663">
        <v>0</v>
      </c>
      <c r="N397" s="662">
        <v>1</v>
      </c>
      <c r="O397" s="745">
        <v>1</v>
      </c>
      <c r="P397" s="663">
        <v>0</v>
      </c>
      <c r="Q397" s="678"/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12</v>
      </c>
      <c r="B398" s="662" t="s">
        <v>543</v>
      </c>
      <c r="C398" s="662" t="s">
        <v>2356</v>
      </c>
      <c r="D398" s="743" t="s">
        <v>4570</v>
      </c>
      <c r="E398" s="744" t="s">
        <v>2366</v>
      </c>
      <c r="F398" s="662" t="s">
        <v>2351</v>
      </c>
      <c r="G398" s="662" t="s">
        <v>2446</v>
      </c>
      <c r="H398" s="662" t="s">
        <v>544</v>
      </c>
      <c r="I398" s="662" t="s">
        <v>2787</v>
      </c>
      <c r="J398" s="662" t="s">
        <v>2788</v>
      </c>
      <c r="K398" s="662" t="s">
        <v>2789</v>
      </c>
      <c r="L398" s="663">
        <v>239.19</v>
      </c>
      <c r="M398" s="663">
        <v>1195.95</v>
      </c>
      <c r="N398" s="662">
        <v>5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12</v>
      </c>
      <c r="B399" s="662" t="s">
        <v>543</v>
      </c>
      <c r="C399" s="662" t="s">
        <v>2356</v>
      </c>
      <c r="D399" s="743" t="s">
        <v>4570</v>
      </c>
      <c r="E399" s="744" t="s">
        <v>2366</v>
      </c>
      <c r="F399" s="662" t="s">
        <v>2351</v>
      </c>
      <c r="G399" s="662" t="s">
        <v>2446</v>
      </c>
      <c r="H399" s="662" t="s">
        <v>544</v>
      </c>
      <c r="I399" s="662" t="s">
        <v>2605</v>
      </c>
      <c r="J399" s="662" t="s">
        <v>2448</v>
      </c>
      <c r="K399" s="662" t="s">
        <v>2606</v>
      </c>
      <c r="L399" s="663">
        <v>478.4</v>
      </c>
      <c r="M399" s="663">
        <v>956.8</v>
      </c>
      <c r="N399" s="662">
        <v>2</v>
      </c>
      <c r="O399" s="745">
        <v>1.5</v>
      </c>
      <c r="P399" s="663">
        <v>478.4</v>
      </c>
      <c r="Q399" s="678">
        <v>0.5</v>
      </c>
      <c r="R399" s="662">
        <v>1</v>
      </c>
      <c r="S399" s="678">
        <v>0.5</v>
      </c>
      <c r="T399" s="745">
        <v>1</v>
      </c>
      <c r="U399" s="701">
        <v>0.66666666666666663</v>
      </c>
    </row>
    <row r="400" spans="1:21" ht="14.4" customHeight="1" x14ac:dyDescent="0.3">
      <c r="A400" s="661">
        <v>12</v>
      </c>
      <c r="B400" s="662" t="s">
        <v>543</v>
      </c>
      <c r="C400" s="662" t="s">
        <v>2356</v>
      </c>
      <c r="D400" s="743" t="s">
        <v>4570</v>
      </c>
      <c r="E400" s="744" t="s">
        <v>2366</v>
      </c>
      <c r="F400" s="662" t="s">
        <v>2351</v>
      </c>
      <c r="G400" s="662" t="s">
        <v>2446</v>
      </c>
      <c r="H400" s="662" t="s">
        <v>544</v>
      </c>
      <c r="I400" s="662" t="s">
        <v>2790</v>
      </c>
      <c r="J400" s="662" t="s">
        <v>2448</v>
      </c>
      <c r="K400" s="662" t="s">
        <v>2791</v>
      </c>
      <c r="L400" s="663">
        <v>1435.18</v>
      </c>
      <c r="M400" s="663">
        <v>28703.599999999999</v>
      </c>
      <c r="N400" s="662">
        <v>20</v>
      </c>
      <c r="O400" s="745">
        <v>15.5</v>
      </c>
      <c r="P400" s="663">
        <v>18657.34</v>
      </c>
      <c r="Q400" s="678">
        <v>0.65</v>
      </c>
      <c r="R400" s="662">
        <v>13</v>
      </c>
      <c r="S400" s="678">
        <v>0.65</v>
      </c>
      <c r="T400" s="745">
        <v>11</v>
      </c>
      <c r="U400" s="701">
        <v>0.70967741935483875</v>
      </c>
    </row>
    <row r="401" spans="1:21" ht="14.4" customHeight="1" x14ac:dyDescent="0.3">
      <c r="A401" s="661">
        <v>12</v>
      </c>
      <c r="B401" s="662" t="s">
        <v>543</v>
      </c>
      <c r="C401" s="662" t="s">
        <v>2356</v>
      </c>
      <c r="D401" s="743" t="s">
        <v>4570</v>
      </c>
      <c r="E401" s="744" t="s">
        <v>2366</v>
      </c>
      <c r="F401" s="662" t="s">
        <v>2351</v>
      </c>
      <c r="G401" s="662" t="s">
        <v>2446</v>
      </c>
      <c r="H401" s="662" t="s">
        <v>544</v>
      </c>
      <c r="I401" s="662" t="s">
        <v>2792</v>
      </c>
      <c r="J401" s="662" t="s">
        <v>2788</v>
      </c>
      <c r="K401" s="662" t="s">
        <v>2793</v>
      </c>
      <c r="L401" s="663">
        <v>717.59</v>
      </c>
      <c r="M401" s="663">
        <v>8611.08</v>
      </c>
      <c r="N401" s="662">
        <v>12</v>
      </c>
      <c r="O401" s="745">
        <v>7</v>
      </c>
      <c r="P401" s="663">
        <v>6458.31</v>
      </c>
      <c r="Q401" s="678">
        <v>0.75</v>
      </c>
      <c r="R401" s="662">
        <v>9</v>
      </c>
      <c r="S401" s="678">
        <v>0.75</v>
      </c>
      <c r="T401" s="745">
        <v>5</v>
      </c>
      <c r="U401" s="701">
        <v>0.7142857142857143</v>
      </c>
    </row>
    <row r="402" spans="1:21" ht="14.4" customHeight="1" x14ac:dyDescent="0.3">
      <c r="A402" s="661">
        <v>12</v>
      </c>
      <c r="B402" s="662" t="s">
        <v>543</v>
      </c>
      <c r="C402" s="662" t="s">
        <v>2356</v>
      </c>
      <c r="D402" s="743" t="s">
        <v>4570</v>
      </c>
      <c r="E402" s="744" t="s">
        <v>2366</v>
      </c>
      <c r="F402" s="662" t="s">
        <v>2351</v>
      </c>
      <c r="G402" s="662" t="s">
        <v>2794</v>
      </c>
      <c r="H402" s="662" t="s">
        <v>544</v>
      </c>
      <c r="I402" s="662" t="s">
        <v>2795</v>
      </c>
      <c r="J402" s="662" t="s">
        <v>2796</v>
      </c>
      <c r="K402" s="662" t="s">
        <v>2797</v>
      </c>
      <c r="L402" s="663">
        <v>103.73</v>
      </c>
      <c r="M402" s="663">
        <v>414.92</v>
      </c>
      <c r="N402" s="662">
        <v>4</v>
      </c>
      <c r="O402" s="745">
        <v>2.5</v>
      </c>
      <c r="P402" s="663">
        <v>414.92</v>
      </c>
      <c r="Q402" s="678">
        <v>1</v>
      </c>
      <c r="R402" s="662">
        <v>4</v>
      </c>
      <c r="S402" s="678">
        <v>1</v>
      </c>
      <c r="T402" s="745">
        <v>2.5</v>
      </c>
      <c r="U402" s="701">
        <v>1</v>
      </c>
    </row>
    <row r="403" spans="1:21" ht="14.4" customHeight="1" x14ac:dyDescent="0.3">
      <c r="A403" s="661">
        <v>12</v>
      </c>
      <c r="B403" s="662" t="s">
        <v>543</v>
      </c>
      <c r="C403" s="662" t="s">
        <v>2356</v>
      </c>
      <c r="D403" s="743" t="s">
        <v>4570</v>
      </c>
      <c r="E403" s="744" t="s">
        <v>2366</v>
      </c>
      <c r="F403" s="662" t="s">
        <v>2351</v>
      </c>
      <c r="G403" s="662" t="s">
        <v>2526</v>
      </c>
      <c r="H403" s="662" t="s">
        <v>544</v>
      </c>
      <c r="I403" s="662" t="s">
        <v>2798</v>
      </c>
      <c r="J403" s="662" t="s">
        <v>2799</v>
      </c>
      <c r="K403" s="662" t="s">
        <v>2800</v>
      </c>
      <c r="L403" s="663">
        <v>0</v>
      </c>
      <c r="M403" s="663">
        <v>0</v>
      </c>
      <c r="N403" s="662">
        <v>1</v>
      </c>
      <c r="O403" s="745">
        <v>0.5</v>
      </c>
      <c r="P403" s="663"/>
      <c r="Q403" s="678"/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12</v>
      </c>
      <c r="B404" s="662" t="s">
        <v>543</v>
      </c>
      <c r="C404" s="662" t="s">
        <v>2356</v>
      </c>
      <c r="D404" s="743" t="s">
        <v>4570</v>
      </c>
      <c r="E404" s="744" t="s">
        <v>2366</v>
      </c>
      <c r="F404" s="662" t="s">
        <v>2351</v>
      </c>
      <c r="G404" s="662" t="s">
        <v>2801</v>
      </c>
      <c r="H404" s="662" t="s">
        <v>544</v>
      </c>
      <c r="I404" s="662" t="s">
        <v>2802</v>
      </c>
      <c r="J404" s="662" t="s">
        <v>2803</v>
      </c>
      <c r="K404" s="662" t="s">
        <v>2804</v>
      </c>
      <c r="L404" s="663">
        <v>519.42999999999995</v>
      </c>
      <c r="M404" s="663">
        <v>519.42999999999995</v>
      </c>
      <c r="N404" s="662">
        <v>1</v>
      </c>
      <c r="O404" s="745">
        <v>1</v>
      </c>
      <c r="P404" s="663">
        <v>519.42999999999995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12</v>
      </c>
      <c r="B405" s="662" t="s">
        <v>543</v>
      </c>
      <c r="C405" s="662" t="s">
        <v>2356</v>
      </c>
      <c r="D405" s="743" t="s">
        <v>4570</v>
      </c>
      <c r="E405" s="744" t="s">
        <v>2366</v>
      </c>
      <c r="F405" s="662" t="s">
        <v>2351</v>
      </c>
      <c r="G405" s="662" t="s">
        <v>2392</v>
      </c>
      <c r="H405" s="662" t="s">
        <v>544</v>
      </c>
      <c r="I405" s="662" t="s">
        <v>1767</v>
      </c>
      <c r="J405" s="662" t="s">
        <v>1768</v>
      </c>
      <c r="K405" s="662" t="s">
        <v>2292</v>
      </c>
      <c r="L405" s="663">
        <v>92.76</v>
      </c>
      <c r="M405" s="663">
        <v>185.52</v>
      </c>
      <c r="N405" s="662">
        <v>2</v>
      </c>
      <c r="O405" s="745">
        <v>1</v>
      </c>
      <c r="P405" s="663">
        <v>185.52</v>
      </c>
      <c r="Q405" s="678">
        <v>1</v>
      </c>
      <c r="R405" s="662">
        <v>2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12</v>
      </c>
      <c r="B406" s="662" t="s">
        <v>543</v>
      </c>
      <c r="C406" s="662" t="s">
        <v>2356</v>
      </c>
      <c r="D406" s="743" t="s">
        <v>4570</v>
      </c>
      <c r="E406" s="744" t="s">
        <v>2366</v>
      </c>
      <c r="F406" s="662" t="s">
        <v>2351</v>
      </c>
      <c r="G406" s="662" t="s">
        <v>2805</v>
      </c>
      <c r="H406" s="662" t="s">
        <v>544</v>
      </c>
      <c r="I406" s="662" t="s">
        <v>884</v>
      </c>
      <c r="J406" s="662" t="s">
        <v>2806</v>
      </c>
      <c r="K406" s="662" t="s">
        <v>2807</v>
      </c>
      <c r="L406" s="663">
        <v>117.31</v>
      </c>
      <c r="M406" s="663">
        <v>234.62</v>
      </c>
      <c r="N406" s="662">
        <v>2</v>
      </c>
      <c r="O406" s="745">
        <v>1</v>
      </c>
      <c r="P406" s="663">
        <v>234.62</v>
      </c>
      <c r="Q406" s="678">
        <v>1</v>
      </c>
      <c r="R406" s="662">
        <v>2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12</v>
      </c>
      <c r="B407" s="662" t="s">
        <v>543</v>
      </c>
      <c r="C407" s="662" t="s">
        <v>2356</v>
      </c>
      <c r="D407" s="743" t="s">
        <v>4570</v>
      </c>
      <c r="E407" s="744" t="s">
        <v>2366</v>
      </c>
      <c r="F407" s="662" t="s">
        <v>2351</v>
      </c>
      <c r="G407" s="662" t="s">
        <v>2808</v>
      </c>
      <c r="H407" s="662" t="s">
        <v>544</v>
      </c>
      <c r="I407" s="662" t="s">
        <v>2809</v>
      </c>
      <c r="J407" s="662" t="s">
        <v>2810</v>
      </c>
      <c r="K407" s="662" t="s">
        <v>2811</v>
      </c>
      <c r="L407" s="663">
        <v>107.27</v>
      </c>
      <c r="M407" s="663">
        <v>750.89</v>
      </c>
      <c r="N407" s="662">
        <v>7</v>
      </c>
      <c r="O407" s="745">
        <v>3</v>
      </c>
      <c r="P407" s="663">
        <v>429.08</v>
      </c>
      <c r="Q407" s="678">
        <v>0.5714285714285714</v>
      </c>
      <c r="R407" s="662">
        <v>4</v>
      </c>
      <c r="S407" s="678">
        <v>0.5714285714285714</v>
      </c>
      <c r="T407" s="745">
        <v>2</v>
      </c>
      <c r="U407" s="701">
        <v>0.66666666666666663</v>
      </c>
    </row>
    <row r="408" spans="1:21" ht="14.4" customHeight="1" x14ac:dyDescent="0.3">
      <c r="A408" s="661">
        <v>12</v>
      </c>
      <c r="B408" s="662" t="s">
        <v>543</v>
      </c>
      <c r="C408" s="662" t="s">
        <v>2356</v>
      </c>
      <c r="D408" s="743" t="s">
        <v>4570</v>
      </c>
      <c r="E408" s="744" t="s">
        <v>2366</v>
      </c>
      <c r="F408" s="662" t="s">
        <v>2351</v>
      </c>
      <c r="G408" s="662" t="s">
        <v>2812</v>
      </c>
      <c r="H408" s="662" t="s">
        <v>544</v>
      </c>
      <c r="I408" s="662" t="s">
        <v>2813</v>
      </c>
      <c r="J408" s="662" t="s">
        <v>2814</v>
      </c>
      <c r="K408" s="662" t="s">
        <v>2815</v>
      </c>
      <c r="L408" s="663">
        <v>79.64</v>
      </c>
      <c r="M408" s="663">
        <v>79.64</v>
      </c>
      <c r="N408" s="662">
        <v>1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12</v>
      </c>
      <c r="B409" s="662" t="s">
        <v>543</v>
      </c>
      <c r="C409" s="662" t="s">
        <v>2356</v>
      </c>
      <c r="D409" s="743" t="s">
        <v>4570</v>
      </c>
      <c r="E409" s="744" t="s">
        <v>2366</v>
      </c>
      <c r="F409" s="662" t="s">
        <v>2351</v>
      </c>
      <c r="G409" s="662" t="s">
        <v>2816</v>
      </c>
      <c r="H409" s="662" t="s">
        <v>544</v>
      </c>
      <c r="I409" s="662" t="s">
        <v>2817</v>
      </c>
      <c r="J409" s="662" t="s">
        <v>2818</v>
      </c>
      <c r="K409" s="662" t="s">
        <v>2819</v>
      </c>
      <c r="L409" s="663">
        <v>0</v>
      </c>
      <c r="M409" s="663">
        <v>0</v>
      </c>
      <c r="N409" s="662">
        <v>4</v>
      </c>
      <c r="O409" s="745">
        <v>0.5</v>
      </c>
      <c r="P409" s="663">
        <v>0</v>
      </c>
      <c r="Q409" s="678"/>
      <c r="R409" s="662">
        <v>4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12</v>
      </c>
      <c r="B410" s="662" t="s">
        <v>543</v>
      </c>
      <c r="C410" s="662" t="s">
        <v>2356</v>
      </c>
      <c r="D410" s="743" t="s">
        <v>4570</v>
      </c>
      <c r="E410" s="744" t="s">
        <v>2366</v>
      </c>
      <c r="F410" s="662" t="s">
        <v>2351</v>
      </c>
      <c r="G410" s="662" t="s">
        <v>2713</v>
      </c>
      <c r="H410" s="662" t="s">
        <v>544</v>
      </c>
      <c r="I410" s="662" t="s">
        <v>2103</v>
      </c>
      <c r="J410" s="662" t="s">
        <v>2104</v>
      </c>
      <c r="K410" s="662" t="s">
        <v>2714</v>
      </c>
      <c r="L410" s="663">
        <v>48.09</v>
      </c>
      <c r="M410" s="663">
        <v>480.9</v>
      </c>
      <c r="N410" s="662">
        <v>10</v>
      </c>
      <c r="O410" s="745">
        <v>5</v>
      </c>
      <c r="P410" s="663">
        <v>480.9</v>
      </c>
      <c r="Q410" s="678">
        <v>1</v>
      </c>
      <c r="R410" s="662">
        <v>10</v>
      </c>
      <c r="S410" s="678">
        <v>1</v>
      </c>
      <c r="T410" s="745">
        <v>5</v>
      </c>
      <c r="U410" s="701">
        <v>1</v>
      </c>
    </row>
    <row r="411" spans="1:21" ht="14.4" customHeight="1" x14ac:dyDescent="0.3">
      <c r="A411" s="661">
        <v>12</v>
      </c>
      <c r="B411" s="662" t="s">
        <v>543</v>
      </c>
      <c r="C411" s="662" t="s">
        <v>2356</v>
      </c>
      <c r="D411" s="743" t="s">
        <v>4570</v>
      </c>
      <c r="E411" s="744" t="s">
        <v>2366</v>
      </c>
      <c r="F411" s="662" t="s">
        <v>2351</v>
      </c>
      <c r="G411" s="662" t="s">
        <v>2820</v>
      </c>
      <c r="H411" s="662" t="s">
        <v>544</v>
      </c>
      <c r="I411" s="662" t="s">
        <v>2821</v>
      </c>
      <c r="J411" s="662" t="s">
        <v>2822</v>
      </c>
      <c r="K411" s="662" t="s">
        <v>2823</v>
      </c>
      <c r="L411" s="663">
        <v>0</v>
      </c>
      <c r="M411" s="663">
        <v>0</v>
      </c>
      <c r="N411" s="662">
        <v>1</v>
      </c>
      <c r="O411" s="745">
        <v>1</v>
      </c>
      <c r="P411" s="663">
        <v>0</v>
      </c>
      <c r="Q411" s="678"/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12</v>
      </c>
      <c r="B412" s="662" t="s">
        <v>543</v>
      </c>
      <c r="C412" s="662" t="s">
        <v>2356</v>
      </c>
      <c r="D412" s="743" t="s">
        <v>4570</v>
      </c>
      <c r="E412" s="744" t="s">
        <v>2366</v>
      </c>
      <c r="F412" s="662" t="s">
        <v>2351</v>
      </c>
      <c r="G412" s="662" t="s">
        <v>2824</v>
      </c>
      <c r="H412" s="662" t="s">
        <v>544</v>
      </c>
      <c r="I412" s="662" t="s">
        <v>2825</v>
      </c>
      <c r="J412" s="662" t="s">
        <v>2826</v>
      </c>
      <c r="K412" s="662" t="s">
        <v>2827</v>
      </c>
      <c r="L412" s="663">
        <v>316.79000000000002</v>
      </c>
      <c r="M412" s="663">
        <v>316.79000000000002</v>
      </c>
      <c r="N412" s="662">
        <v>1</v>
      </c>
      <c r="O412" s="745">
        <v>1</v>
      </c>
      <c r="P412" s="663">
        <v>316.79000000000002</v>
      </c>
      <c r="Q412" s="678">
        <v>1</v>
      </c>
      <c r="R412" s="662">
        <v>1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12</v>
      </c>
      <c r="B413" s="662" t="s">
        <v>543</v>
      </c>
      <c r="C413" s="662" t="s">
        <v>2356</v>
      </c>
      <c r="D413" s="743" t="s">
        <v>4570</v>
      </c>
      <c r="E413" s="744" t="s">
        <v>2366</v>
      </c>
      <c r="F413" s="662" t="s">
        <v>2351</v>
      </c>
      <c r="G413" s="662" t="s">
        <v>2477</v>
      </c>
      <c r="H413" s="662" t="s">
        <v>544</v>
      </c>
      <c r="I413" s="662" t="s">
        <v>2612</v>
      </c>
      <c r="J413" s="662" t="s">
        <v>1454</v>
      </c>
      <c r="K413" s="662" t="s">
        <v>2613</v>
      </c>
      <c r="L413" s="663">
        <v>111.07</v>
      </c>
      <c r="M413" s="663">
        <v>333.21</v>
      </c>
      <c r="N413" s="662">
        <v>3</v>
      </c>
      <c r="O413" s="745">
        <v>1</v>
      </c>
      <c r="P413" s="663">
        <v>222.14</v>
      </c>
      <c r="Q413" s="678">
        <v>0.66666666666666663</v>
      </c>
      <c r="R413" s="662">
        <v>2</v>
      </c>
      <c r="S413" s="678">
        <v>0.66666666666666663</v>
      </c>
      <c r="T413" s="745">
        <v>0.75</v>
      </c>
      <c r="U413" s="701">
        <v>0.75</v>
      </c>
    </row>
    <row r="414" spans="1:21" ht="14.4" customHeight="1" x14ac:dyDescent="0.3">
      <c r="A414" s="661">
        <v>12</v>
      </c>
      <c r="B414" s="662" t="s">
        <v>543</v>
      </c>
      <c r="C414" s="662" t="s">
        <v>2356</v>
      </c>
      <c r="D414" s="743" t="s">
        <v>4570</v>
      </c>
      <c r="E414" s="744" t="s">
        <v>2366</v>
      </c>
      <c r="F414" s="662" t="s">
        <v>2351</v>
      </c>
      <c r="G414" s="662" t="s">
        <v>2828</v>
      </c>
      <c r="H414" s="662" t="s">
        <v>544</v>
      </c>
      <c r="I414" s="662" t="s">
        <v>2829</v>
      </c>
      <c r="J414" s="662" t="s">
        <v>2830</v>
      </c>
      <c r="K414" s="662" t="s">
        <v>2336</v>
      </c>
      <c r="L414" s="663">
        <v>38.56</v>
      </c>
      <c r="M414" s="663">
        <v>38.56</v>
      </c>
      <c r="N414" s="662">
        <v>1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12</v>
      </c>
      <c r="B415" s="662" t="s">
        <v>543</v>
      </c>
      <c r="C415" s="662" t="s">
        <v>2356</v>
      </c>
      <c r="D415" s="743" t="s">
        <v>4570</v>
      </c>
      <c r="E415" s="744" t="s">
        <v>2366</v>
      </c>
      <c r="F415" s="662" t="s">
        <v>2351</v>
      </c>
      <c r="G415" s="662" t="s">
        <v>2831</v>
      </c>
      <c r="H415" s="662" t="s">
        <v>544</v>
      </c>
      <c r="I415" s="662" t="s">
        <v>2832</v>
      </c>
      <c r="J415" s="662" t="s">
        <v>2833</v>
      </c>
      <c r="K415" s="662" t="s">
        <v>2834</v>
      </c>
      <c r="L415" s="663">
        <v>141.62</v>
      </c>
      <c r="M415" s="663">
        <v>283.24</v>
      </c>
      <c r="N415" s="662">
        <v>2</v>
      </c>
      <c r="O415" s="745">
        <v>1</v>
      </c>
      <c r="P415" s="663">
        <v>283.24</v>
      </c>
      <c r="Q415" s="678">
        <v>1</v>
      </c>
      <c r="R415" s="662">
        <v>2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12</v>
      </c>
      <c r="B416" s="662" t="s">
        <v>543</v>
      </c>
      <c r="C416" s="662" t="s">
        <v>2356</v>
      </c>
      <c r="D416" s="743" t="s">
        <v>4570</v>
      </c>
      <c r="E416" s="744" t="s">
        <v>2366</v>
      </c>
      <c r="F416" s="662" t="s">
        <v>2351</v>
      </c>
      <c r="G416" s="662" t="s">
        <v>2552</v>
      </c>
      <c r="H416" s="662" t="s">
        <v>544</v>
      </c>
      <c r="I416" s="662" t="s">
        <v>1205</v>
      </c>
      <c r="J416" s="662" t="s">
        <v>1206</v>
      </c>
      <c r="K416" s="662" t="s">
        <v>2706</v>
      </c>
      <c r="L416" s="663">
        <v>66.97</v>
      </c>
      <c r="M416" s="663">
        <v>133.94</v>
      </c>
      <c r="N416" s="662">
        <v>2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12</v>
      </c>
      <c r="B417" s="662" t="s">
        <v>543</v>
      </c>
      <c r="C417" s="662" t="s">
        <v>2356</v>
      </c>
      <c r="D417" s="743" t="s">
        <v>4570</v>
      </c>
      <c r="E417" s="744" t="s">
        <v>2366</v>
      </c>
      <c r="F417" s="662" t="s">
        <v>2351</v>
      </c>
      <c r="G417" s="662" t="s">
        <v>2393</v>
      </c>
      <c r="H417" s="662" t="s">
        <v>1529</v>
      </c>
      <c r="I417" s="662" t="s">
        <v>2482</v>
      </c>
      <c r="J417" s="662" t="s">
        <v>1548</v>
      </c>
      <c r="K417" s="662" t="s">
        <v>2204</v>
      </c>
      <c r="L417" s="663">
        <v>815.1</v>
      </c>
      <c r="M417" s="663">
        <v>815.1</v>
      </c>
      <c r="N417" s="662">
        <v>1</v>
      </c>
      <c r="O417" s="745">
        <v>1</v>
      </c>
      <c r="P417" s="663">
        <v>815.1</v>
      </c>
      <c r="Q417" s="678">
        <v>1</v>
      </c>
      <c r="R417" s="662">
        <v>1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12</v>
      </c>
      <c r="B418" s="662" t="s">
        <v>543</v>
      </c>
      <c r="C418" s="662" t="s">
        <v>2356</v>
      </c>
      <c r="D418" s="743" t="s">
        <v>4570</v>
      </c>
      <c r="E418" s="744" t="s">
        <v>2366</v>
      </c>
      <c r="F418" s="662" t="s">
        <v>2351</v>
      </c>
      <c r="G418" s="662" t="s">
        <v>2393</v>
      </c>
      <c r="H418" s="662" t="s">
        <v>1529</v>
      </c>
      <c r="I418" s="662" t="s">
        <v>1547</v>
      </c>
      <c r="J418" s="662" t="s">
        <v>1548</v>
      </c>
      <c r="K418" s="662" t="s">
        <v>2207</v>
      </c>
      <c r="L418" s="663">
        <v>923.74</v>
      </c>
      <c r="M418" s="663">
        <v>3694.96</v>
      </c>
      <c r="N418" s="662">
        <v>4</v>
      </c>
      <c r="O418" s="745">
        <v>2</v>
      </c>
      <c r="P418" s="663">
        <v>3694.96</v>
      </c>
      <c r="Q418" s="678">
        <v>1</v>
      </c>
      <c r="R418" s="662">
        <v>4</v>
      </c>
      <c r="S418" s="678">
        <v>1</v>
      </c>
      <c r="T418" s="745">
        <v>2</v>
      </c>
      <c r="U418" s="701">
        <v>1</v>
      </c>
    </row>
    <row r="419" spans="1:21" ht="14.4" customHeight="1" x14ac:dyDescent="0.3">
      <c r="A419" s="661">
        <v>12</v>
      </c>
      <c r="B419" s="662" t="s">
        <v>543</v>
      </c>
      <c r="C419" s="662" t="s">
        <v>2356</v>
      </c>
      <c r="D419" s="743" t="s">
        <v>4570</v>
      </c>
      <c r="E419" s="744" t="s">
        <v>2366</v>
      </c>
      <c r="F419" s="662" t="s">
        <v>2351</v>
      </c>
      <c r="G419" s="662" t="s">
        <v>2835</v>
      </c>
      <c r="H419" s="662" t="s">
        <v>544</v>
      </c>
      <c r="I419" s="662" t="s">
        <v>2836</v>
      </c>
      <c r="J419" s="662" t="s">
        <v>2837</v>
      </c>
      <c r="K419" s="662" t="s">
        <v>2838</v>
      </c>
      <c r="L419" s="663">
        <v>39.15</v>
      </c>
      <c r="M419" s="663">
        <v>430.65000000000003</v>
      </c>
      <c r="N419" s="662">
        <v>11</v>
      </c>
      <c r="O419" s="745">
        <v>9.5</v>
      </c>
      <c r="P419" s="663">
        <v>352.35</v>
      </c>
      <c r="Q419" s="678">
        <v>0.81818181818181812</v>
      </c>
      <c r="R419" s="662">
        <v>9</v>
      </c>
      <c r="S419" s="678">
        <v>0.81818181818181823</v>
      </c>
      <c r="T419" s="745">
        <v>8</v>
      </c>
      <c r="U419" s="701">
        <v>0.84210526315789469</v>
      </c>
    </row>
    <row r="420" spans="1:21" ht="14.4" customHeight="1" x14ac:dyDescent="0.3">
      <c r="A420" s="661">
        <v>12</v>
      </c>
      <c r="B420" s="662" t="s">
        <v>543</v>
      </c>
      <c r="C420" s="662" t="s">
        <v>2356</v>
      </c>
      <c r="D420" s="743" t="s">
        <v>4570</v>
      </c>
      <c r="E420" s="744" t="s">
        <v>2366</v>
      </c>
      <c r="F420" s="662" t="s">
        <v>2351</v>
      </c>
      <c r="G420" s="662" t="s">
        <v>2451</v>
      </c>
      <c r="H420" s="662" t="s">
        <v>1529</v>
      </c>
      <c r="I420" s="662" t="s">
        <v>1539</v>
      </c>
      <c r="J420" s="662" t="s">
        <v>1540</v>
      </c>
      <c r="K420" s="662" t="s">
        <v>2310</v>
      </c>
      <c r="L420" s="663">
        <v>48.42</v>
      </c>
      <c r="M420" s="663">
        <v>48.42</v>
      </c>
      <c r="N420" s="662">
        <v>1</v>
      </c>
      <c r="O420" s="745">
        <v>0.5</v>
      </c>
      <c r="P420" s="663">
        <v>48.42</v>
      </c>
      <c r="Q420" s="678">
        <v>1</v>
      </c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12</v>
      </c>
      <c r="B421" s="662" t="s">
        <v>543</v>
      </c>
      <c r="C421" s="662" t="s">
        <v>2356</v>
      </c>
      <c r="D421" s="743" t="s">
        <v>4570</v>
      </c>
      <c r="E421" s="744" t="s">
        <v>2366</v>
      </c>
      <c r="F421" s="662" t="s">
        <v>2351</v>
      </c>
      <c r="G421" s="662" t="s">
        <v>2451</v>
      </c>
      <c r="H421" s="662" t="s">
        <v>1529</v>
      </c>
      <c r="I421" s="662" t="s">
        <v>1539</v>
      </c>
      <c r="J421" s="662" t="s">
        <v>1540</v>
      </c>
      <c r="K421" s="662" t="s">
        <v>2310</v>
      </c>
      <c r="L421" s="663">
        <v>36.54</v>
      </c>
      <c r="M421" s="663">
        <v>109.62</v>
      </c>
      <c r="N421" s="662">
        <v>3</v>
      </c>
      <c r="O421" s="745">
        <v>3</v>
      </c>
      <c r="P421" s="663">
        <v>73.08</v>
      </c>
      <c r="Q421" s="678">
        <v>0.66666666666666663</v>
      </c>
      <c r="R421" s="662">
        <v>2</v>
      </c>
      <c r="S421" s="678">
        <v>0.66666666666666663</v>
      </c>
      <c r="T421" s="745">
        <v>2</v>
      </c>
      <c r="U421" s="701">
        <v>0.66666666666666663</v>
      </c>
    </row>
    <row r="422" spans="1:21" ht="14.4" customHeight="1" x14ac:dyDescent="0.3">
      <c r="A422" s="661">
        <v>12</v>
      </c>
      <c r="B422" s="662" t="s">
        <v>543</v>
      </c>
      <c r="C422" s="662" t="s">
        <v>2356</v>
      </c>
      <c r="D422" s="743" t="s">
        <v>4570</v>
      </c>
      <c r="E422" s="744" t="s">
        <v>2366</v>
      </c>
      <c r="F422" s="662" t="s">
        <v>2351</v>
      </c>
      <c r="G422" s="662" t="s">
        <v>2451</v>
      </c>
      <c r="H422" s="662" t="s">
        <v>544</v>
      </c>
      <c r="I422" s="662" t="s">
        <v>2839</v>
      </c>
      <c r="J422" s="662" t="s">
        <v>1540</v>
      </c>
      <c r="K422" s="662" t="s">
        <v>2840</v>
      </c>
      <c r="L422" s="663">
        <v>18.260000000000002</v>
      </c>
      <c r="M422" s="663">
        <v>36.520000000000003</v>
      </c>
      <c r="N422" s="662">
        <v>2</v>
      </c>
      <c r="O422" s="745">
        <v>2</v>
      </c>
      <c r="P422" s="663">
        <v>36.520000000000003</v>
      </c>
      <c r="Q422" s="678">
        <v>1</v>
      </c>
      <c r="R422" s="662">
        <v>2</v>
      </c>
      <c r="S422" s="678">
        <v>1</v>
      </c>
      <c r="T422" s="745">
        <v>2</v>
      </c>
      <c r="U422" s="701">
        <v>1</v>
      </c>
    </row>
    <row r="423" spans="1:21" ht="14.4" customHeight="1" x14ac:dyDescent="0.3">
      <c r="A423" s="661">
        <v>12</v>
      </c>
      <c r="B423" s="662" t="s">
        <v>543</v>
      </c>
      <c r="C423" s="662" t="s">
        <v>2356</v>
      </c>
      <c r="D423" s="743" t="s">
        <v>4570</v>
      </c>
      <c r="E423" s="744" t="s">
        <v>2366</v>
      </c>
      <c r="F423" s="662" t="s">
        <v>2351</v>
      </c>
      <c r="G423" s="662" t="s">
        <v>2451</v>
      </c>
      <c r="H423" s="662" t="s">
        <v>544</v>
      </c>
      <c r="I423" s="662" t="s">
        <v>2841</v>
      </c>
      <c r="J423" s="662" t="s">
        <v>1540</v>
      </c>
      <c r="K423" s="662" t="s">
        <v>2842</v>
      </c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12</v>
      </c>
      <c r="B424" s="662" t="s">
        <v>543</v>
      </c>
      <c r="C424" s="662" t="s">
        <v>2356</v>
      </c>
      <c r="D424" s="743" t="s">
        <v>4570</v>
      </c>
      <c r="E424" s="744" t="s">
        <v>2366</v>
      </c>
      <c r="F424" s="662" t="s">
        <v>2351</v>
      </c>
      <c r="G424" s="662" t="s">
        <v>2395</v>
      </c>
      <c r="H424" s="662" t="s">
        <v>544</v>
      </c>
      <c r="I424" s="662" t="s">
        <v>2680</v>
      </c>
      <c r="J424" s="662" t="s">
        <v>2681</v>
      </c>
      <c r="K424" s="662" t="s">
        <v>2682</v>
      </c>
      <c r="L424" s="663">
        <v>146.84</v>
      </c>
      <c r="M424" s="663">
        <v>6460.9600000000019</v>
      </c>
      <c r="N424" s="662">
        <v>44</v>
      </c>
      <c r="O424" s="745">
        <v>31.5</v>
      </c>
      <c r="P424" s="663">
        <v>5286.2400000000016</v>
      </c>
      <c r="Q424" s="678">
        <v>0.81818181818181823</v>
      </c>
      <c r="R424" s="662">
        <v>36</v>
      </c>
      <c r="S424" s="678">
        <v>0.81818181818181823</v>
      </c>
      <c r="T424" s="745">
        <v>26</v>
      </c>
      <c r="U424" s="701">
        <v>0.82539682539682535</v>
      </c>
    </row>
    <row r="425" spans="1:21" ht="14.4" customHeight="1" x14ac:dyDescent="0.3">
      <c r="A425" s="661">
        <v>12</v>
      </c>
      <c r="B425" s="662" t="s">
        <v>543</v>
      </c>
      <c r="C425" s="662" t="s">
        <v>2356</v>
      </c>
      <c r="D425" s="743" t="s">
        <v>4570</v>
      </c>
      <c r="E425" s="744" t="s">
        <v>2366</v>
      </c>
      <c r="F425" s="662" t="s">
        <v>2351</v>
      </c>
      <c r="G425" s="662" t="s">
        <v>2395</v>
      </c>
      <c r="H425" s="662" t="s">
        <v>544</v>
      </c>
      <c r="I425" s="662" t="s">
        <v>1868</v>
      </c>
      <c r="J425" s="662" t="s">
        <v>1869</v>
      </c>
      <c r="K425" s="662" t="s">
        <v>2310</v>
      </c>
      <c r="L425" s="663">
        <v>88.1</v>
      </c>
      <c r="M425" s="663">
        <v>5374.0999999999976</v>
      </c>
      <c r="N425" s="662">
        <v>61</v>
      </c>
      <c r="O425" s="745">
        <v>43.5</v>
      </c>
      <c r="P425" s="663">
        <v>3259.699999999998</v>
      </c>
      <c r="Q425" s="678">
        <v>0.60655737704918022</v>
      </c>
      <c r="R425" s="662">
        <v>37</v>
      </c>
      <c r="S425" s="678">
        <v>0.60655737704918034</v>
      </c>
      <c r="T425" s="745">
        <v>28</v>
      </c>
      <c r="U425" s="701">
        <v>0.64367816091954022</v>
      </c>
    </row>
    <row r="426" spans="1:21" ht="14.4" customHeight="1" x14ac:dyDescent="0.3">
      <c r="A426" s="661">
        <v>12</v>
      </c>
      <c r="B426" s="662" t="s">
        <v>543</v>
      </c>
      <c r="C426" s="662" t="s">
        <v>2356</v>
      </c>
      <c r="D426" s="743" t="s">
        <v>4570</v>
      </c>
      <c r="E426" s="744" t="s">
        <v>2366</v>
      </c>
      <c r="F426" s="662" t="s">
        <v>2351</v>
      </c>
      <c r="G426" s="662" t="s">
        <v>2396</v>
      </c>
      <c r="H426" s="662" t="s">
        <v>544</v>
      </c>
      <c r="I426" s="662" t="s">
        <v>2843</v>
      </c>
      <c r="J426" s="662" t="s">
        <v>2844</v>
      </c>
      <c r="K426" s="662" t="s">
        <v>2845</v>
      </c>
      <c r="L426" s="663">
        <v>53.02</v>
      </c>
      <c r="M426" s="663">
        <v>53.02</v>
      </c>
      <c r="N426" s="662">
        <v>1</v>
      </c>
      <c r="O426" s="745">
        <v>1</v>
      </c>
      <c r="P426" s="663">
        <v>53.02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12</v>
      </c>
      <c r="B427" s="662" t="s">
        <v>543</v>
      </c>
      <c r="C427" s="662" t="s">
        <v>2356</v>
      </c>
      <c r="D427" s="743" t="s">
        <v>4570</v>
      </c>
      <c r="E427" s="744" t="s">
        <v>2366</v>
      </c>
      <c r="F427" s="662" t="s">
        <v>2351</v>
      </c>
      <c r="G427" s="662" t="s">
        <v>2396</v>
      </c>
      <c r="H427" s="662" t="s">
        <v>544</v>
      </c>
      <c r="I427" s="662" t="s">
        <v>2397</v>
      </c>
      <c r="J427" s="662" t="s">
        <v>2398</v>
      </c>
      <c r="K427" s="662" t="s">
        <v>2399</v>
      </c>
      <c r="L427" s="663">
        <v>75.739999999999995</v>
      </c>
      <c r="M427" s="663">
        <v>2726.6399999999994</v>
      </c>
      <c r="N427" s="662">
        <v>36</v>
      </c>
      <c r="O427" s="745">
        <v>26.5</v>
      </c>
      <c r="P427" s="663">
        <v>2347.9399999999996</v>
      </c>
      <c r="Q427" s="678">
        <v>0.86111111111111116</v>
      </c>
      <c r="R427" s="662">
        <v>31</v>
      </c>
      <c r="S427" s="678">
        <v>0.86111111111111116</v>
      </c>
      <c r="T427" s="745">
        <v>23</v>
      </c>
      <c r="U427" s="701">
        <v>0.86792452830188682</v>
      </c>
    </row>
    <row r="428" spans="1:21" ht="14.4" customHeight="1" x14ac:dyDescent="0.3">
      <c r="A428" s="661">
        <v>12</v>
      </c>
      <c r="B428" s="662" t="s">
        <v>543</v>
      </c>
      <c r="C428" s="662" t="s">
        <v>2356</v>
      </c>
      <c r="D428" s="743" t="s">
        <v>4570</v>
      </c>
      <c r="E428" s="744" t="s">
        <v>2366</v>
      </c>
      <c r="F428" s="662" t="s">
        <v>2351</v>
      </c>
      <c r="G428" s="662" t="s">
        <v>2400</v>
      </c>
      <c r="H428" s="662" t="s">
        <v>544</v>
      </c>
      <c r="I428" s="662" t="s">
        <v>1790</v>
      </c>
      <c r="J428" s="662" t="s">
        <v>1791</v>
      </c>
      <c r="K428" s="662" t="s">
        <v>2401</v>
      </c>
      <c r="L428" s="663">
        <v>78.33</v>
      </c>
      <c r="M428" s="663">
        <v>3054.8700000000003</v>
      </c>
      <c r="N428" s="662">
        <v>39</v>
      </c>
      <c r="O428" s="745">
        <v>17.5</v>
      </c>
      <c r="P428" s="663">
        <v>2741.55</v>
      </c>
      <c r="Q428" s="678">
        <v>0.89743589743589736</v>
      </c>
      <c r="R428" s="662">
        <v>35</v>
      </c>
      <c r="S428" s="678">
        <v>0.89743589743589747</v>
      </c>
      <c r="T428" s="745">
        <v>15.5</v>
      </c>
      <c r="U428" s="701">
        <v>0.88571428571428568</v>
      </c>
    </row>
    <row r="429" spans="1:21" ht="14.4" customHeight="1" x14ac:dyDescent="0.3">
      <c r="A429" s="661">
        <v>12</v>
      </c>
      <c r="B429" s="662" t="s">
        <v>543</v>
      </c>
      <c r="C429" s="662" t="s">
        <v>2356</v>
      </c>
      <c r="D429" s="743" t="s">
        <v>4570</v>
      </c>
      <c r="E429" s="744" t="s">
        <v>2366</v>
      </c>
      <c r="F429" s="662" t="s">
        <v>2351</v>
      </c>
      <c r="G429" s="662" t="s">
        <v>2400</v>
      </c>
      <c r="H429" s="662" t="s">
        <v>544</v>
      </c>
      <c r="I429" s="662" t="s">
        <v>2454</v>
      </c>
      <c r="J429" s="662" t="s">
        <v>1791</v>
      </c>
      <c r="K429" s="662" t="s">
        <v>2455</v>
      </c>
      <c r="L429" s="663">
        <v>0</v>
      </c>
      <c r="M429" s="663">
        <v>0</v>
      </c>
      <c r="N429" s="662">
        <v>3</v>
      </c>
      <c r="O429" s="745">
        <v>1.5</v>
      </c>
      <c r="P429" s="663">
        <v>0</v>
      </c>
      <c r="Q429" s="678"/>
      <c r="R429" s="662">
        <v>3</v>
      </c>
      <c r="S429" s="678">
        <v>1</v>
      </c>
      <c r="T429" s="745">
        <v>1.5</v>
      </c>
      <c r="U429" s="701">
        <v>1</v>
      </c>
    </row>
    <row r="430" spans="1:21" ht="14.4" customHeight="1" x14ac:dyDescent="0.3">
      <c r="A430" s="661">
        <v>12</v>
      </c>
      <c r="B430" s="662" t="s">
        <v>543</v>
      </c>
      <c r="C430" s="662" t="s">
        <v>2356</v>
      </c>
      <c r="D430" s="743" t="s">
        <v>4570</v>
      </c>
      <c r="E430" s="744" t="s">
        <v>2366</v>
      </c>
      <c r="F430" s="662" t="s">
        <v>2351</v>
      </c>
      <c r="G430" s="662" t="s">
        <v>2846</v>
      </c>
      <c r="H430" s="662" t="s">
        <v>544</v>
      </c>
      <c r="I430" s="662" t="s">
        <v>2847</v>
      </c>
      <c r="J430" s="662" t="s">
        <v>736</v>
      </c>
      <c r="K430" s="662" t="s">
        <v>2848</v>
      </c>
      <c r="L430" s="663">
        <v>185.26</v>
      </c>
      <c r="M430" s="663">
        <v>555.78</v>
      </c>
      <c r="N430" s="662">
        <v>3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12</v>
      </c>
      <c r="B431" s="662" t="s">
        <v>543</v>
      </c>
      <c r="C431" s="662" t="s">
        <v>2356</v>
      </c>
      <c r="D431" s="743" t="s">
        <v>4570</v>
      </c>
      <c r="E431" s="744" t="s">
        <v>2366</v>
      </c>
      <c r="F431" s="662" t="s">
        <v>2351</v>
      </c>
      <c r="G431" s="662" t="s">
        <v>2849</v>
      </c>
      <c r="H431" s="662" t="s">
        <v>544</v>
      </c>
      <c r="I431" s="662" t="s">
        <v>2850</v>
      </c>
      <c r="J431" s="662" t="s">
        <v>975</v>
      </c>
      <c r="K431" s="662" t="s">
        <v>2851</v>
      </c>
      <c r="L431" s="663">
        <v>0</v>
      </c>
      <c r="M431" s="663">
        <v>0</v>
      </c>
      <c r="N431" s="662">
        <v>1</v>
      </c>
      <c r="O431" s="745">
        <v>1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12</v>
      </c>
      <c r="B432" s="662" t="s">
        <v>543</v>
      </c>
      <c r="C432" s="662" t="s">
        <v>2356</v>
      </c>
      <c r="D432" s="743" t="s">
        <v>4570</v>
      </c>
      <c r="E432" s="744" t="s">
        <v>2366</v>
      </c>
      <c r="F432" s="662" t="s">
        <v>2351</v>
      </c>
      <c r="G432" s="662" t="s">
        <v>2402</v>
      </c>
      <c r="H432" s="662" t="s">
        <v>544</v>
      </c>
      <c r="I432" s="662" t="s">
        <v>2403</v>
      </c>
      <c r="J432" s="662" t="s">
        <v>1386</v>
      </c>
      <c r="K432" s="662" t="s">
        <v>2404</v>
      </c>
      <c r="L432" s="663">
        <v>54.23</v>
      </c>
      <c r="M432" s="663">
        <v>1626.9</v>
      </c>
      <c r="N432" s="662">
        <v>30</v>
      </c>
      <c r="O432" s="745">
        <v>19.5</v>
      </c>
      <c r="P432" s="663">
        <v>1030.3700000000001</v>
      </c>
      <c r="Q432" s="678">
        <v>0.63333333333333341</v>
      </c>
      <c r="R432" s="662">
        <v>19</v>
      </c>
      <c r="S432" s="678">
        <v>0.6333333333333333</v>
      </c>
      <c r="T432" s="745">
        <v>13</v>
      </c>
      <c r="U432" s="701">
        <v>0.66666666666666663</v>
      </c>
    </row>
    <row r="433" spans="1:21" ht="14.4" customHeight="1" x14ac:dyDescent="0.3">
      <c r="A433" s="661">
        <v>12</v>
      </c>
      <c r="B433" s="662" t="s">
        <v>543</v>
      </c>
      <c r="C433" s="662" t="s">
        <v>2356</v>
      </c>
      <c r="D433" s="743" t="s">
        <v>4570</v>
      </c>
      <c r="E433" s="744" t="s">
        <v>2366</v>
      </c>
      <c r="F433" s="662" t="s">
        <v>2351</v>
      </c>
      <c r="G433" s="662" t="s">
        <v>2495</v>
      </c>
      <c r="H433" s="662" t="s">
        <v>544</v>
      </c>
      <c r="I433" s="662" t="s">
        <v>2584</v>
      </c>
      <c r="J433" s="662" t="s">
        <v>2497</v>
      </c>
      <c r="K433" s="662" t="s">
        <v>2585</v>
      </c>
      <c r="L433" s="663">
        <v>239.19</v>
      </c>
      <c r="M433" s="663">
        <v>57166.409999999967</v>
      </c>
      <c r="N433" s="662">
        <v>239</v>
      </c>
      <c r="O433" s="745">
        <v>69</v>
      </c>
      <c r="P433" s="663">
        <v>44489.339999999967</v>
      </c>
      <c r="Q433" s="678">
        <v>0.7782426778242677</v>
      </c>
      <c r="R433" s="662">
        <v>186</v>
      </c>
      <c r="S433" s="678">
        <v>0.77824267782426781</v>
      </c>
      <c r="T433" s="745">
        <v>54.5</v>
      </c>
      <c r="U433" s="701">
        <v>0.78985507246376807</v>
      </c>
    </row>
    <row r="434" spans="1:21" ht="14.4" customHeight="1" x14ac:dyDescent="0.3">
      <c r="A434" s="661">
        <v>12</v>
      </c>
      <c r="B434" s="662" t="s">
        <v>543</v>
      </c>
      <c r="C434" s="662" t="s">
        <v>2356</v>
      </c>
      <c r="D434" s="743" t="s">
        <v>4570</v>
      </c>
      <c r="E434" s="744" t="s">
        <v>2366</v>
      </c>
      <c r="F434" s="662" t="s">
        <v>2351</v>
      </c>
      <c r="G434" s="662" t="s">
        <v>2495</v>
      </c>
      <c r="H434" s="662" t="s">
        <v>544</v>
      </c>
      <c r="I434" s="662" t="s">
        <v>2586</v>
      </c>
      <c r="J434" s="662" t="s">
        <v>1230</v>
      </c>
      <c r="K434" s="662" t="s">
        <v>2587</v>
      </c>
      <c r="L434" s="663">
        <v>0</v>
      </c>
      <c r="M434" s="663">
        <v>0</v>
      </c>
      <c r="N434" s="662">
        <v>31</v>
      </c>
      <c r="O434" s="745">
        <v>10</v>
      </c>
      <c r="P434" s="663">
        <v>0</v>
      </c>
      <c r="Q434" s="678"/>
      <c r="R434" s="662">
        <v>27</v>
      </c>
      <c r="S434" s="678">
        <v>0.87096774193548387</v>
      </c>
      <c r="T434" s="745">
        <v>8</v>
      </c>
      <c r="U434" s="701">
        <v>0.8</v>
      </c>
    </row>
    <row r="435" spans="1:21" ht="14.4" customHeight="1" x14ac:dyDescent="0.3">
      <c r="A435" s="661">
        <v>12</v>
      </c>
      <c r="B435" s="662" t="s">
        <v>543</v>
      </c>
      <c r="C435" s="662" t="s">
        <v>2356</v>
      </c>
      <c r="D435" s="743" t="s">
        <v>4570</v>
      </c>
      <c r="E435" s="744" t="s">
        <v>2366</v>
      </c>
      <c r="F435" s="662" t="s">
        <v>2351</v>
      </c>
      <c r="G435" s="662" t="s">
        <v>2495</v>
      </c>
      <c r="H435" s="662" t="s">
        <v>544</v>
      </c>
      <c r="I435" s="662" t="s">
        <v>2852</v>
      </c>
      <c r="J435" s="662" t="s">
        <v>2853</v>
      </c>
      <c r="K435" s="662" t="s">
        <v>2854</v>
      </c>
      <c r="L435" s="663">
        <v>201.29</v>
      </c>
      <c r="M435" s="663">
        <v>402.58</v>
      </c>
      <c r="N435" s="662">
        <v>2</v>
      </c>
      <c r="O435" s="745">
        <v>1</v>
      </c>
      <c r="P435" s="663">
        <v>402.58</v>
      </c>
      <c r="Q435" s="678">
        <v>1</v>
      </c>
      <c r="R435" s="662">
        <v>2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12</v>
      </c>
      <c r="B436" s="662" t="s">
        <v>543</v>
      </c>
      <c r="C436" s="662" t="s">
        <v>2356</v>
      </c>
      <c r="D436" s="743" t="s">
        <v>4570</v>
      </c>
      <c r="E436" s="744" t="s">
        <v>2366</v>
      </c>
      <c r="F436" s="662" t="s">
        <v>2351</v>
      </c>
      <c r="G436" s="662" t="s">
        <v>2495</v>
      </c>
      <c r="H436" s="662" t="s">
        <v>544</v>
      </c>
      <c r="I436" s="662" t="s">
        <v>2852</v>
      </c>
      <c r="J436" s="662" t="s">
        <v>2853</v>
      </c>
      <c r="K436" s="662" t="s">
        <v>2854</v>
      </c>
      <c r="L436" s="663">
        <v>110.05</v>
      </c>
      <c r="M436" s="663">
        <v>880.4</v>
      </c>
      <c r="N436" s="662">
        <v>8</v>
      </c>
      <c r="O436" s="745">
        <v>2.5</v>
      </c>
      <c r="P436" s="663">
        <v>880.4</v>
      </c>
      <c r="Q436" s="678">
        <v>1</v>
      </c>
      <c r="R436" s="662">
        <v>8</v>
      </c>
      <c r="S436" s="678">
        <v>1</v>
      </c>
      <c r="T436" s="745">
        <v>2.5</v>
      </c>
      <c r="U436" s="701">
        <v>1</v>
      </c>
    </row>
    <row r="437" spans="1:21" ht="14.4" customHeight="1" x14ac:dyDescent="0.3">
      <c r="A437" s="661">
        <v>12</v>
      </c>
      <c r="B437" s="662" t="s">
        <v>543</v>
      </c>
      <c r="C437" s="662" t="s">
        <v>2356</v>
      </c>
      <c r="D437" s="743" t="s">
        <v>4570</v>
      </c>
      <c r="E437" s="744" t="s">
        <v>2366</v>
      </c>
      <c r="F437" s="662" t="s">
        <v>2351</v>
      </c>
      <c r="G437" s="662" t="s">
        <v>2495</v>
      </c>
      <c r="H437" s="662" t="s">
        <v>544</v>
      </c>
      <c r="I437" s="662" t="s">
        <v>2855</v>
      </c>
      <c r="J437" s="662" t="s">
        <v>2853</v>
      </c>
      <c r="K437" s="662" t="s">
        <v>2856</v>
      </c>
      <c r="L437" s="663">
        <v>220.09</v>
      </c>
      <c r="M437" s="663">
        <v>880.36</v>
      </c>
      <c r="N437" s="662">
        <v>4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12</v>
      </c>
      <c r="B438" s="662" t="s">
        <v>543</v>
      </c>
      <c r="C438" s="662" t="s">
        <v>2356</v>
      </c>
      <c r="D438" s="743" t="s">
        <v>4570</v>
      </c>
      <c r="E438" s="744" t="s">
        <v>2366</v>
      </c>
      <c r="F438" s="662" t="s">
        <v>2351</v>
      </c>
      <c r="G438" s="662" t="s">
        <v>2495</v>
      </c>
      <c r="H438" s="662" t="s">
        <v>544</v>
      </c>
      <c r="I438" s="662" t="s">
        <v>1229</v>
      </c>
      <c r="J438" s="662" t="s">
        <v>1230</v>
      </c>
      <c r="K438" s="662" t="s">
        <v>2634</v>
      </c>
      <c r="L438" s="663">
        <v>173.52</v>
      </c>
      <c r="M438" s="663">
        <v>2602.8000000000002</v>
      </c>
      <c r="N438" s="662">
        <v>15</v>
      </c>
      <c r="O438" s="745">
        <v>3.5</v>
      </c>
      <c r="P438" s="663">
        <v>1561.6800000000003</v>
      </c>
      <c r="Q438" s="678">
        <v>0.60000000000000009</v>
      </c>
      <c r="R438" s="662">
        <v>9</v>
      </c>
      <c r="S438" s="678">
        <v>0.6</v>
      </c>
      <c r="T438" s="745">
        <v>2</v>
      </c>
      <c r="U438" s="701">
        <v>0.5714285714285714</v>
      </c>
    </row>
    <row r="439" spans="1:21" ht="14.4" customHeight="1" x14ac:dyDescent="0.3">
      <c r="A439" s="661">
        <v>12</v>
      </c>
      <c r="B439" s="662" t="s">
        <v>543</v>
      </c>
      <c r="C439" s="662" t="s">
        <v>2356</v>
      </c>
      <c r="D439" s="743" t="s">
        <v>4570</v>
      </c>
      <c r="E439" s="744" t="s">
        <v>2366</v>
      </c>
      <c r="F439" s="662" t="s">
        <v>2351</v>
      </c>
      <c r="G439" s="662" t="s">
        <v>2495</v>
      </c>
      <c r="H439" s="662" t="s">
        <v>544</v>
      </c>
      <c r="I439" s="662" t="s">
        <v>1229</v>
      </c>
      <c r="J439" s="662" t="s">
        <v>1230</v>
      </c>
      <c r="K439" s="662" t="s">
        <v>2634</v>
      </c>
      <c r="L439" s="663">
        <v>104.17</v>
      </c>
      <c r="M439" s="663">
        <v>937.53</v>
      </c>
      <c r="N439" s="662">
        <v>9</v>
      </c>
      <c r="O439" s="745">
        <v>2.5</v>
      </c>
      <c r="P439" s="663">
        <v>937.53</v>
      </c>
      <c r="Q439" s="678">
        <v>1</v>
      </c>
      <c r="R439" s="662">
        <v>9</v>
      </c>
      <c r="S439" s="678">
        <v>1</v>
      </c>
      <c r="T439" s="745">
        <v>2.5</v>
      </c>
      <c r="U439" s="701">
        <v>1</v>
      </c>
    </row>
    <row r="440" spans="1:21" ht="14.4" customHeight="1" x14ac:dyDescent="0.3">
      <c r="A440" s="661">
        <v>12</v>
      </c>
      <c r="B440" s="662" t="s">
        <v>543</v>
      </c>
      <c r="C440" s="662" t="s">
        <v>2356</v>
      </c>
      <c r="D440" s="743" t="s">
        <v>4570</v>
      </c>
      <c r="E440" s="744" t="s">
        <v>2366</v>
      </c>
      <c r="F440" s="662" t="s">
        <v>2351</v>
      </c>
      <c r="G440" s="662" t="s">
        <v>2495</v>
      </c>
      <c r="H440" s="662" t="s">
        <v>544</v>
      </c>
      <c r="I440" s="662" t="s">
        <v>2857</v>
      </c>
      <c r="J440" s="662" t="s">
        <v>2497</v>
      </c>
      <c r="K440" s="662" t="s">
        <v>2585</v>
      </c>
      <c r="L440" s="663">
        <v>239.19</v>
      </c>
      <c r="M440" s="663">
        <v>2391.8999999999996</v>
      </c>
      <c r="N440" s="662">
        <v>10</v>
      </c>
      <c r="O440" s="745">
        <v>5</v>
      </c>
      <c r="P440" s="663">
        <v>1195.9499999999998</v>
      </c>
      <c r="Q440" s="678">
        <v>0.5</v>
      </c>
      <c r="R440" s="662">
        <v>5</v>
      </c>
      <c r="S440" s="678">
        <v>0.5</v>
      </c>
      <c r="T440" s="745">
        <v>3</v>
      </c>
      <c r="U440" s="701">
        <v>0.6</v>
      </c>
    </row>
    <row r="441" spans="1:21" ht="14.4" customHeight="1" x14ac:dyDescent="0.3">
      <c r="A441" s="661">
        <v>12</v>
      </c>
      <c r="B441" s="662" t="s">
        <v>543</v>
      </c>
      <c r="C441" s="662" t="s">
        <v>2356</v>
      </c>
      <c r="D441" s="743" t="s">
        <v>4570</v>
      </c>
      <c r="E441" s="744" t="s">
        <v>2366</v>
      </c>
      <c r="F441" s="662" t="s">
        <v>2351</v>
      </c>
      <c r="G441" s="662" t="s">
        <v>2495</v>
      </c>
      <c r="H441" s="662" t="s">
        <v>544</v>
      </c>
      <c r="I441" s="662" t="s">
        <v>2858</v>
      </c>
      <c r="J441" s="662" t="s">
        <v>2859</v>
      </c>
      <c r="K441" s="662" t="s">
        <v>2860</v>
      </c>
      <c r="L441" s="663">
        <v>598</v>
      </c>
      <c r="M441" s="663">
        <v>7774</v>
      </c>
      <c r="N441" s="662">
        <v>13</v>
      </c>
      <c r="O441" s="745">
        <v>4.5</v>
      </c>
      <c r="P441" s="663">
        <v>5980</v>
      </c>
      <c r="Q441" s="678">
        <v>0.76923076923076927</v>
      </c>
      <c r="R441" s="662">
        <v>10</v>
      </c>
      <c r="S441" s="678">
        <v>0.76923076923076927</v>
      </c>
      <c r="T441" s="745">
        <v>3.5</v>
      </c>
      <c r="U441" s="701">
        <v>0.77777777777777779</v>
      </c>
    </row>
    <row r="442" spans="1:21" ht="14.4" customHeight="1" x14ac:dyDescent="0.3">
      <c r="A442" s="661">
        <v>12</v>
      </c>
      <c r="B442" s="662" t="s">
        <v>543</v>
      </c>
      <c r="C442" s="662" t="s">
        <v>2356</v>
      </c>
      <c r="D442" s="743" t="s">
        <v>4570</v>
      </c>
      <c r="E442" s="744" t="s">
        <v>2366</v>
      </c>
      <c r="F442" s="662" t="s">
        <v>2351</v>
      </c>
      <c r="G442" s="662" t="s">
        <v>2861</v>
      </c>
      <c r="H442" s="662" t="s">
        <v>544</v>
      </c>
      <c r="I442" s="662" t="s">
        <v>2862</v>
      </c>
      <c r="J442" s="662" t="s">
        <v>2863</v>
      </c>
      <c r="K442" s="662" t="s">
        <v>2864</v>
      </c>
      <c r="L442" s="663">
        <v>0</v>
      </c>
      <c r="M442" s="663">
        <v>0</v>
      </c>
      <c r="N442" s="662">
        <v>1</v>
      </c>
      <c r="O442" s="745">
        <v>1</v>
      </c>
      <c r="P442" s="663">
        <v>0</v>
      </c>
      <c r="Q442" s="678"/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12</v>
      </c>
      <c r="B443" s="662" t="s">
        <v>543</v>
      </c>
      <c r="C443" s="662" t="s">
        <v>2356</v>
      </c>
      <c r="D443" s="743" t="s">
        <v>4570</v>
      </c>
      <c r="E443" s="744" t="s">
        <v>2366</v>
      </c>
      <c r="F443" s="662" t="s">
        <v>2351</v>
      </c>
      <c r="G443" s="662" t="s">
        <v>2405</v>
      </c>
      <c r="H443" s="662" t="s">
        <v>544</v>
      </c>
      <c r="I443" s="662" t="s">
        <v>2865</v>
      </c>
      <c r="J443" s="662" t="s">
        <v>2866</v>
      </c>
      <c r="K443" s="662" t="s">
        <v>2408</v>
      </c>
      <c r="L443" s="663">
        <v>0</v>
      </c>
      <c r="M443" s="663">
        <v>0</v>
      </c>
      <c r="N443" s="662">
        <v>1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12</v>
      </c>
      <c r="B444" s="662" t="s">
        <v>543</v>
      </c>
      <c r="C444" s="662" t="s">
        <v>2356</v>
      </c>
      <c r="D444" s="743" t="s">
        <v>4570</v>
      </c>
      <c r="E444" s="744" t="s">
        <v>2366</v>
      </c>
      <c r="F444" s="662" t="s">
        <v>2351</v>
      </c>
      <c r="G444" s="662" t="s">
        <v>2405</v>
      </c>
      <c r="H444" s="662" t="s">
        <v>544</v>
      </c>
      <c r="I444" s="662" t="s">
        <v>2406</v>
      </c>
      <c r="J444" s="662" t="s">
        <v>2407</v>
      </c>
      <c r="K444" s="662" t="s">
        <v>2408</v>
      </c>
      <c r="L444" s="663">
        <v>0</v>
      </c>
      <c r="M444" s="663">
        <v>0</v>
      </c>
      <c r="N444" s="662">
        <v>14</v>
      </c>
      <c r="O444" s="745">
        <v>6</v>
      </c>
      <c r="P444" s="663">
        <v>0</v>
      </c>
      <c r="Q444" s="678"/>
      <c r="R444" s="662">
        <v>5</v>
      </c>
      <c r="S444" s="678">
        <v>0.35714285714285715</v>
      </c>
      <c r="T444" s="745">
        <v>2.5</v>
      </c>
      <c r="U444" s="701">
        <v>0.41666666666666669</v>
      </c>
    </row>
    <row r="445" spans="1:21" ht="14.4" customHeight="1" x14ac:dyDescent="0.3">
      <c r="A445" s="661">
        <v>12</v>
      </c>
      <c r="B445" s="662" t="s">
        <v>543</v>
      </c>
      <c r="C445" s="662" t="s">
        <v>2356</v>
      </c>
      <c r="D445" s="743" t="s">
        <v>4570</v>
      </c>
      <c r="E445" s="744" t="s">
        <v>2366</v>
      </c>
      <c r="F445" s="662" t="s">
        <v>2351</v>
      </c>
      <c r="G445" s="662" t="s">
        <v>2405</v>
      </c>
      <c r="H445" s="662" t="s">
        <v>544</v>
      </c>
      <c r="I445" s="662" t="s">
        <v>2867</v>
      </c>
      <c r="J445" s="662" t="s">
        <v>2868</v>
      </c>
      <c r="K445" s="662" t="s">
        <v>2869</v>
      </c>
      <c r="L445" s="663">
        <v>0</v>
      </c>
      <c r="M445" s="663">
        <v>0</v>
      </c>
      <c r="N445" s="662">
        <v>2</v>
      </c>
      <c r="O445" s="745">
        <v>2</v>
      </c>
      <c r="P445" s="663">
        <v>0</v>
      </c>
      <c r="Q445" s="678"/>
      <c r="R445" s="662">
        <v>1</v>
      </c>
      <c r="S445" s="678">
        <v>0.5</v>
      </c>
      <c r="T445" s="745">
        <v>1</v>
      </c>
      <c r="U445" s="701">
        <v>0.5</v>
      </c>
    </row>
    <row r="446" spans="1:21" ht="14.4" customHeight="1" x14ac:dyDescent="0.3">
      <c r="A446" s="661">
        <v>12</v>
      </c>
      <c r="B446" s="662" t="s">
        <v>543</v>
      </c>
      <c r="C446" s="662" t="s">
        <v>2356</v>
      </c>
      <c r="D446" s="743" t="s">
        <v>4570</v>
      </c>
      <c r="E446" s="744" t="s">
        <v>2366</v>
      </c>
      <c r="F446" s="662" t="s">
        <v>2351</v>
      </c>
      <c r="G446" s="662" t="s">
        <v>2405</v>
      </c>
      <c r="H446" s="662" t="s">
        <v>544</v>
      </c>
      <c r="I446" s="662" t="s">
        <v>2645</v>
      </c>
      <c r="J446" s="662" t="s">
        <v>2407</v>
      </c>
      <c r="K446" s="662" t="s">
        <v>2646</v>
      </c>
      <c r="L446" s="663">
        <v>0</v>
      </c>
      <c r="M446" s="663">
        <v>0</v>
      </c>
      <c r="N446" s="662">
        <v>7</v>
      </c>
      <c r="O446" s="745">
        <v>4.5</v>
      </c>
      <c r="P446" s="663">
        <v>0</v>
      </c>
      <c r="Q446" s="678"/>
      <c r="R446" s="662">
        <v>5</v>
      </c>
      <c r="S446" s="678">
        <v>0.7142857142857143</v>
      </c>
      <c r="T446" s="745">
        <v>3.5</v>
      </c>
      <c r="U446" s="701">
        <v>0.77777777777777779</v>
      </c>
    </row>
    <row r="447" spans="1:21" ht="14.4" customHeight="1" x14ac:dyDescent="0.3">
      <c r="A447" s="661">
        <v>12</v>
      </c>
      <c r="B447" s="662" t="s">
        <v>543</v>
      </c>
      <c r="C447" s="662" t="s">
        <v>2356</v>
      </c>
      <c r="D447" s="743" t="s">
        <v>4570</v>
      </c>
      <c r="E447" s="744" t="s">
        <v>2366</v>
      </c>
      <c r="F447" s="662" t="s">
        <v>2351</v>
      </c>
      <c r="G447" s="662" t="s">
        <v>2409</v>
      </c>
      <c r="H447" s="662" t="s">
        <v>544</v>
      </c>
      <c r="I447" s="662" t="s">
        <v>779</v>
      </c>
      <c r="J447" s="662" t="s">
        <v>2410</v>
      </c>
      <c r="K447" s="662" t="s">
        <v>2411</v>
      </c>
      <c r="L447" s="663">
        <v>0</v>
      </c>
      <c r="M447" s="663">
        <v>0</v>
      </c>
      <c r="N447" s="662">
        <v>1</v>
      </c>
      <c r="O447" s="745">
        <v>0.5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12</v>
      </c>
      <c r="B448" s="662" t="s">
        <v>543</v>
      </c>
      <c r="C448" s="662" t="s">
        <v>2356</v>
      </c>
      <c r="D448" s="743" t="s">
        <v>4570</v>
      </c>
      <c r="E448" s="744" t="s">
        <v>2366</v>
      </c>
      <c r="F448" s="662" t="s">
        <v>2351</v>
      </c>
      <c r="G448" s="662" t="s">
        <v>2870</v>
      </c>
      <c r="H448" s="662" t="s">
        <v>544</v>
      </c>
      <c r="I448" s="662" t="s">
        <v>2871</v>
      </c>
      <c r="J448" s="662" t="s">
        <v>2872</v>
      </c>
      <c r="K448" s="662" t="s">
        <v>2873</v>
      </c>
      <c r="L448" s="663">
        <v>854.27</v>
      </c>
      <c r="M448" s="663">
        <v>12814.050000000003</v>
      </c>
      <c r="N448" s="662">
        <v>15</v>
      </c>
      <c r="O448" s="745">
        <v>14</v>
      </c>
      <c r="P448" s="663">
        <v>7688.4300000000021</v>
      </c>
      <c r="Q448" s="678">
        <v>0.6</v>
      </c>
      <c r="R448" s="662">
        <v>9</v>
      </c>
      <c r="S448" s="678">
        <v>0.6</v>
      </c>
      <c r="T448" s="745">
        <v>8</v>
      </c>
      <c r="U448" s="701">
        <v>0.5714285714285714</v>
      </c>
    </row>
    <row r="449" spans="1:21" ht="14.4" customHeight="1" x14ac:dyDescent="0.3">
      <c r="A449" s="661">
        <v>12</v>
      </c>
      <c r="B449" s="662" t="s">
        <v>543</v>
      </c>
      <c r="C449" s="662" t="s">
        <v>2356</v>
      </c>
      <c r="D449" s="743" t="s">
        <v>4570</v>
      </c>
      <c r="E449" s="744" t="s">
        <v>2366</v>
      </c>
      <c r="F449" s="662" t="s">
        <v>2351</v>
      </c>
      <c r="G449" s="662" t="s">
        <v>2870</v>
      </c>
      <c r="H449" s="662" t="s">
        <v>544</v>
      </c>
      <c r="I449" s="662" t="s">
        <v>2874</v>
      </c>
      <c r="J449" s="662" t="s">
        <v>2875</v>
      </c>
      <c r="K449" s="662" t="s">
        <v>2876</v>
      </c>
      <c r="L449" s="663">
        <v>1708.55</v>
      </c>
      <c r="M449" s="663">
        <v>15376.949999999997</v>
      </c>
      <c r="N449" s="662">
        <v>9</v>
      </c>
      <c r="O449" s="745">
        <v>7.5</v>
      </c>
      <c r="P449" s="663">
        <v>15376.949999999997</v>
      </c>
      <c r="Q449" s="678">
        <v>1</v>
      </c>
      <c r="R449" s="662">
        <v>9</v>
      </c>
      <c r="S449" s="678">
        <v>1</v>
      </c>
      <c r="T449" s="745">
        <v>7.5</v>
      </c>
      <c r="U449" s="701">
        <v>1</v>
      </c>
    </row>
    <row r="450" spans="1:21" ht="14.4" customHeight="1" x14ac:dyDescent="0.3">
      <c r="A450" s="661">
        <v>12</v>
      </c>
      <c r="B450" s="662" t="s">
        <v>543</v>
      </c>
      <c r="C450" s="662" t="s">
        <v>2356</v>
      </c>
      <c r="D450" s="743" t="s">
        <v>4570</v>
      </c>
      <c r="E450" s="744" t="s">
        <v>2366</v>
      </c>
      <c r="F450" s="662" t="s">
        <v>2351</v>
      </c>
      <c r="G450" s="662" t="s">
        <v>2870</v>
      </c>
      <c r="H450" s="662" t="s">
        <v>544</v>
      </c>
      <c r="I450" s="662" t="s">
        <v>2877</v>
      </c>
      <c r="J450" s="662" t="s">
        <v>2872</v>
      </c>
      <c r="K450" s="662" t="s">
        <v>2873</v>
      </c>
      <c r="L450" s="663">
        <v>854.27</v>
      </c>
      <c r="M450" s="663">
        <v>46130.579999999994</v>
      </c>
      <c r="N450" s="662">
        <v>54</v>
      </c>
      <c r="O450" s="745">
        <v>41</v>
      </c>
      <c r="P450" s="663">
        <v>39296.419999999991</v>
      </c>
      <c r="Q450" s="678">
        <v>0.85185185185185175</v>
      </c>
      <c r="R450" s="662">
        <v>46</v>
      </c>
      <c r="S450" s="678">
        <v>0.85185185185185186</v>
      </c>
      <c r="T450" s="745">
        <v>34.5</v>
      </c>
      <c r="U450" s="701">
        <v>0.84146341463414631</v>
      </c>
    </row>
    <row r="451" spans="1:21" ht="14.4" customHeight="1" x14ac:dyDescent="0.3">
      <c r="A451" s="661">
        <v>12</v>
      </c>
      <c r="B451" s="662" t="s">
        <v>543</v>
      </c>
      <c r="C451" s="662" t="s">
        <v>2356</v>
      </c>
      <c r="D451" s="743" t="s">
        <v>4570</v>
      </c>
      <c r="E451" s="744" t="s">
        <v>2366</v>
      </c>
      <c r="F451" s="662" t="s">
        <v>2351</v>
      </c>
      <c r="G451" s="662" t="s">
        <v>2870</v>
      </c>
      <c r="H451" s="662" t="s">
        <v>544</v>
      </c>
      <c r="I451" s="662" t="s">
        <v>2878</v>
      </c>
      <c r="J451" s="662" t="s">
        <v>2875</v>
      </c>
      <c r="K451" s="662" t="s">
        <v>2876</v>
      </c>
      <c r="L451" s="663">
        <v>1708.55</v>
      </c>
      <c r="M451" s="663">
        <v>99095.900000000052</v>
      </c>
      <c r="N451" s="662">
        <v>58</v>
      </c>
      <c r="O451" s="745">
        <v>45</v>
      </c>
      <c r="P451" s="663">
        <v>76884.750000000058</v>
      </c>
      <c r="Q451" s="678">
        <v>0.77586206896551746</v>
      </c>
      <c r="R451" s="662">
        <v>45</v>
      </c>
      <c r="S451" s="678">
        <v>0.77586206896551724</v>
      </c>
      <c r="T451" s="745">
        <v>34.5</v>
      </c>
      <c r="U451" s="701">
        <v>0.76666666666666672</v>
      </c>
    </row>
    <row r="452" spans="1:21" ht="14.4" customHeight="1" x14ac:dyDescent="0.3">
      <c r="A452" s="661">
        <v>12</v>
      </c>
      <c r="B452" s="662" t="s">
        <v>543</v>
      </c>
      <c r="C452" s="662" t="s">
        <v>2356</v>
      </c>
      <c r="D452" s="743" t="s">
        <v>4570</v>
      </c>
      <c r="E452" s="744" t="s">
        <v>2366</v>
      </c>
      <c r="F452" s="662" t="s">
        <v>2351</v>
      </c>
      <c r="G452" s="662" t="s">
        <v>2412</v>
      </c>
      <c r="H452" s="662" t="s">
        <v>544</v>
      </c>
      <c r="I452" s="662" t="s">
        <v>1813</v>
      </c>
      <c r="J452" s="662" t="s">
        <v>1457</v>
      </c>
      <c r="K452" s="662" t="s">
        <v>2559</v>
      </c>
      <c r="L452" s="663">
        <v>311.33999999999997</v>
      </c>
      <c r="M452" s="663">
        <v>622.67999999999995</v>
      </c>
      <c r="N452" s="662">
        <v>2</v>
      </c>
      <c r="O452" s="745">
        <v>1</v>
      </c>
      <c r="P452" s="663">
        <v>622.67999999999995</v>
      </c>
      <c r="Q452" s="678">
        <v>1</v>
      </c>
      <c r="R452" s="662">
        <v>2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12</v>
      </c>
      <c r="B453" s="662" t="s">
        <v>543</v>
      </c>
      <c r="C453" s="662" t="s">
        <v>2356</v>
      </c>
      <c r="D453" s="743" t="s">
        <v>4570</v>
      </c>
      <c r="E453" s="744" t="s">
        <v>2366</v>
      </c>
      <c r="F453" s="662" t="s">
        <v>2351</v>
      </c>
      <c r="G453" s="662" t="s">
        <v>2412</v>
      </c>
      <c r="H453" s="662" t="s">
        <v>544</v>
      </c>
      <c r="I453" s="662" t="s">
        <v>2413</v>
      </c>
      <c r="J453" s="662" t="s">
        <v>1457</v>
      </c>
      <c r="K453" s="662" t="s">
        <v>2414</v>
      </c>
      <c r="L453" s="663">
        <v>22.44</v>
      </c>
      <c r="M453" s="663">
        <v>1009.8000000000003</v>
      </c>
      <c r="N453" s="662">
        <v>45</v>
      </c>
      <c r="O453" s="745">
        <v>40</v>
      </c>
      <c r="P453" s="663">
        <v>628.32000000000028</v>
      </c>
      <c r="Q453" s="678">
        <v>0.62222222222222234</v>
      </c>
      <c r="R453" s="662">
        <v>28</v>
      </c>
      <c r="S453" s="678">
        <v>0.62222222222222223</v>
      </c>
      <c r="T453" s="745">
        <v>26</v>
      </c>
      <c r="U453" s="701">
        <v>0.65</v>
      </c>
    </row>
    <row r="454" spans="1:21" ht="14.4" customHeight="1" x14ac:dyDescent="0.3">
      <c r="A454" s="661">
        <v>12</v>
      </c>
      <c r="B454" s="662" t="s">
        <v>543</v>
      </c>
      <c r="C454" s="662" t="s">
        <v>2356</v>
      </c>
      <c r="D454" s="743" t="s">
        <v>4570</v>
      </c>
      <c r="E454" s="744" t="s">
        <v>2366</v>
      </c>
      <c r="F454" s="662" t="s">
        <v>2351</v>
      </c>
      <c r="G454" s="662" t="s">
        <v>2412</v>
      </c>
      <c r="H454" s="662" t="s">
        <v>544</v>
      </c>
      <c r="I454" s="662" t="s">
        <v>2413</v>
      </c>
      <c r="J454" s="662" t="s">
        <v>1457</v>
      </c>
      <c r="K454" s="662" t="s">
        <v>2414</v>
      </c>
      <c r="L454" s="663">
        <v>42.54</v>
      </c>
      <c r="M454" s="663">
        <v>553.0200000000001</v>
      </c>
      <c r="N454" s="662">
        <v>13</v>
      </c>
      <c r="O454" s="745">
        <v>9</v>
      </c>
      <c r="P454" s="663">
        <v>467.94000000000005</v>
      </c>
      <c r="Q454" s="678">
        <v>0.84615384615384615</v>
      </c>
      <c r="R454" s="662">
        <v>11</v>
      </c>
      <c r="S454" s="678">
        <v>0.84615384615384615</v>
      </c>
      <c r="T454" s="745">
        <v>8.25</v>
      </c>
      <c r="U454" s="701">
        <v>0.91666666666666663</v>
      </c>
    </row>
    <row r="455" spans="1:21" ht="14.4" customHeight="1" x14ac:dyDescent="0.3">
      <c r="A455" s="661">
        <v>12</v>
      </c>
      <c r="B455" s="662" t="s">
        <v>543</v>
      </c>
      <c r="C455" s="662" t="s">
        <v>2356</v>
      </c>
      <c r="D455" s="743" t="s">
        <v>4570</v>
      </c>
      <c r="E455" s="744" t="s">
        <v>2366</v>
      </c>
      <c r="F455" s="662" t="s">
        <v>2351</v>
      </c>
      <c r="G455" s="662" t="s">
        <v>2412</v>
      </c>
      <c r="H455" s="662" t="s">
        <v>544</v>
      </c>
      <c r="I455" s="662" t="s">
        <v>2664</v>
      </c>
      <c r="J455" s="662" t="s">
        <v>2665</v>
      </c>
      <c r="K455" s="662" t="s">
        <v>2666</v>
      </c>
      <c r="L455" s="663">
        <v>25.6</v>
      </c>
      <c r="M455" s="663">
        <v>25.6</v>
      </c>
      <c r="N455" s="662">
        <v>1</v>
      </c>
      <c r="O455" s="745">
        <v>1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12</v>
      </c>
      <c r="B456" s="662" t="s">
        <v>543</v>
      </c>
      <c r="C456" s="662" t="s">
        <v>2356</v>
      </c>
      <c r="D456" s="743" t="s">
        <v>4570</v>
      </c>
      <c r="E456" s="744" t="s">
        <v>2366</v>
      </c>
      <c r="F456" s="662" t="s">
        <v>2351</v>
      </c>
      <c r="G456" s="662" t="s">
        <v>2412</v>
      </c>
      <c r="H456" s="662" t="s">
        <v>544</v>
      </c>
      <c r="I456" s="662" t="s">
        <v>2695</v>
      </c>
      <c r="J456" s="662" t="s">
        <v>2665</v>
      </c>
      <c r="K456" s="662" t="s">
        <v>2696</v>
      </c>
      <c r="L456" s="663">
        <v>51.21</v>
      </c>
      <c r="M456" s="663">
        <v>51.21</v>
      </c>
      <c r="N456" s="662">
        <v>1</v>
      </c>
      <c r="O456" s="745">
        <v>0.5</v>
      </c>
      <c r="P456" s="663">
        <v>51.21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12</v>
      </c>
      <c r="B457" s="662" t="s">
        <v>543</v>
      </c>
      <c r="C457" s="662" t="s">
        <v>2356</v>
      </c>
      <c r="D457" s="743" t="s">
        <v>4570</v>
      </c>
      <c r="E457" s="744" t="s">
        <v>2366</v>
      </c>
      <c r="F457" s="662" t="s">
        <v>2351</v>
      </c>
      <c r="G457" s="662" t="s">
        <v>2879</v>
      </c>
      <c r="H457" s="662" t="s">
        <v>544</v>
      </c>
      <c r="I457" s="662" t="s">
        <v>2880</v>
      </c>
      <c r="J457" s="662" t="s">
        <v>2881</v>
      </c>
      <c r="K457" s="662" t="s">
        <v>2882</v>
      </c>
      <c r="L457" s="663">
        <v>0</v>
      </c>
      <c r="M457" s="663">
        <v>0</v>
      </c>
      <c r="N457" s="662">
        <v>2</v>
      </c>
      <c r="O457" s="745">
        <v>0.5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12</v>
      </c>
      <c r="B458" s="662" t="s">
        <v>543</v>
      </c>
      <c r="C458" s="662" t="s">
        <v>2356</v>
      </c>
      <c r="D458" s="743" t="s">
        <v>4570</v>
      </c>
      <c r="E458" s="744" t="s">
        <v>2366</v>
      </c>
      <c r="F458" s="662" t="s">
        <v>2351</v>
      </c>
      <c r="G458" s="662" t="s">
        <v>2879</v>
      </c>
      <c r="H458" s="662" t="s">
        <v>544</v>
      </c>
      <c r="I458" s="662" t="s">
        <v>2883</v>
      </c>
      <c r="J458" s="662" t="s">
        <v>2884</v>
      </c>
      <c r="K458" s="662" t="s">
        <v>2885</v>
      </c>
      <c r="L458" s="663">
        <v>0</v>
      </c>
      <c r="M458" s="663">
        <v>0</v>
      </c>
      <c r="N458" s="662">
        <v>1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12</v>
      </c>
      <c r="B459" s="662" t="s">
        <v>543</v>
      </c>
      <c r="C459" s="662" t="s">
        <v>2356</v>
      </c>
      <c r="D459" s="743" t="s">
        <v>4570</v>
      </c>
      <c r="E459" s="744" t="s">
        <v>2366</v>
      </c>
      <c r="F459" s="662" t="s">
        <v>2351</v>
      </c>
      <c r="G459" s="662" t="s">
        <v>2879</v>
      </c>
      <c r="H459" s="662" t="s">
        <v>544</v>
      </c>
      <c r="I459" s="662" t="s">
        <v>2886</v>
      </c>
      <c r="J459" s="662" t="s">
        <v>2884</v>
      </c>
      <c r="K459" s="662" t="s">
        <v>2887</v>
      </c>
      <c r="L459" s="663">
        <v>0</v>
      </c>
      <c r="M459" s="663">
        <v>0</v>
      </c>
      <c r="N459" s="662">
        <v>1</v>
      </c>
      <c r="O459" s="745">
        <v>0.5</v>
      </c>
      <c r="P459" s="663">
        <v>0</v>
      </c>
      <c r="Q459" s="678"/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12</v>
      </c>
      <c r="B460" s="662" t="s">
        <v>543</v>
      </c>
      <c r="C460" s="662" t="s">
        <v>2356</v>
      </c>
      <c r="D460" s="743" t="s">
        <v>4570</v>
      </c>
      <c r="E460" s="744" t="s">
        <v>2366</v>
      </c>
      <c r="F460" s="662" t="s">
        <v>2351</v>
      </c>
      <c r="G460" s="662" t="s">
        <v>2879</v>
      </c>
      <c r="H460" s="662" t="s">
        <v>544</v>
      </c>
      <c r="I460" s="662" t="s">
        <v>2888</v>
      </c>
      <c r="J460" s="662" t="s">
        <v>2884</v>
      </c>
      <c r="K460" s="662" t="s">
        <v>2885</v>
      </c>
      <c r="L460" s="663">
        <v>0</v>
      </c>
      <c r="M460" s="663">
        <v>0</v>
      </c>
      <c r="N460" s="662">
        <v>2</v>
      </c>
      <c r="O460" s="745">
        <v>1.5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12</v>
      </c>
      <c r="B461" s="662" t="s">
        <v>543</v>
      </c>
      <c r="C461" s="662" t="s">
        <v>2356</v>
      </c>
      <c r="D461" s="743" t="s">
        <v>4570</v>
      </c>
      <c r="E461" s="744" t="s">
        <v>2366</v>
      </c>
      <c r="F461" s="662" t="s">
        <v>2351</v>
      </c>
      <c r="G461" s="662" t="s">
        <v>2889</v>
      </c>
      <c r="H461" s="662" t="s">
        <v>1529</v>
      </c>
      <c r="I461" s="662" t="s">
        <v>2890</v>
      </c>
      <c r="J461" s="662" t="s">
        <v>2891</v>
      </c>
      <c r="K461" s="662" t="s">
        <v>2892</v>
      </c>
      <c r="L461" s="663">
        <v>0</v>
      </c>
      <c r="M461" s="663">
        <v>0</v>
      </c>
      <c r="N461" s="662">
        <v>3</v>
      </c>
      <c r="O461" s="745">
        <v>2.5</v>
      </c>
      <c r="P461" s="663">
        <v>0</v>
      </c>
      <c r="Q461" s="678"/>
      <c r="R461" s="662">
        <v>3</v>
      </c>
      <c r="S461" s="678">
        <v>1</v>
      </c>
      <c r="T461" s="745">
        <v>2.5</v>
      </c>
      <c r="U461" s="701">
        <v>1</v>
      </c>
    </row>
    <row r="462" spans="1:21" ht="14.4" customHeight="1" x14ac:dyDescent="0.3">
      <c r="A462" s="661">
        <v>12</v>
      </c>
      <c r="B462" s="662" t="s">
        <v>543</v>
      </c>
      <c r="C462" s="662" t="s">
        <v>2356</v>
      </c>
      <c r="D462" s="743" t="s">
        <v>4570</v>
      </c>
      <c r="E462" s="744" t="s">
        <v>2366</v>
      </c>
      <c r="F462" s="662" t="s">
        <v>2351</v>
      </c>
      <c r="G462" s="662" t="s">
        <v>2537</v>
      </c>
      <c r="H462" s="662" t="s">
        <v>1529</v>
      </c>
      <c r="I462" s="662" t="s">
        <v>1543</v>
      </c>
      <c r="J462" s="662" t="s">
        <v>1544</v>
      </c>
      <c r="K462" s="662" t="s">
        <v>2257</v>
      </c>
      <c r="L462" s="663">
        <v>131.54</v>
      </c>
      <c r="M462" s="663">
        <v>131.54</v>
      </c>
      <c r="N462" s="662">
        <v>1</v>
      </c>
      <c r="O462" s="745">
        <v>1</v>
      </c>
      <c r="P462" s="663">
        <v>131.54</v>
      </c>
      <c r="Q462" s="678">
        <v>1</v>
      </c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12</v>
      </c>
      <c r="B463" s="662" t="s">
        <v>543</v>
      </c>
      <c r="C463" s="662" t="s">
        <v>2356</v>
      </c>
      <c r="D463" s="743" t="s">
        <v>4570</v>
      </c>
      <c r="E463" s="744" t="s">
        <v>2366</v>
      </c>
      <c r="F463" s="662" t="s">
        <v>2351</v>
      </c>
      <c r="G463" s="662" t="s">
        <v>2537</v>
      </c>
      <c r="H463" s="662" t="s">
        <v>544</v>
      </c>
      <c r="I463" s="662" t="s">
        <v>2893</v>
      </c>
      <c r="J463" s="662" t="s">
        <v>2894</v>
      </c>
      <c r="K463" s="662" t="s">
        <v>2895</v>
      </c>
      <c r="L463" s="663">
        <v>438.49</v>
      </c>
      <c r="M463" s="663">
        <v>26747.890000000014</v>
      </c>
      <c r="N463" s="662">
        <v>61</v>
      </c>
      <c r="O463" s="745">
        <v>44.5</v>
      </c>
      <c r="P463" s="663">
        <v>21924.500000000015</v>
      </c>
      <c r="Q463" s="678">
        <v>0.81967213114754112</v>
      </c>
      <c r="R463" s="662">
        <v>50</v>
      </c>
      <c r="S463" s="678">
        <v>0.81967213114754101</v>
      </c>
      <c r="T463" s="745">
        <v>37</v>
      </c>
      <c r="U463" s="701">
        <v>0.8314606741573034</v>
      </c>
    </row>
    <row r="464" spans="1:21" ht="14.4" customHeight="1" x14ac:dyDescent="0.3">
      <c r="A464" s="661">
        <v>12</v>
      </c>
      <c r="B464" s="662" t="s">
        <v>543</v>
      </c>
      <c r="C464" s="662" t="s">
        <v>2356</v>
      </c>
      <c r="D464" s="743" t="s">
        <v>4570</v>
      </c>
      <c r="E464" s="744" t="s">
        <v>2366</v>
      </c>
      <c r="F464" s="662" t="s">
        <v>2351</v>
      </c>
      <c r="G464" s="662" t="s">
        <v>2537</v>
      </c>
      <c r="H464" s="662" t="s">
        <v>1529</v>
      </c>
      <c r="I464" s="662" t="s">
        <v>2538</v>
      </c>
      <c r="J464" s="662" t="s">
        <v>1544</v>
      </c>
      <c r="K464" s="662" t="s">
        <v>2539</v>
      </c>
      <c r="L464" s="663">
        <v>394.64</v>
      </c>
      <c r="M464" s="663">
        <v>13417.760000000002</v>
      </c>
      <c r="N464" s="662">
        <v>34</v>
      </c>
      <c r="O464" s="745">
        <v>24</v>
      </c>
      <c r="P464" s="663">
        <v>8287.4400000000023</v>
      </c>
      <c r="Q464" s="678">
        <v>0.61764705882352944</v>
      </c>
      <c r="R464" s="662">
        <v>21</v>
      </c>
      <c r="S464" s="678">
        <v>0.61764705882352944</v>
      </c>
      <c r="T464" s="745">
        <v>17</v>
      </c>
      <c r="U464" s="701">
        <v>0.70833333333333337</v>
      </c>
    </row>
    <row r="465" spans="1:21" ht="14.4" customHeight="1" x14ac:dyDescent="0.3">
      <c r="A465" s="661">
        <v>12</v>
      </c>
      <c r="B465" s="662" t="s">
        <v>543</v>
      </c>
      <c r="C465" s="662" t="s">
        <v>2356</v>
      </c>
      <c r="D465" s="743" t="s">
        <v>4570</v>
      </c>
      <c r="E465" s="744" t="s">
        <v>2366</v>
      </c>
      <c r="F465" s="662" t="s">
        <v>2351</v>
      </c>
      <c r="G465" s="662" t="s">
        <v>2537</v>
      </c>
      <c r="H465" s="662" t="s">
        <v>544</v>
      </c>
      <c r="I465" s="662" t="s">
        <v>2896</v>
      </c>
      <c r="J465" s="662" t="s">
        <v>2897</v>
      </c>
      <c r="K465" s="662" t="s">
        <v>2539</v>
      </c>
      <c r="L465" s="663">
        <v>394.64</v>
      </c>
      <c r="M465" s="663">
        <v>394.64</v>
      </c>
      <c r="N465" s="662">
        <v>1</v>
      </c>
      <c r="O465" s="745">
        <v>0.5</v>
      </c>
      <c r="P465" s="663">
        <v>394.64</v>
      </c>
      <c r="Q465" s="678">
        <v>1</v>
      </c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12</v>
      </c>
      <c r="B466" s="662" t="s">
        <v>543</v>
      </c>
      <c r="C466" s="662" t="s">
        <v>2356</v>
      </c>
      <c r="D466" s="743" t="s">
        <v>4570</v>
      </c>
      <c r="E466" s="744" t="s">
        <v>2366</v>
      </c>
      <c r="F466" s="662" t="s">
        <v>2351</v>
      </c>
      <c r="G466" s="662" t="s">
        <v>2415</v>
      </c>
      <c r="H466" s="662" t="s">
        <v>544</v>
      </c>
      <c r="I466" s="662" t="s">
        <v>2416</v>
      </c>
      <c r="J466" s="662" t="s">
        <v>2417</v>
      </c>
      <c r="K466" s="662" t="s">
        <v>2418</v>
      </c>
      <c r="L466" s="663">
        <v>1514.87</v>
      </c>
      <c r="M466" s="663">
        <v>28782.529999999992</v>
      </c>
      <c r="N466" s="662">
        <v>19</v>
      </c>
      <c r="O466" s="745">
        <v>14</v>
      </c>
      <c r="P466" s="663">
        <v>22723.049999999992</v>
      </c>
      <c r="Q466" s="678">
        <v>0.78947368421052622</v>
      </c>
      <c r="R466" s="662">
        <v>15</v>
      </c>
      <c r="S466" s="678">
        <v>0.78947368421052633</v>
      </c>
      <c r="T466" s="745">
        <v>11</v>
      </c>
      <c r="U466" s="701">
        <v>0.7857142857142857</v>
      </c>
    </row>
    <row r="467" spans="1:21" ht="14.4" customHeight="1" x14ac:dyDescent="0.3">
      <c r="A467" s="661">
        <v>12</v>
      </c>
      <c r="B467" s="662" t="s">
        <v>543</v>
      </c>
      <c r="C467" s="662" t="s">
        <v>2356</v>
      </c>
      <c r="D467" s="743" t="s">
        <v>4570</v>
      </c>
      <c r="E467" s="744" t="s">
        <v>2366</v>
      </c>
      <c r="F467" s="662" t="s">
        <v>2351</v>
      </c>
      <c r="G467" s="662" t="s">
        <v>2898</v>
      </c>
      <c r="H467" s="662" t="s">
        <v>544</v>
      </c>
      <c r="I467" s="662" t="s">
        <v>2899</v>
      </c>
      <c r="J467" s="662" t="s">
        <v>2900</v>
      </c>
      <c r="K467" s="662" t="s">
        <v>2901</v>
      </c>
      <c r="L467" s="663">
        <v>0</v>
      </c>
      <c r="M467" s="663">
        <v>0</v>
      </c>
      <c r="N467" s="662">
        <v>2</v>
      </c>
      <c r="O467" s="745">
        <v>2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12</v>
      </c>
      <c r="B468" s="662" t="s">
        <v>543</v>
      </c>
      <c r="C468" s="662" t="s">
        <v>2356</v>
      </c>
      <c r="D468" s="743" t="s">
        <v>4570</v>
      </c>
      <c r="E468" s="744" t="s">
        <v>2366</v>
      </c>
      <c r="F468" s="662" t="s">
        <v>2351</v>
      </c>
      <c r="G468" s="662" t="s">
        <v>2588</v>
      </c>
      <c r="H468" s="662" t="s">
        <v>1529</v>
      </c>
      <c r="I468" s="662" t="s">
        <v>2589</v>
      </c>
      <c r="J468" s="662" t="s">
        <v>2590</v>
      </c>
      <c r="K468" s="662" t="s">
        <v>2591</v>
      </c>
      <c r="L468" s="663">
        <v>99.91</v>
      </c>
      <c r="M468" s="663">
        <v>999.1</v>
      </c>
      <c r="N468" s="662">
        <v>10</v>
      </c>
      <c r="O468" s="745">
        <v>3</v>
      </c>
      <c r="P468" s="663">
        <v>699.37</v>
      </c>
      <c r="Q468" s="678">
        <v>0.7</v>
      </c>
      <c r="R468" s="662">
        <v>7</v>
      </c>
      <c r="S468" s="678">
        <v>0.7</v>
      </c>
      <c r="T468" s="745">
        <v>2</v>
      </c>
      <c r="U468" s="701">
        <v>0.66666666666666663</v>
      </c>
    </row>
    <row r="469" spans="1:21" ht="14.4" customHeight="1" x14ac:dyDescent="0.3">
      <c r="A469" s="661">
        <v>12</v>
      </c>
      <c r="B469" s="662" t="s">
        <v>543</v>
      </c>
      <c r="C469" s="662" t="s">
        <v>2356</v>
      </c>
      <c r="D469" s="743" t="s">
        <v>4570</v>
      </c>
      <c r="E469" s="744" t="s">
        <v>2366</v>
      </c>
      <c r="F469" s="662" t="s">
        <v>2351</v>
      </c>
      <c r="G469" s="662" t="s">
        <v>2667</v>
      </c>
      <c r="H469" s="662" t="s">
        <v>544</v>
      </c>
      <c r="I469" s="662" t="s">
        <v>1194</v>
      </c>
      <c r="J469" s="662" t="s">
        <v>1195</v>
      </c>
      <c r="K469" s="662" t="s">
        <v>2902</v>
      </c>
      <c r="L469" s="663">
        <v>31.32</v>
      </c>
      <c r="M469" s="663">
        <v>31.32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12</v>
      </c>
      <c r="B470" s="662" t="s">
        <v>543</v>
      </c>
      <c r="C470" s="662" t="s">
        <v>2356</v>
      </c>
      <c r="D470" s="743" t="s">
        <v>4570</v>
      </c>
      <c r="E470" s="744" t="s">
        <v>2366</v>
      </c>
      <c r="F470" s="662" t="s">
        <v>2351</v>
      </c>
      <c r="G470" s="662" t="s">
        <v>2503</v>
      </c>
      <c r="H470" s="662" t="s">
        <v>544</v>
      </c>
      <c r="I470" s="662" t="s">
        <v>2903</v>
      </c>
      <c r="J470" s="662" t="s">
        <v>2904</v>
      </c>
      <c r="K470" s="662" t="s">
        <v>2905</v>
      </c>
      <c r="L470" s="663">
        <v>99.94</v>
      </c>
      <c r="M470" s="663">
        <v>499.7</v>
      </c>
      <c r="N470" s="662">
        <v>5</v>
      </c>
      <c r="O470" s="745">
        <v>1.1666666666666665</v>
      </c>
      <c r="P470" s="663">
        <v>499.7</v>
      </c>
      <c r="Q470" s="678">
        <v>1</v>
      </c>
      <c r="R470" s="662">
        <v>5</v>
      </c>
      <c r="S470" s="678">
        <v>1</v>
      </c>
      <c r="T470" s="745">
        <v>1.1666666666666665</v>
      </c>
      <c r="U470" s="701">
        <v>1</v>
      </c>
    </row>
    <row r="471" spans="1:21" ht="14.4" customHeight="1" x14ac:dyDescent="0.3">
      <c r="A471" s="661">
        <v>12</v>
      </c>
      <c r="B471" s="662" t="s">
        <v>543</v>
      </c>
      <c r="C471" s="662" t="s">
        <v>2356</v>
      </c>
      <c r="D471" s="743" t="s">
        <v>4570</v>
      </c>
      <c r="E471" s="744" t="s">
        <v>2366</v>
      </c>
      <c r="F471" s="662" t="s">
        <v>2351</v>
      </c>
      <c r="G471" s="662" t="s">
        <v>2906</v>
      </c>
      <c r="H471" s="662" t="s">
        <v>544</v>
      </c>
      <c r="I471" s="662" t="s">
        <v>2907</v>
      </c>
      <c r="J471" s="662" t="s">
        <v>2908</v>
      </c>
      <c r="K471" s="662" t="s">
        <v>2909</v>
      </c>
      <c r="L471" s="663">
        <v>468.21</v>
      </c>
      <c r="M471" s="663">
        <v>4682.0999999999995</v>
      </c>
      <c r="N471" s="662">
        <v>10</v>
      </c>
      <c r="O471" s="745">
        <v>2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12</v>
      </c>
      <c r="B472" s="662" t="s">
        <v>543</v>
      </c>
      <c r="C472" s="662" t="s">
        <v>2356</v>
      </c>
      <c r="D472" s="743" t="s">
        <v>4570</v>
      </c>
      <c r="E472" s="744" t="s">
        <v>2366</v>
      </c>
      <c r="F472" s="662" t="s">
        <v>2351</v>
      </c>
      <c r="G472" s="662" t="s">
        <v>2906</v>
      </c>
      <c r="H472" s="662" t="s">
        <v>544</v>
      </c>
      <c r="I472" s="662" t="s">
        <v>2910</v>
      </c>
      <c r="J472" s="662" t="s">
        <v>2911</v>
      </c>
      <c r="K472" s="662" t="s">
        <v>2912</v>
      </c>
      <c r="L472" s="663">
        <v>234.09</v>
      </c>
      <c r="M472" s="663">
        <v>468.18</v>
      </c>
      <c r="N472" s="662">
        <v>2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12</v>
      </c>
      <c r="B473" s="662" t="s">
        <v>543</v>
      </c>
      <c r="C473" s="662" t="s">
        <v>2356</v>
      </c>
      <c r="D473" s="743" t="s">
        <v>4570</v>
      </c>
      <c r="E473" s="744" t="s">
        <v>2366</v>
      </c>
      <c r="F473" s="662" t="s">
        <v>2351</v>
      </c>
      <c r="G473" s="662" t="s">
        <v>2906</v>
      </c>
      <c r="H473" s="662" t="s">
        <v>544</v>
      </c>
      <c r="I473" s="662" t="s">
        <v>2910</v>
      </c>
      <c r="J473" s="662" t="s">
        <v>2911</v>
      </c>
      <c r="K473" s="662" t="s">
        <v>2912</v>
      </c>
      <c r="L473" s="663">
        <v>154.08000000000001</v>
      </c>
      <c r="M473" s="663">
        <v>924.48</v>
      </c>
      <c r="N473" s="662">
        <v>6</v>
      </c>
      <c r="O473" s="745">
        <v>1.5</v>
      </c>
      <c r="P473" s="663">
        <v>924.48</v>
      </c>
      <c r="Q473" s="678">
        <v>1</v>
      </c>
      <c r="R473" s="662">
        <v>6</v>
      </c>
      <c r="S473" s="678">
        <v>1</v>
      </c>
      <c r="T473" s="745">
        <v>1.5</v>
      </c>
      <c r="U473" s="701">
        <v>1</v>
      </c>
    </row>
    <row r="474" spans="1:21" ht="14.4" customHeight="1" x14ac:dyDescent="0.3">
      <c r="A474" s="661">
        <v>12</v>
      </c>
      <c r="B474" s="662" t="s">
        <v>543</v>
      </c>
      <c r="C474" s="662" t="s">
        <v>2356</v>
      </c>
      <c r="D474" s="743" t="s">
        <v>4570</v>
      </c>
      <c r="E474" s="744" t="s">
        <v>2366</v>
      </c>
      <c r="F474" s="662" t="s">
        <v>2351</v>
      </c>
      <c r="G474" s="662" t="s">
        <v>2729</v>
      </c>
      <c r="H474" s="662" t="s">
        <v>544</v>
      </c>
      <c r="I474" s="662" t="s">
        <v>1428</v>
      </c>
      <c r="J474" s="662" t="s">
        <v>1429</v>
      </c>
      <c r="K474" s="662" t="s">
        <v>2913</v>
      </c>
      <c r="L474" s="663">
        <v>1081.08</v>
      </c>
      <c r="M474" s="663">
        <v>3243.24</v>
      </c>
      <c r="N474" s="662">
        <v>3</v>
      </c>
      <c r="O474" s="745">
        <v>1.5</v>
      </c>
      <c r="P474" s="663">
        <v>3243.24</v>
      </c>
      <c r="Q474" s="678">
        <v>1</v>
      </c>
      <c r="R474" s="662">
        <v>3</v>
      </c>
      <c r="S474" s="678">
        <v>1</v>
      </c>
      <c r="T474" s="745">
        <v>1.5</v>
      </c>
      <c r="U474" s="701">
        <v>1</v>
      </c>
    </row>
    <row r="475" spans="1:21" ht="14.4" customHeight="1" x14ac:dyDescent="0.3">
      <c r="A475" s="661">
        <v>12</v>
      </c>
      <c r="B475" s="662" t="s">
        <v>543</v>
      </c>
      <c r="C475" s="662" t="s">
        <v>2356</v>
      </c>
      <c r="D475" s="743" t="s">
        <v>4570</v>
      </c>
      <c r="E475" s="744" t="s">
        <v>2366</v>
      </c>
      <c r="F475" s="662" t="s">
        <v>2351</v>
      </c>
      <c r="G475" s="662" t="s">
        <v>2729</v>
      </c>
      <c r="H475" s="662" t="s">
        <v>544</v>
      </c>
      <c r="I475" s="662" t="s">
        <v>2730</v>
      </c>
      <c r="J475" s="662" t="s">
        <v>1429</v>
      </c>
      <c r="K475" s="662" t="s">
        <v>2731</v>
      </c>
      <c r="L475" s="663">
        <v>3243.21</v>
      </c>
      <c r="M475" s="663">
        <v>239997.53999999998</v>
      </c>
      <c r="N475" s="662">
        <v>74</v>
      </c>
      <c r="O475" s="745">
        <v>47.5</v>
      </c>
      <c r="P475" s="663">
        <v>178376.55</v>
      </c>
      <c r="Q475" s="678">
        <v>0.74324324324324331</v>
      </c>
      <c r="R475" s="662">
        <v>55</v>
      </c>
      <c r="S475" s="678">
        <v>0.7432432432432432</v>
      </c>
      <c r="T475" s="745">
        <v>36.5</v>
      </c>
      <c r="U475" s="701">
        <v>0.76842105263157889</v>
      </c>
    </row>
    <row r="476" spans="1:21" ht="14.4" customHeight="1" x14ac:dyDescent="0.3">
      <c r="A476" s="661">
        <v>12</v>
      </c>
      <c r="B476" s="662" t="s">
        <v>543</v>
      </c>
      <c r="C476" s="662" t="s">
        <v>2356</v>
      </c>
      <c r="D476" s="743" t="s">
        <v>4570</v>
      </c>
      <c r="E476" s="744" t="s">
        <v>2366</v>
      </c>
      <c r="F476" s="662" t="s">
        <v>2351</v>
      </c>
      <c r="G476" s="662" t="s">
        <v>2729</v>
      </c>
      <c r="H476" s="662" t="s">
        <v>544</v>
      </c>
      <c r="I476" s="662" t="s">
        <v>2914</v>
      </c>
      <c r="J476" s="662" t="s">
        <v>1429</v>
      </c>
      <c r="K476" s="662" t="s">
        <v>2731</v>
      </c>
      <c r="L476" s="663">
        <v>3243.21</v>
      </c>
      <c r="M476" s="663">
        <v>42161.729999999996</v>
      </c>
      <c r="N476" s="662">
        <v>13</v>
      </c>
      <c r="O476" s="745">
        <v>9</v>
      </c>
      <c r="P476" s="663">
        <v>38918.519999999997</v>
      </c>
      <c r="Q476" s="678">
        <v>0.92307692307692313</v>
      </c>
      <c r="R476" s="662">
        <v>12</v>
      </c>
      <c r="S476" s="678">
        <v>0.92307692307692313</v>
      </c>
      <c r="T476" s="745">
        <v>8.5</v>
      </c>
      <c r="U476" s="701">
        <v>0.94444444444444442</v>
      </c>
    </row>
    <row r="477" spans="1:21" ht="14.4" customHeight="1" x14ac:dyDescent="0.3">
      <c r="A477" s="661">
        <v>12</v>
      </c>
      <c r="B477" s="662" t="s">
        <v>543</v>
      </c>
      <c r="C477" s="662" t="s">
        <v>2356</v>
      </c>
      <c r="D477" s="743" t="s">
        <v>4570</v>
      </c>
      <c r="E477" s="744" t="s">
        <v>2366</v>
      </c>
      <c r="F477" s="662" t="s">
        <v>2351</v>
      </c>
      <c r="G477" s="662" t="s">
        <v>2915</v>
      </c>
      <c r="H477" s="662" t="s">
        <v>544</v>
      </c>
      <c r="I477" s="662" t="s">
        <v>2916</v>
      </c>
      <c r="J477" s="662" t="s">
        <v>2917</v>
      </c>
      <c r="K477" s="662" t="s">
        <v>2918</v>
      </c>
      <c r="L477" s="663">
        <v>0</v>
      </c>
      <c r="M477" s="663">
        <v>0</v>
      </c>
      <c r="N477" s="662">
        <v>2</v>
      </c>
      <c r="O477" s="745">
        <v>1</v>
      </c>
      <c r="P477" s="663">
        <v>0</v>
      </c>
      <c r="Q477" s="678"/>
      <c r="R477" s="662">
        <v>1</v>
      </c>
      <c r="S477" s="678">
        <v>0.5</v>
      </c>
      <c r="T477" s="745">
        <v>0.5</v>
      </c>
      <c r="U477" s="701">
        <v>0.5</v>
      </c>
    </row>
    <row r="478" spans="1:21" ht="14.4" customHeight="1" x14ac:dyDescent="0.3">
      <c r="A478" s="661">
        <v>12</v>
      </c>
      <c r="B478" s="662" t="s">
        <v>543</v>
      </c>
      <c r="C478" s="662" t="s">
        <v>2356</v>
      </c>
      <c r="D478" s="743" t="s">
        <v>4570</v>
      </c>
      <c r="E478" s="744" t="s">
        <v>2366</v>
      </c>
      <c r="F478" s="662" t="s">
        <v>2351</v>
      </c>
      <c r="G478" s="662" t="s">
        <v>2919</v>
      </c>
      <c r="H478" s="662" t="s">
        <v>544</v>
      </c>
      <c r="I478" s="662" t="s">
        <v>2920</v>
      </c>
      <c r="J478" s="662" t="s">
        <v>2921</v>
      </c>
      <c r="K478" s="662" t="s">
        <v>2922</v>
      </c>
      <c r="L478" s="663">
        <v>1546.98</v>
      </c>
      <c r="M478" s="663">
        <v>20110.739999999998</v>
      </c>
      <c r="N478" s="662">
        <v>13</v>
      </c>
      <c r="O478" s="745">
        <v>12</v>
      </c>
      <c r="P478" s="663">
        <v>15469.799999999997</v>
      </c>
      <c r="Q478" s="678">
        <v>0.76923076923076916</v>
      </c>
      <c r="R478" s="662">
        <v>10</v>
      </c>
      <c r="S478" s="678">
        <v>0.76923076923076927</v>
      </c>
      <c r="T478" s="745">
        <v>10</v>
      </c>
      <c r="U478" s="701">
        <v>0.83333333333333337</v>
      </c>
    </row>
    <row r="479" spans="1:21" ht="14.4" customHeight="1" x14ac:dyDescent="0.3">
      <c r="A479" s="661">
        <v>12</v>
      </c>
      <c r="B479" s="662" t="s">
        <v>543</v>
      </c>
      <c r="C479" s="662" t="s">
        <v>2356</v>
      </c>
      <c r="D479" s="743" t="s">
        <v>4570</v>
      </c>
      <c r="E479" s="744" t="s">
        <v>2366</v>
      </c>
      <c r="F479" s="662" t="s">
        <v>2351</v>
      </c>
      <c r="G479" s="662" t="s">
        <v>2919</v>
      </c>
      <c r="H479" s="662" t="s">
        <v>544</v>
      </c>
      <c r="I479" s="662" t="s">
        <v>2923</v>
      </c>
      <c r="J479" s="662" t="s">
        <v>2921</v>
      </c>
      <c r="K479" s="662" t="s">
        <v>2924</v>
      </c>
      <c r="L479" s="663">
        <v>0</v>
      </c>
      <c r="M479" s="663">
        <v>0</v>
      </c>
      <c r="N479" s="662">
        <v>23</v>
      </c>
      <c r="O479" s="745">
        <v>19</v>
      </c>
      <c r="P479" s="663">
        <v>0</v>
      </c>
      <c r="Q479" s="678"/>
      <c r="R479" s="662">
        <v>21</v>
      </c>
      <c r="S479" s="678">
        <v>0.91304347826086951</v>
      </c>
      <c r="T479" s="745">
        <v>17.5</v>
      </c>
      <c r="U479" s="701">
        <v>0.92105263157894735</v>
      </c>
    </row>
    <row r="480" spans="1:21" ht="14.4" customHeight="1" x14ac:dyDescent="0.3">
      <c r="A480" s="661">
        <v>12</v>
      </c>
      <c r="B480" s="662" t="s">
        <v>543</v>
      </c>
      <c r="C480" s="662" t="s">
        <v>2356</v>
      </c>
      <c r="D480" s="743" t="s">
        <v>4570</v>
      </c>
      <c r="E480" s="744" t="s">
        <v>2366</v>
      </c>
      <c r="F480" s="662" t="s">
        <v>2351</v>
      </c>
      <c r="G480" s="662" t="s">
        <v>2919</v>
      </c>
      <c r="H480" s="662" t="s">
        <v>544</v>
      </c>
      <c r="I480" s="662" t="s">
        <v>2925</v>
      </c>
      <c r="J480" s="662" t="s">
        <v>2921</v>
      </c>
      <c r="K480" s="662" t="s">
        <v>2926</v>
      </c>
      <c r="L480" s="663">
        <v>464.09</v>
      </c>
      <c r="M480" s="663">
        <v>928.18</v>
      </c>
      <c r="N480" s="662">
        <v>2</v>
      </c>
      <c r="O480" s="745">
        <v>1.5</v>
      </c>
      <c r="P480" s="663">
        <v>464.09</v>
      </c>
      <c r="Q480" s="678">
        <v>0.5</v>
      </c>
      <c r="R480" s="662">
        <v>1</v>
      </c>
      <c r="S480" s="678">
        <v>0.5</v>
      </c>
      <c r="T480" s="745">
        <v>0.5</v>
      </c>
      <c r="U480" s="701">
        <v>0.33333333333333331</v>
      </c>
    </row>
    <row r="481" spans="1:21" ht="14.4" customHeight="1" x14ac:dyDescent="0.3">
      <c r="A481" s="661">
        <v>12</v>
      </c>
      <c r="B481" s="662" t="s">
        <v>543</v>
      </c>
      <c r="C481" s="662" t="s">
        <v>2356</v>
      </c>
      <c r="D481" s="743" t="s">
        <v>4570</v>
      </c>
      <c r="E481" s="744" t="s">
        <v>2366</v>
      </c>
      <c r="F481" s="662" t="s">
        <v>2351</v>
      </c>
      <c r="G481" s="662" t="s">
        <v>2419</v>
      </c>
      <c r="H481" s="662" t="s">
        <v>544</v>
      </c>
      <c r="I481" s="662" t="s">
        <v>2420</v>
      </c>
      <c r="J481" s="662" t="s">
        <v>2421</v>
      </c>
      <c r="K481" s="662" t="s">
        <v>2422</v>
      </c>
      <c r="L481" s="663">
        <v>0</v>
      </c>
      <c r="M481" s="663">
        <v>0</v>
      </c>
      <c r="N481" s="662">
        <v>10</v>
      </c>
      <c r="O481" s="745">
        <v>6.5</v>
      </c>
      <c r="P481" s="663">
        <v>0</v>
      </c>
      <c r="Q481" s="678"/>
      <c r="R481" s="662">
        <v>9</v>
      </c>
      <c r="S481" s="678">
        <v>0.9</v>
      </c>
      <c r="T481" s="745">
        <v>6</v>
      </c>
      <c r="U481" s="701">
        <v>0.92307692307692313</v>
      </c>
    </row>
    <row r="482" spans="1:21" ht="14.4" customHeight="1" x14ac:dyDescent="0.3">
      <c r="A482" s="661">
        <v>12</v>
      </c>
      <c r="B482" s="662" t="s">
        <v>543</v>
      </c>
      <c r="C482" s="662" t="s">
        <v>2356</v>
      </c>
      <c r="D482" s="743" t="s">
        <v>4570</v>
      </c>
      <c r="E482" s="744" t="s">
        <v>2366</v>
      </c>
      <c r="F482" s="662" t="s">
        <v>2351</v>
      </c>
      <c r="G482" s="662" t="s">
        <v>2419</v>
      </c>
      <c r="H482" s="662" t="s">
        <v>544</v>
      </c>
      <c r="I482" s="662" t="s">
        <v>2423</v>
      </c>
      <c r="J482" s="662" t="s">
        <v>2424</v>
      </c>
      <c r="K482" s="662" t="s">
        <v>2425</v>
      </c>
      <c r="L482" s="663">
        <v>0</v>
      </c>
      <c r="M482" s="663">
        <v>0</v>
      </c>
      <c r="N482" s="662">
        <v>14</v>
      </c>
      <c r="O482" s="745">
        <v>6.5</v>
      </c>
      <c r="P482" s="663">
        <v>0</v>
      </c>
      <c r="Q482" s="678"/>
      <c r="R482" s="662">
        <v>14</v>
      </c>
      <c r="S482" s="678">
        <v>1</v>
      </c>
      <c r="T482" s="745">
        <v>6.5</v>
      </c>
      <c r="U482" s="701">
        <v>1</v>
      </c>
    </row>
    <row r="483" spans="1:21" ht="14.4" customHeight="1" x14ac:dyDescent="0.3">
      <c r="A483" s="661">
        <v>12</v>
      </c>
      <c r="B483" s="662" t="s">
        <v>543</v>
      </c>
      <c r="C483" s="662" t="s">
        <v>2356</v>
      </c>
      <c r="D483" s="743" t="s">
        <v>4570</v>
      </c>
      <c r="E483" s="744" t="s">
        <v>2366</v>
      </c>
      <c r="F483" s="662" t="s">
        <v>2351</v>
      </c>
      <c r="G483" s="662" t="s">
        <v>2419</v>
      </c>
      <c r="H483" s="662" t="s">
        <v>544</v>
      </c>
      <c r="I483" s="662" t="s">
        <v>2927</v>
      </c>
      <c r="J483" s="662" t="s">
        <v>2424</v>
      </c>
      <c r="K483" s="662" t="s">
        <v>2425</v>
      </c>
      <c r="L483" s="663">
        <v>0</v>
      </c>
      <c r="M483" s="663">
        <v>0</v>
      </c>
      <c r="N483" s="662">
        <v>1</v>
      </c>
      <c r="O483" s="745">
        <v>1</v>
      </c>
      <c r="P483" s="663">
        <v>0</v>
      </c>
      <c r="Q483" s="678"/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12</v>
      </c>
      <c r="B484" s="662" t="s">
        <v>543</v>
      </c>
      <c r="C484" s="662" t="s">
        <v>2356</v>
      </c>
      <c r="D484" s="743" t="s">
        <v>4570</v>
      </c>
      <c r="E484" s="744" t="s">
        <v>2366</v>
      </c>
      <c r="F484" s="662" t="s">
        <v>2351</v>
      </c>
      <c r="G484" s="662" t="s">
        <v>2626</v>
      </c>
      <c r="H484" s="662" t="s">
        <v>544</v>
      </c>
      <c r="I484" s="662" t="s">
        <v>2627</v>
      </c>
      <c r="J484" s="662" t="s">
        <v>2628</v>
      </c>
      <c r="K484" s="662" t="s">
        <v>2629</v>
      </c>
      <c r="L484" s="663">
        <v>0</v>
      </c>
      <c r="M484" s="663">
        <v>0</v>
      </c>
      <c r="N484" s="662">
        <v>12</v>
      </c>
      <c r="O484" s="745">
        <v>8</v>
      </c>
      <c r="P484" s="663">
        <v>0</v>
      </c>
      <c r="Q484" s="678"/>
      <c r="R484" s="662">
        <v>4</v>
      </c>
      <c r="S484" s="678">
        <v>0.33333333333333331</v>
      </c>
      <c r="T484" s="745">
        <v>4</v>
      </c>
      <c r="U484" s="701">
        <v>0.5</v>
      </c>
    </row>
    <row r="485" spans="1:21" ht="14.4" customHeight="1" x14ac:dyDescent="0.3">
      <c r="A485" s="661">
        <v>12</v>
      </c>
      <c r="B485" s="662" t="s">
        <v>543</v>
      </c>
      <c r="C485" s="662" t="s">
        <v>2356</v>
      </c>
      <c r="D485" s="743" t="s">
        <v>4570</v>
      </c>
      <c r="E485" s="744" t="s">
        <v>2366</v>
      </c>
      <c r="F485" s="662" t="s">
        <v>2351</v>
      </c>
      <c r="G485" s="662" t="s">
        <v>2928</v>
      </c>
      <c r="H485" s="662" t="s">
        <v>544</v>
      </c>
      <c r="I485" s="662" t="s">
        <v>2929</v>
      </c>
      <c r="J485" s="662" t="s">
        <v>2930</v>
      </c>
      <c r="K485" s="662" t="s">
        <v>2931</v>
      </c>
      <c r="L485" s="663">
        <v>239.19</v>
      </c>
      <c r="M485" s="663">
        <v>956.76</v>
      </c>
      <c r="N485" s="662">
        <v>4</v>
      </c>
      <c r="O485" s="745">
        <v>0.5</v>
      </c>
      <c r="P485" s="663">
        <v>956.76</v>
      </c>
      <c r="Q485" s="678">
        <v>1</v>
      </c>
      <c r="R485" s="662">
        <v>4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12</v>
      </c>
      <c r="B486" s="662" t="s">
        <v>543</v>
      </c>
      <c r="C486" s="662" t="s">
        <v>2356</v>
      </c>
      <c r="D486" s="743" t="s">
        <v>4570</v>
      </c>
      <c r="E486" s="744" t="s">
        <v>2366</v>
      </c>
      <c r="F486" s="662" t="s">
        <v>2351</v>
      </c>
      <c r="G486" s="662" t="s">
        <v>2928</v>
      </c>
      <c r="H486" s="662" t="s">
        <v>544</v>
      </c>
      <c r="I486" s="662" t="s">
        <v>2932</v>
      </c>
      <c r="J486" s="662" t="s">
        <v>2933</v>
      </c>
      <c r="K486" s="662" t="s">
        <v>2934</v>
      </c>
      <c r="L486" s="663">
        <v>478.4</v>
      </c>
      <c r="M486" s="663">
        <v>4784</v>
      </c>
      <c r="N486" s="662">
        <v>10</v>
      </c>
      <c r="O486" s="745">
        <v>3.333333333333333</v>
      </c>
      <c r="P486" s="663">
        <v>4784</v>
      </c>
      <c r="Q486" s="678">
        <v>1</v>
      </c>
      <c r="R486" s="662">
        <v>10</v>
      </c>
      <c r="S486" s="678">
        <v>1</v>
      </c>
      <c r="T486" s="745">
        <v>3.333333333333333</v>
      </c>
      <c r="U486" s="701">
        <v>1</v>
      </c>
    </row>
    <row r="487" spans="1:21" ht="14.4" customHeight="1" x14ac:dyDescent="0.3">
      <c r="A487" s="661">
        <v>12</v>
      </c>
      <c r="B487" s="662" t="s">
        <v>543</v>
      </c>
      <c r="C487" s="662" t="s">
        <v>2356</v>
      </c>
      <c r="D487" s="743" t="s">
        <v>4570</v>
      </c>
      <c r="E487" s="744" t="s">
        <v>2366</v>
      </c>
      <c r="F487" s="662" t="s">
        <v>2351</v>
      </c>
      <c r="G487" s="662" t="s">
        <v>2928</v>
      </c>
      <c r="H487" s="662" t="s">
        <v>544</v>
      </c>
      <c r="I487" s="662" t="s">
        <v>2935</v>
      </c>
      <c r="J487" s="662" t="s">
        <v>2930</v>
      </c>
      <c r="K487" s="662" t="s">
        <v>2936</v>
      </c>
      <c r="L487" s="663">
        <v>239.19</v>
      </c>
      <c r="M487" s="663">
        <v>717.56999999999994</v>
      </c>
      <c r="N487" s="662">
        <v>3</v>
      </c>
      <c r="O487" s="745">
        <v>1</v>
      </c>
      <c r="P487" s="663">
        <v>717.56999999999994</v>
      </c>
      <c r="Q487" s="678">
        <v>1</v>
      </c>
      <c r="R487" s="662">
        <v>3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12</v>
      </c>
      <c r="B488" s="662" t="s">
        <v>543</v>
      </c>
      <c r="C488" s="662" t="s">
        <v>2356</v>
      </c>
      <c r="D488" s="743" t="s">
        <v>4570</v>
      </c>
      <c r="E488" s="744" t="s">
        <v>2366</v>
      </c>
      <c r="F488" s="662" t="s">
        <v>2351</v>
      </c>
      <c r="G488" s="662" t="s">
        <v>2928</v>
      </c>
      <c r="H488" s="662" t="s">
        <v>544</v>
      </c>
      <c r="I488" s="662" t="s">
        <v>2937</v>
      </c>
      <c r="J488" s="662" t="s">
        <v>2933</v>
      </c>
      <c r="K488" s="662" t="s">
        <v>2938</v>
      </c>
      <c r="L488" s="663">
        <v>478.4</v>
      </c>
      <c r="M488" s="663">
        <v>6219.1999999999989</v>
      </c>
      <c r="N488" s="662">
        <v>13</v>
      </c>
      <c r="O488" s="745">
        <v>2</v>
      </c>
      <c r="P488" s="663">
        <v>6219.1999999999989</v>
      </c>
      <c r="Q488" s="678">
        <v>1</v>
      </c>
      <c r="R488" s="662">
        <v>13</v>
      </c>
      <c r="S488" s="678">
        <v>1</v>
      </c>
      <c r="T488" s="745">
        <v>2</v>
      </c>
      <c r="U488" s="701">
        <v>1</v>
      </c>
    </row>
    <row r="489" spans="1:21" ht="14.4" customHeight="1" x14ac:dyDescent="0.3">
      <c r="A489" s="661">
        <v>12</v>
      </c>
      <c r="B489" s="662" t="s">
        <v>543</v>
      </c>
      <c r="C489" s="662" t="s">
        <v>2356</v>
      </c>
      <c r="D489" s="743" t="s">
        <v>4570</v>
      </c>
      <c r="E489" s="744" t="s">
        <v>2366</v>
      </c>
      <c r="F489" s="662" t="s">
        <v>2353</v>
      </c>
      <c r="G489" s="662" t="s">
        <v>2939</v>
      </c>
      <c r="H489" s="662" t="s">
        <v>544</v>
      </c>
      <c r="I489" s="662" t="s">
        <v>2940</v>
      </c>
      <c r="J489" s="662" t="s">
        <v>2941</v>
      </c>
      <c r="K489" s="662" t="s">
        <v>2942</v>
      </c>
      <c r="L489" s="663">
        <v>100</v>
      </c>
      <c r="M489" s="663">
        <v>700</v>
      </c>
      <c r="N489" s="662">
        <v>7</v>
      </c>
      <c r="O489" s="745">
        <v>3</v>
      </c>
      <c r="P489" s="663">
        <v>700</v>
      </c>
      <c r="Q489" s="678">
        <v>1</v>
      </c>
      <c r="R489" s="662">
        <v>7</v>
      </c>
      <c r="S489" s="678">
        <v>1</v>
      </c>
      <c r="T489" s="745">
        <v>3</v>
      </c>
      <c r="U489" s="701">
        <v>1</v>
      </c>
    </row>
    <row r="490" spans="1:21" ht="14.4" customHeight="1" x14ac:dyDescent="0.3">
      <c r="A490" s="661">
        <v>12</v>
      </c>
      <c r="B490" s="662" t="s">
        <v>543</v>
      </c>
      <c r="C490" s="662" t="s">
        <v>2356</v>
      </c>
      <c r="D490" s="743" t="s">
        <v>4570</v>
      </c>
      <c r="E490" s="744" t="s">
        <v>2366</v>
      </c>
      <c r="F490" s="662" t="s">
        <v>2353</v>
      </c>
      <c r="G490" s="662" t="s">
        <v>2426</v>
      </c>
      <c r="H490" s="662" t="s">
        <v>544</v>
      </c>
      <c r="I490" s="662" t="s">
        <v>2511</v>
      </c>
      <c r="J490" s="662" t="s">
        <v>2512</v>
      </c>
      <c r="K490" s="662" t="s">
        <v>2513</v>
      </c>
      <c r="L490" s="663">
        <v>162.71</v>
      </c>
      <c r="M490" s="663">
        <v>8623.630000000001</v>
      </c>
      <c r="N490" s="662">
        <v>53</v>
      </c>
      <c r="O490" s="745">
        <v>6</v>
      </c>
      <c r="P490" s="663">
        <v>7810.0800000000008</v>
      </c>
      <c r="Q490" s="678">
        <v>0.90566037735849059</v>
      </c>
      <c r="R490" s="662">
        <v>48</v>
      </c>
      <c r="S490" s="678">
        <v>0.90566037735849059</v>
      </c>
      <c r="T490" s="745">
        <v>5</v>
      </c>
      <c r="U490" s="701">
        <v>0.83333333333333337</v>
      </c>
    </row>
    <row r="491" spans="1:21" ht="14.4" customHeight="1" x14ac:dyDescent="0.3">
      <c r="A491" s="661">
        <v>12</v>
      </c>
      <c r="B491" s="662" t="s">
        <v>543</v>
      </c>
      <c r="C491" s="662" t="s">
        <v>2356</v>
      </c>
      <c r="D491" s="743" t="s">
        <v>4570</v>
      </c>
      <c r="E491" s="744" t="s">
        <v>2366</v>
      </c>
      <c r="F491" s="662" t="s">
        <v>2353</v>
      </c>
      <c r="G491" s="662" t="s">
        <v>2426</v>
      </c>
      <c r="H491" s="662" t="s">
        <v>544</v>
      </c>
      <c r="I491" s="662" t="s">
        <v>2943</v>
      </c>
      <c r="J491" s="662" t="s">
        <v>2944</v>
      </c>
      <c r="K491" s="662" t="s">
        <v>2945</v>
      </c>
      <c r="L491" s="663">
        <v>112.5</v>
      </c>
      <c r="M491" s="663">
        <v>27000</v>
      </c>
      <c r="N491" s="662">
        <v>240</v>
      </c>
      <c r="O491" s="745">
        <v>19</v>
      </c>
      <c r="P491" s="663">
        <v>20700</v>
      </c>
      <c r="Q491" s="678">
        <v>0.76666666666666672</v>
      </c>
      <c r="R491" s="662">
        <v>184</v>
      </c>
      <c r="S491" s="678">
        <v>0.76666666666666672</v>
      </c>
      <c r="T491" s="745">
        <v>15.5</v>
      </c>
      <c r="U491" s="701">
        <v>0.81578947368421051</v>
      </c>
    </row>
    <row r="492" spans="1:21" ht="14.4" customHeight="1" x14ac:dyDescent="0.3">
      <c r="A492" s="661">
        <v>12</v>
      </c>
      <c r="B492" s="662" t="s">
        <v>543</v>
      </c>
      <c r="C492" s="662" t="s">
        <v>2356</v>
      </c>
      <c r="D492" s="743" t="s">
        <v>4570</v>
      </c>
      <c r="E492" s="744" t="s">
        <v>2366</v>
      </c>
      <c r="F492" s="662" t="s">
        <v>2353</v>
      </c>
      <c r="G492" s="662" t="s">
        <v>2426</v>
      </c>
      <c r="H492" s="662" t="s">
        <v>544</v>
      </c>
      <c r="I492" s="662" t="s">
        <v>2943</v>
      </c>
      <c r="J492" s="662" t="s">
        <v>2944</v>
      </c>
      <c r="K492" s="662" t="s">
        <v>2945</v>
      </c>
      <c r="L492" s="663">
        <v>99.99</v>
      </c>
      <c r="M492" s="663">
        <v>1199.8799999999999</v>
      </c>
      <c r="N492" s="662">
        <v>12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12</v>
      </c>
      <c r="B493" s="662" t="s">
        <v>543</v>
      </c>
      <c r="C493" s="662" t="s">
        <v>2356</v>
      </c>
      <c r="D493" s="743" t="s">
        <v>4570</v>
      </c>
      <c r="E493" s="744" t="s">
        <v>2366</v>
      </c>
      <c r="F493" s="662" t="s">
        <v>2353</v>
      </c>
      <c r="G493" s="662" t="s">
        <v>2426</v>
      </c>
      <c r="H493" s="662" t="s">
        <v>544</v>
      </c>
      <c r="I493" s="662" t="s">
        <v>2427</v>
      </c>
      <c r="J493" s="662" t="s">
        <v>2428</v>
      </c>
      <c r="K493" s="662" t="s">
        <v>2429</v>
      </c>
      <c r="L493" s="663">
        <v>48.75</v>
      </c>
      <c r="M493" s="663">
        <v>292.5</v>
      </c>
      <c r="N493" s="662">
        <v>6</v>
      </c>
      <c r="O493" s="745">
        <v>6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12</v>
      </c>
      <c r="B494" s="662" t="s">
        <v>543</v>
      </c>
      <c r="C494" s="662" t="s">
        <v>2356</v>
      </c>
      <c r="D494" s="743" t="s">
        <v>4570</v>
      </c>
      <c r="E494" s="744" t="s">
        <v>2366</v>
      </c>
      <c r="F494" s="662" t="s">
        <v>2353</v>
      </c>
      <c r="G494" s="662" t="s">
        <v>2426</v>
      </c>
      <c r="H494" s="662" t="s">
        <v>544</v>
      </c>
      <c r="I494" s="662" t="s">
        <v>2430</v>
      </c>
      <c r="J494" s="662" t="s">
        <v>2431</v>
      </c>
      <c r="K494" s="662" t="s">
        <v>2432</v>
      </c>
      <c r="L494" s="663">
        <v>87</v>
      </c>
      <c r="M494" s="663">
        <v>348</v>
      </c>
      <c r="N494" s="662">
        <v>4</v>
      </c>
      <c r="O494" s="745">
        <v>4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12</v>
      </c>
      <c r="B495" s="662" t="s">
        <v>543</v>
      </c>
      <c r="C495" s="662" t="s">
        <v>2356</v>
      </c>
      <c r="D495" s="743" t="s">
        <v>4570</v>
      </c>
      <c r="E495" s="744" t="s">
        <v>2366</v>
      </c>
      <c r="F495" s="662" t="s">
        <v>2353</v>
      </c>
      <c r="G495" s="662" t="s">
        <v>2426</v>
      </c>
      <c r="H495" s="662" t="s">
        <v>544</v>
      </c>
      <c r="I495" s="662" t="s">
        <v>2433</v>
      </c>
      <c r="J495" s="662" t="s">
        <v>2434</v>
      </c>
      <c r="K495" s="662" t="s">
        <v>2435</v>
      </c>
      <c r="L495" s="663">
        <v>500</v>
      </c>
      <c r="M495" s="663">
        <v>3500</v>
      </c>
      <c r="N495" s="662">
        <v>7</v>
      </c>
      <c r="O495" s="745">
        <v>6</v>
      </c>
      <c r="P495" s="663">
        <v>500</v>
      </c>
      <c r="Q495" s="678">
        <v>0.14285714285714285</v>
      </c>
      <c r="R495" s="662">
        <v>1</v>
      </c>
      <c r="S495" s="678">
        <v>0.14285714285714285</v>
      </c>
      <c r="T495" s="745">
        <v>1</v>
      </c>
      <c r="U495" s="701">
        <v>0.16666666666666666</v>
      </c>
    </row>
    <row r="496" spans="1:21" ht="14.4" customHeight="1" x14ac:dyDescent="0.3">
      <c r="A496" s="661">
        <v>12</v>
      </c>
      <c r="B496" s="662" t="s">
        <v>543</v>
      </c>
      <c r="C496" s="662" t="s">
        <v>2356</v>
      </c>
      <c r="D496" s="743" t="s">
        <v>4570</v>
      </c>
      <c r="E496" s="744" t="s">
        <v>2366</v>
      </c>
      <c r="F496" s="662" t="s">
        <v>2353</v>
      </c>
      <c r="G496" s="662" t="s">
        <v>2426</v>
      </c>
      <c r="H496" s="662" t="s">
        <v>544</v>
      </c>
      <c r="I496" s="662" t="s">
        <v>2436</v>
      </c>
      <c r="J496" s="662" t="s">
        <v>2437</v>
      </c>
      <c r="K496" s="662" t="s">
        <v>2438</v>
      </c>
      <c r="L496" s="663">
        <v>190</v>
      </c>
      <c r="M496" s="663">
        <v>7410</v>
      </c>
      <c r="N496" s="662">
        <v>39</v>
      </c>
      <c r="O496" s="745">
        <v>6</v>
      </c>
      <c r="P496" s="663">
        <v>4750</v>
      </c>
      <c r="Q496" s="678">
        <v>0.64102564102564108</v>
      </c>
      <c r="R496" s="662">
        <v>25</v>
      </c>
      <c r="S496" s="678">
        <v>0.64102564102564108</v>
      </c>
      <c r="T496" s="745">
        <v>4</v>
      </c>
      <c r="U496" s="701">
        <v>0.66666666666666663</v>
      </c>
    </row>
    <row r="497" spans="1:21" ht="14.4" customHeight="1" x14ac:dyDescent="0.3">
      <c r="A497" s="661">
        <v>12</v>
      </c>
      <c r="B497" s="662" t="s">
        <v>543</v>
      </c>
      <c r="C497" s="662" t="s">
        <v>2356</v>
      </c>
      <c r="D497" s="743" t="s">
        <v>4570</v>
      </c>
      <c r="E497" s="744" t="s">
        <v>2366</v>
      </c>
      <c r="F497" s="662" t="s">
        <v>2353</v>
      </c>
      <c r="G497" s="662" t="s">
        <v>2426</v>
      </c>
      <c r="H497" s="662" t="s">
        <v>544</v>
      </c>
      <c r="I497" s="662" t="s">
        <v>2946</v>
      </c>
      <c r="J497" s="662" t="s">
        <v>2947</v>
      </c>
      <c r="K497" s="662" t="s">
        <v>2948</v>
      </c>
      <c r="L497" s="663">
        <v>166.06</v>
      </c>
      <c r="M497" s="663">
        <v>4981.7999999999993</v>
      </c>
      <c r="N497" s="662">
        <v>30</v>
      </c>
      <c r="O497" s="745">
        <v>4</v>
      </c>
      <c r="P497" s="663">
        <v>3321.2</v>
      </c>
      <c r="Q497" s="678">
        <v>0.66666666666666674</v>
      </c>
      <c r="R497" s="662">
        <v>20</v>
      </c>
      <c r="S497" s="678">
        <v>0.66666666666666663</v>
      </c>
      <c r="T497" s="745">
        <v>2</v>
      </c>
      <c r="U497" s="701">
        <v>0.5</v>
      </c>
    </row>
    <row r="498" spans="1:21" ht="14.4" customHeight="1" x14ac:dyDescent="0.3">
      <c r="A498" s="661">
        <v>12</v>
      </c>
      <c r="B498" s="662" t="s">
        <v>543</v>
      </c>
      <c r="C498" s="662" t="s">
        <v>2356</v>
      </c>
      <c r="D498" s="743" t="s">
        <v>4570</v>
      </c>
      <c r="E498" s="744" t="s">
        <v>2366</v>
      </c>
      <c r="F498" s="662" t="s">
        <v>2353</v>
      </c>
      <c r="G498" s="662" t="s">
        <v>2426</v>
      </c>
      <c r="H498" s="662" t="s">
        <v>544</v>
      </c>
      <c r="I498" s="662" t="s">
        <v>2949</v>
      </c>
      <c r="J498" s="662" t="s">
        <v>2950</v>
      </c>
      <c r="K498" s="662" t="s">
        <v>2951</v>
      </c>
      <c r="L498" s="663">
        <v>90</v>
      </c>
      <c r="M498" s="663">
        <v>6750</v>
      </c>
      <c r="N498" s="662">
        <v>75</v>
      </c>
      <c r="O498" s="745">
        <v>4</v>
      </c>
      <c r="P498" s="663">
        <v>4050</v>
      </c>
      <c r="Q498" s="678">
        <v>0.6</v>
      </c>
      <c r="R498" s="662">
        <v>45</v>
      </c>
      <c r="S498" s="678">
        <v>0.6</v>
      </c>
      <c r="T498" s="745">
        <v>2</v>
      </c>
      <c r="U498" s="701">
        <v>0.5</v>
      </c>
    </row>
    <row r="499" spans="1:21" ht="14.4" customHeight="1" x14ac:dyDescent="0.3">
      <c r="A499" s="661">
        <v>12</v>
      </c>
      <c r="B499" s="662" t="s">
        <v>543</v>
      </c>
      <c r="C499" s="662" t="s">
        <v>2356</v>
      </c>
      <c r="D499" s="743" t="s">
        <v>4570</v>
      </c>
      <c r="E499" s="744" t="s">
        <v>2366</v>
      </c>
      <c r="F499" s="662" t="s">
        <v>2353</v>
      </c>
      <c r="G499" s="662" t="s">
        <v>2426</v>
      </c>
      <c r="H499" s="662" t="s">
        <v>544</v>
      </c>
      <c r="I499" s="662" t="s">
        <v>2949</v>
      </c>
      <c r="J499" s="662" t="s">
        <v>2950</v>
      </c>
      <c r="K499" s="662" t="s">
        <v>2951</v>
      </c>
      <c r="L499" s="663">
        <v>89.99</v>
      </c>
      <c r="M499" s="663">
        <v>2249.75</v>
      </c>
      <c r="N499" s="662">
        <v>25</v>
      </c>
      <c r="O499" s="745">
        <v>2</v>
      </c>
      <c r="P499" s="663">
        <v>899.9</v>
      </c>
      <c r="Q499" s="678">
        <v>0.39999999999999997</v>
      </c>
      <c r="R499" s="662">
        <v>10</v>
      </c>
      <c r="S499" s="678">
        <v>0.4</v>
      </c>
      <c r="T499" s="745">
        <v>1</v>
      </c>
      <c r="U499" s="701">
        <v>0.5</v>
      </c>
    </row>
    <row r="500" spans="1:21" ht="14.4" customHeight="1" x14ac:dyDescent="0.3">
      <c r="A500" s="661">
        <v>12</v>
      </c>
      <c r="B500" s="662" t="s">
        <v>543</v>
      </c>
      <c r="C500" s="662" t="s">
        <v>2356</v>
      </c>
      <c r="D500" s="743" t="s">
        <v>4570</v>
      </c>
      <c r="E500" s="744" t="s">
        <v>2366</v>
      </c>
      <c r="F500" s="662" t="s">
        <v>2353</v>
      </c>
      <c r="G500" s="662" t="s">
        <v>2426</v>
      </c>
      <c r="H500" s="662" t="s">
        <v>544</v>
      </c>
      <c r="I500" s="662" t="s">
        <v>2952</v>
      </c>
      <c r="J500" s="662" t="s">
        <v>2953</v>
      </c>
      <c r="K500" s="662" t="s">
        <v>2954</v>
      </c>
      <c r="L500" s="663">
        <v>99.99</v>
      </c>
      <c r="M500" s="663">
        <v>3899.61</v>
      </c>
      <c r="N500" s="662">
        <v>39</v>
      </c>
      <c r="O500" s="745">
        <v>3</v>
      </c>
      <c r="P500" s="663">
        <v>799.92</v>
      </c>
      <c r="Q500" s="678">
        <v>0.20512820512820512</v>
      </c>
      <c r="R500" s="662">
        <v>8</v>
      </c>
      <c r="S500" s="678">
        <v>0.20512820512820512</v>
      </c>
      <c r="T500" s="745">
        <v>1</v>
      </c>
      <c r="U500" s="701">
        <v>0.33333333333333331</v>
      </c>
    </row>
    <row r="501" spans="1:21" ht="14.4" customHeight="1" x14ac:dyDescent="0.3">
      <c r="A501" s="661">
        <v>12</v>
      </c>
      <c r="B501" s="662" t="s">
        <v>543</v>
      </c>
      <c r="C501" s="662" t="s">
        <v>2356</v>
      </c>
      <c r="D501" s="743" t="s">
        <v>4570</v>
      </c>
      <c r="E501" s="744" t="s">
        <v>2366</v>
      </c>
      <c r="F501" s="662" t="s">
        <v>2353</v>
      </c>
      <c r="G501" s="662" t="s">
        <v>2426</v>
      </c>
      <c r="H501" s="662" t="s">
        <v>544</v>
      </c>
      <c r="I501" s="662" t="s">
        <v>2955</v>
      </c>
      <c r="J501" s="662" t="s">
        <v>2956</v>
      </c>
      <c r="K501" s="662" t="s">
        <v>2957</v>
      </c>
      <c r="L501" s="663">
        <v>149.99</v>
      </c>
      <c r="M501" s="663">
        <v>2699.82</v>
      </c>
      <c r="N501" s="662">
        <v>18</v>
      </c>
      <c r="O501" s="745">
        <v>2</v>
      </c>
      <c r="P501" s="663">
        <v>2699.82</v>
      </c>
      <c r="Q501" s="678">
        <v>1</v>
      </c>
      <c r="R501" s="662">
        <v>18</v>
      </c>
      <c r="S501" s="678">
        <v>1</v>
      </c>
      <c r="T501" s="745">
        <v>2</v>
      </c>
      <c r="U501" s="701">
        <v>1</v>
      </c>
    </row>
    <row r="502" spans="1:21" ht="14.4" customHeight="1" x14ac:dyDescent="0.3">
      <c r="A502" s="661">
        <v>12</v>
      </c>
      <c r="B502" s="662" t="s">
        <v>543</v>
      </c>
      <c r="C502" s="662" t="s">
        <v>2356</v>
      </c>
      <c r="D502" s="743" t="s">
        <v>4570</v>
      </c>
      <c r="E502" s="744" t="s">
        <v>2366</v>
      </c>
      <c r="F502" s="662" t="s">
        <v>2353</v>
      </c>
      <c r="G502" s="662" t="s">
        <v>2426</v>
      </c>
      <c r="H502" s="662" t="s">
        <v>544</v>
      </c>
      <c r="I502" s="662" t="s">
        <v>2955</v>
      </c>
      <c r="J502" s="662" t="s">
        <v>2956</v>
      </c>
      <c r="K502" s="662" t="s">
        <v>2957</v>
      </c>
      <c r="L502" s="663">
        <v>135.43</v>
      </c>
      <c r="M502" s="663">
        <v>406.29</v>
      </c>
      <c r="N502" s="662">
        <v>3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12</v>
      </c>
      <c r="B503" s="662" t="s">
        <v>543</v>
      </c>
      <c r="C503" s="662" t="s">
        <v>2356</v>
      </c>
      <c r="D503" s="743" t="s">
        <v>4570</v>
      </c>
      <c r="E503" s="744" t="s">
        <v>2366</v>
      </c>
      <c r="F503" s="662" t="s">
        <v>2353</v>
      </c>
      <c r="G503" s="662" t="s">
        <v>2426</v>
      </c>
      <c r="H503" s="662" t="s">
        <v>544</v>
      </c>
      <c r="I503" s="662" t="s">
        <v>2958</v>
      </c>
      <c r="J503" s="662" t="s">
        <v>2959</v>
      </c>
      <c r="K503" s="662" t="s">
        <v>2960</v>
      </c>
      <c r="L503" s="663">
        <v>73</v>
      </c>
      <c r="M503" s="663">
        <v>876</v>
      </c>
      <c r="N503" s="662">
        <v>12</v>
      </c>
      <c r="O503" s="745">
        <v>1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12</v>
      </c>
      <c r="B504" s="662" t="s">
        <v>543</v>
      </c>
      <c r="C504" s="662" t="s">
        <v>2356</v>
      </c>
      <c r="D504" s="743" t="s">
        <v>4570</v>
      </c>
      <c r="E504" s="744" t="s">
        <v>2366</v>
      </c>
      <c r="F504" s="662" t="s">
        <v>2353</v>
      </c>
      <c r="G504" s="662" t="s">
        <v>2426</v>
      </c>
      <c r="H504" s="662" t="s">
        <v>544</v>
      </c>
      <c r="I504" s="662" t="s">
        <v>2961</v>
      </c>
      <c r="J504" s="662" t="s">
        <v>2962</v>
      </c>
      <c r="K504" s="662" t="s">
        <v>2963</v>
      </c>
      <c r="L504" s="663">
        <v>16.940000000000001</v>
      </c>
      <c r="M504" s="663">
        <v>677.6</v>
      </c>
      <c r="N504" s="662">
        <v>40</v>
      </c>
      <c r="O504" s="745">
        <v>2</v>
      </c>
      <c r="P504" s="663">
        <v>169.4</v>
      </c>
      <c r="Q504" s="678">
        <v>0.25</v>
      </c>
      <c r="R504" s="662">
        <v>10</v>
      </c>
      <c r="S504" s="678">
        <v>0.25</v>
      </c>
      <c r="T504" s="745">
        <v>1</v>
      </c>
      <c r="U504" s="701">
        <v>0.5</v>
      </c>
    </row>
    <row r="505" spans="1:21" ht="14.4" customHeight="1" x14ac:dyDescent="0.3">
      <c r="A505" s="661">
        <v>12</v>
      </c>
      <c r="B505" s="662" t="s">
        <v>543</v>
      </c>
      <c r="C505" s="662" t="s">
        <v>2356</v>
      </c>
      <c r="D505" s="743" t="s">
        <v>4570</v>
      </c>
      <c r="E505" s="744" t="s">
        <v>2366</v>
      </c>
      <c r="F505" s="662" t="s">
        <v>2353</v>
      </c>
      <c r="G505" s="662" t="s">
        <v>2426</v>
      </c>
      <c r="H505" s="662" t="s">
        <v>544</v>
      </c>
      <c r="I505" s="662" t="s">
        <v>2964</v>
      </c>
      <c r="J505" s="662" t="s">
        <v>2965</v>
      </c>
      <c r="K505" s="662" t="s">
        <v>2966</v>
      </c>
      <c r="L505" s="663">
        <v>220</v>
      </c>
      <c r="M505" s="663">
        <v>5280</v>
      </c>
      <c r="N505" s="662">
        <v>24</v>
      </c>
      <c r="O505" s="745">
        <v>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12</v>
      </c>
      <c r="B506" s="662" t="s">
        <v>543</v>
      </c>
      <c r="C506" s="662" t="s">
        <v>2356</v>
      </c>
      <c r="D506" s="743" t="s">
        <v>4570</v>
      </c>
      <c r="E506" s="744" t="s">
        <v>2366</v>
      </c>
      <c r="F506" s="662" t="s">
        <v>2353</v>
      </c>
      <c r="G506" s="662" t="s">
        <v>2426</v>
      </c>
      <c r="H506" s="662" t="s">
        <v>544</v>
      </c>
      <c r="I506" s="662" t="s">
        <v>2967</v>
      </c>
      <c r="J506" s="662" t="s">
        <v>2643</v>
      </c>
      <c r="K506" s="662" t="s">
        <v>2644</v>
      </c>
      <c r="L506" s="663">
        <v>376.73</v>
      </c>
      <c r="M506" s="663">
        <v>17329.579999999998</v>
      </c>
      <c r="N506" s="662">
        <v>46</v>
      </c>
      <c r="O506" s="745">
        <v>4</v>
      </c>
      <c r="P506" s="663">
        <v>2637.11</v>
      </c>
      <c r="Q506" s="678">
        <v>0.1521739130434783</v>
      </c>
      <c r="R506" s="662">
        <v>7</v>
      </c>
      <c r="S506" s="678">
        <v>0.15217391304347827</v>
      </c>
      <c r="T506" s="745">
        <v>1</v>
      </c>
      <c r="U506" s="701">
        <v>0.25</v>
      </c>
    </row>
    <row r="507" spans="1:21" ht="14.4" customHeight="1" x14ac:dyDescent="0.3">
      <c r="A507" s="661">
        <v>12</v>
      </c>
      <c r="B507" s="662" t="s">
        <v>543</v>
      </c>
      <c r="C507" s="662" t="s">
        <v>2356</v>
      </c>
      <c r="D507" s="743" t="s">
        <v>4570</v>
      </c>
      <c r="E507" s="744" t="s">
        <v>2366</v>
      </c>
      <c r="F507" s="662" t="s">
        <v>2353</v>
      </c>
      <c r="G507" s="662" t="s">
        <v>2426</v>
      </c>
      <c r="H507" s="662" t="s">
        <v>544</v>
      </c>
      <c r="I507" s="662" t="s">
        <v>2968</v>
      </c>
      <c r="J507" s="662" t="s">
        <v>2969</v>
      </c>
      <c r="K507" s="662" t="s">
        <v>2970</v>
      </c>
      <c r="L507" s="663">
        <v>71.25</v>
      </c>
      <c r="M507" s="663">
        <v>356.25</v>
      </c>
      <c r="N507" s="662">
        <v>5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12</v>
      </c>
      <c r="B508" s="662" t="s">
        <v>543</v>
      </c>
      <c r="C508" s="662" t="s">
        <v>2356</v>
      </c>
      <c r="D508" s="743" t="s">
        <v>4570</v>
      </c>
      <c r="E508" s="744" t="s">
        <v>2366</v>
      </c>
      <c r="F508" s="662" t="s">
        <v>2353</v>
      </c>
      <c r="G508" s="662" t="s">
        <v>2426</v>
      </c>
      <c r="H508" s="662" t="s">
        <v>544</v>
      </c>
      <c r="I508" s="662" t="s">
        <v>2971</v>
      </c>
      <c r="J508" s="662" t="s">
        <v>2676</v>
      </c>
      <c r="K508" s="662" t="s">
        <v>2972</v>
      </c>
      <c r="L508" s="663">
        <v>500</v>
      </c>
      <c r="M508" s="663">
        <v>500</v>
      </c>
      <c r="N508" s="662">
        <v>1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12</v>
      </c>
      <c r="B509" s="662" t="s">
        <v>543</v>
      </c>
      <c r="C509" s="662" t="s">
        <v>2356</v>
      </c>
      <c r="D509" s="743" t="s">
        <v>4570</v>
      </c>
      <c r="E509" s="744" t="s">
        <v>2366</v>
      </c>
      <c r="F509" s="662" t="s">
        <v>2353</v>
      </c>
      <c r="G509" s="662" t="s">
        <v>2426</v>
      </c>
      <c r="H509" s="662" t="s">
        <v>544</v>
      </c>
      <c r="I509" s="662" t="s">
        <v>2973</v>
      </c>
      <c r="J509" s="662" t="s">
        <v>2974</v>
      </c>
      <c r="K509" s="662" t="s">
        <v>2975</v>
      </c>
      <c r="L509" s="663">
        <v>700</v>
      </c>
      <c r="M509" s="663">
        <v>700</v>
      </c>
      <c r="N509" s="662">
        <v>1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12</v>
      </c>
      <c r="B510" s="662" t="s">
        <v>543</v>
      </c>
      <c r="C510" s="662" t="s">
        <v>2356</v>
      </c>
      <c r="D510" s="743" t="s">
        <v>4570</v>
      </c>
      <c r="E510" s="744" t="s">
        <v>2366</v>
      </c>
      <c r="F510" s="662" t="s">
        <v>2353</v>
      </c>
      <c r="G510" s="662" t="s">
        <v>2426</v>
      </c>
      <c r="H510" s="662" t="s">
        <v>544</v>
      </c>
      <c r="I510" s="662" t="s">
        <v>2976</v>
      </c>
      <c r="J510" s="662" t="s">
        <v>2977</v>
      </c>
      <c r="K510" s="662" t="s">
        <v>2978</v>
      </c>
      <c r="L510" s="663">
        <v>377</v>
      </c>
      <c r="M510" s="663">
        <v>9802</v>
      </c>
      <c r="N510" s="662">
        <v>26</v>
      </c>
      <c r="O510" s="745">
        <v>2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12</v>
      </c>
      <c r="B511" s="662" t="s">
        <v>543</v>
      </c>
      <c r="C511" s="662" t="s">
        <v>2356</v>
      </c>
      <c r="D511" s="743" t="s">
        <v>4570</v>
      </c>
      <c r="E511" s="744" t="s">
        <v>2366</v>
      </c>
      <c r="F511" s="662" t="s">
        <v>2353</v>
      </c>
      <c r="G511" s="662" t="s">
        <v>2426</v>
      </c>
      <c r="H511" s="662" t="s">
        <v>544</v>
      </c>
      <c r="I511" s="662" t="s">
        <v>2979</v>
      </c>
      <c r="J511" s="662" t="s">
        <v>2974</v>
      </c>
      <c r="K511" s="662" t="s">
        <v>2980</v>
      </c>
      <c r="L511" s="663">
        <v>700</v>
      </c>
      <c r="M511" s="663">
        <v>700</v>
      </c>
      <c r="N511" s="662">
        <v>1</v>
      </c>
      <c r="O511" s="745">
        <v>1</v>
      </c>
      <c r="P511" s="663">
        <v>700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12</v>
      </c>
      <c r="B512" s="662" t="s">
        <v>543</v>
      </c>
      <c r="C512" s="662" t="s">
        <v>2356</v>
      </c>
      <c r="D512" s="743" t="s">
        <v>4570</v>
      </c>
      <c r="E512" s="744" t="s">
        <v>2366</v>
      </c>
      <c r="F512" s="662" t="s">
        <v>2353</v>
      </c>
      <c r="G512" s="662" t="s">
        <v>2426</v>
      </c>
      <c r="H512" s="662" t="s">
        <v>544</v>
      </c>
      <c r="I512" s="662" t="s">
        <v>2514</v>
      </c>
      <c r="J512" s="662" t="s">
        <v>2515</v>
      </c>
      <c r="K512" s="662" t="s">
        <v>2516</v>
      </c>
      <c r="L512" s="663">
        <v>126.65</v>
      </c>
      <c r="M512" s="663">
        <v>1773.1000000000001</v>
      </c>
      <c r="N512" s="662">
        <v>14</v>
      </c>
      <c r="O512" s="745">
        <v>1</v>
      </c>
      <c r="P512" s="663">
        <v>886.55000000000007</v>
      </c>
      <c r="Q512" s="678">
        <v>0.5</v>
      </c>
      <c r="R512" s="662">
        <v>7</v>
      </c>
      <c r="S512" s="678">
        <v>0.5</v>
      </c>
      <c r="T512" s="745">
        <v>0.5</v>
      </c>
      <c r="U512" s="701">
        <v>0.5</v>
      </c>
    </row>
    <row r="513" spans="1:21" ht="14.4" customHeight="1" x14ac:dyDescent="0.3">
      <c r="A513" s="661">
        <v>12</v>
      </c>
      <c r="B513" s="662" t="s">
        <v>543</v>
      </c>
      <c r="C513" s="662" t="s">
        <v>2356</v>
      </c>
      <c r="D513" s="743" t="s">
        <v>4570</v>
      </c>
      <c r="E513" s="744" t="s">
        <v>2366</v>
      </c>
      <c r="F513" s="662" t="s">
        <v>2353</v>
      </c>
      <c r="G513" s="662" t="s">
        <v>2426</v>
      </c>
      <c r="H513" s="662" t="s">
        <v>544</v>
      </c>
      <c r="I513" s="662" t="s">
        <v>2981</v>
      </c>
      <c r="J513" s="662" t="s">
        <v>2982</v>
      </c>
      <c r="K513" s="662" t="s">
        <v>2983</v>
      </c>
      <c r="L513" s="663">
        <v>428</v>
      </c>
      <c r="M513" s="663">
        <v>5136</v>
      </c>
      <c r="N513" s="662">
        <v>12</v>
      </c>
      <c r="O513" s="745">
        <v>2</v>
      </c>
      <c r="P513" s="663">
        <v>1712</v>
      </c>
      <c r="Q513" s="678">
        <v>0.33333333333333331</v>
      </c>
      <c r="R513" s="662">
        <v>4</v>
      </c>
      <c r="S513" s="678">
        <v>0.33333333333333331</v>
      </c>
      <c r="T513" s="745">
        <v>1</v>
      </c>
      <c r="U513" s="701">
        <v>0.5</v>
      </c>
    </row>
    <row r="514" spans="1:21" ht="14.4" customHeight="1" x14ac:dyDescent="0.3">
      <c r="A514" s="661">
        <v>12</v>
      </c>
      <c r="B514" s="662" t="s">
        <v>543</v>
      </c>
      <c r="C514" s="662" t="s">
        <v>2356</v>
      </c>
      <c r="D514" s="743" t="s">
        <v>4570</v>
      </c>
      <c r="E514" s="744" t="s">
        <v>2366</v>
      </c>
      <c r="F514" s="662" t="s">
        <v>2353</v>
      </c>
      <c r="G514" s="662" t="s">
        <v>2426</v>
      </c>
      <c r="H514" s="662" t="s">
        <v>544</v>
      </c>
      <c r="I514" s="662" t="s">
        <v>2984</v>
      </c>
      <c r="J514" s="662" t="s">
        <v>2985</v>
      </c>
      <c r="K514" s="662" t="s">
        <v>2980</v>
      </c>
      <c r="L514" s="663">
        <v>651.20000000000005</v>
      </c>
      <c r="M514" s="663">
        <v>2604.8000000000002</v>
      </c>
      <c r="N514" s="662">
        <v>4</v>
      </c>
      <c r="O514" s="745">
        <v>3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12</v>
      </c>
      <c r="B515" s="662" t="s">
        <v>543</v>
      </c>
      <c r="C515" s="662" t="s">
        <v>2356</v>
      </c>
      <c r="D515" s="743" t="s">
        <v>4570</v>
      </c>
      <c r="E515" s="744" t="s">
        <v>2366</v>
      </c>
      <c r="F515" s="662" t="s">
        <v>2353</v>
      </c>
      <c r="G515" s="662" t="s">
        <v>2426</v>
      </c>
      <c r="H515" s="662" t="s">
        <v>544</v>
      </c>
      <c r="I515" s="662" t="s">
        <v>2986</v>
      </c>
      <c r="J515" s="662" t="s">
        <v>2987</v>
      </c>
      <c r="K515" s="662" t="s">
        <v>2988</v>
      </c>
      <c r="L515" s="663">
        <v>309</v>
      </c>
      <c r="M515" s="663">
        <v>10197</v>
      </c>
      <c r="N515" s="662">
        <v>33</v>
      </c>
      <c r="O515" s="745">
        <v>2</v>
      </c>
      <c r="P515" s="663">
        <v>6798</v>
      </c>
      <c r="Q515" s="678">
        <v>0.66666666666666663</v>
      </c>
      <c r="R515" s="662">
        <v>22</v>
      </c>
      <c r="S515" s="678">
        <v>0.66666666666666663</v>
      </c>
      <c r="T515" s="745">
        <v>1.5</v>
      </c>
      <c r="U515" s="701">
        <v>0.75</v>
      </c>
    </row>
    <row r="516" spans="1:21" ht="14.4" customHeight="1" x14ac:dyDescent="0.3">
      <c r="A516" s="661">
        <v>12</v>
      </c>
      <c r="B516" s="662" t="s">
        <v>543</v>
      </c>
      <c r="C516" s="662" t="s">
        <v>2356</v>
      </c>
      <c r="D516" s="743" t="s">
        <v>4570</v>
      </c>
      <c r="E516" s="744" t="s">
        <v>2366</v>
      </c>
      <c r="F516" s="662" t="s">
        <v>2353</v>
      </c>
      <c r="G516" s="662" t="s">
        <v>2426</v>
      </c>
      <c r="H516" s="662" t="s">
        <v>544</v>
      </c>
      <c r="I516" s="662" t="s">
        <v>2989</v>
      </c>
      <c r="J516" s="662" t="s">
        <v>2990</v>
      </c>
      <c r="K516" s="662" t="s">
        <v>2991</v>
      </c>
      <c r="L516" s="663">
        <v>78</v>
      </c>
      <c r="M516" s="663">
        <v>780</v>
      </c>
      <c r="N516" s="662">
        <v>10</v>
      </c>
      <c r="O516" s="745">
        <v>2</v>
      </c>
      <c r="P516" s="663">
        <v>780</v>
      </c>
      <c r="Q516" s="678">
        <v>1</v>
      </c>
      <c r="R516" s="662">
        <v>10</v>
      </c>
      <c r="S516" s="678">
        <v>1</v>
      </c>
      <c r="T516" s="745">
        <v>2</v>
      </c>
      <c r="U516" s="701">
        <v>1</v>
      </c>
    </row>
    <row r="517" spans="1:21" ht="14.4" customHeight="1" x14ac:dyDescent="0.3">
      <c r="A517" s="661">
        <v>12</v>
      </c>
      <c r="B517" s="662" t="s">
        <v>543</v>
      </c>
      <c r="C517" s="662" t="s">
        <v>2356</v>
      </c>
      <c r="D517" s="743" t="s">
        <v>4570</v>
      </c>
      <c r="E517" s="744" t="s">
        <v>2366</v>
      </c>
      <c r="F517" s="662" t="s">
        <v>2353</v>
      </c>
      <c r="G517" s="662" t="s">
        <v>2992</v>
      </c>
      <c r="H517" s="662" t="s">
        <v>544</v>
      </c>
      <c r="I517" s="662" t="s">
        <v>2993</v>
      </c>
      <c r="J517" s="662" t="s">
        <v>2994</v>
      </c>
      <c r="K517" s="662" t="s">
        <v>2995</v>
      </c>
      <c r="L517" s="663">
        <v>1496</v>
      </c>
      <c r="M517" s="663">
        <v>634304</v>
      </c>
      <c r="N517" s="662">
        <v>424</v>
      </c>
      <c r="O517" s="745">
        <v>32</v>
      </c>
      <c r="P517" s="663">
        <v>427856</v>
      </c>
      <c r="Q517" s="678">
        <v>0.67452830188679247</v>
      </c>
      <c r="R517" s="662">
        <v>286</v>
      </c>
      <c r="S517" s="678">
        <v>0.67452830188679247</v>
      </c>
      <c r="T517" s="745">
        <v>24</v>
      </c>
      <c r="U517" s="701">
        <v>0.75</v>
      </c>
    </row>
    <row r="518" spans="1:21" ht="14.4" customHeight="1" x14ac:dyDescent="0.3">
      <c r="A518" s="661">
        <v>12</v>
      </c>
      <c r="B518" s="662" t="s">
        <v>543</v>
      </c>
      <c r="C518" s="662" t="s">
        <v>2356</v>
      </c>
      <c r="D518" s="743" t="s">
        <v>4570</v>
      </c>
      <c r="E518" s="744" t="s">
        <v>2366</v>
      </c>
      <c r="F518" s="662" t="s">
        <v>2353</v>
      </c>
      <c r="G518" s="662" t="s">
        <v>2992</v>
      </c>
      <c r="H518" s="662" t="s">
        <v>544</v>
      </c>
      <c r="I518" s="662" t="s">
        <v>2996</v>
      </c>
      <c r="J518" s="662" t="s">
        <v>2997</v>
      </c>
      <c r="K518" s="662" t="s">
        <v>2998</v>
      </c>
      <c r="L518" s="663">
        <v>1500</v>
      </c>
      <c r="M518" s="663">
        <v>90000</v>
      </c>
      <c r="N518" s="662">
        <v>60</v>
      </c>
      <c r="O518" s="745">
        <v>3</v>
      </c>
      <c r="P518" s="663">
        <v>67500</v>
      </c>
      <c r="Q518" s="678">
        <v>0.75</v>
      </c>
      <c r="R518" s="662">
        <v>45</v>
      </c>
      <c r="S518" s="678">
        <v>0.75</v>
      </c>
      <c r="T518" s="745">
        <v>2.5</v>
      </c>
      <c r="U518" s="701">
        <v>0.83333333333333337</v>
      </c>
    </row>
    <row r="519" spans="1:21" ht="14.4" customHeight="1" x14ac:dyDescent="0.3">
      <c r="A519" s="661">
        <v>12</v>
      </c>
      <c r="B519" s="662" t="s">
        <v>543</v>
      </c>
      <c r="C519" s="662" t="s">
        <v>2356</v>
      </c>
      <c r="D519" s="743" t="s">
        <v>4570</v>
      </c>
      <c r="E519" s="744" t="s">
        <v>2366</v>
      </c>
      <c r="F519" s="662" t="s">
        <v>2353</v>
      </c>
      <c r="G519" s="662" t="s">
        <v>2992</v>
      </c>
      <c r="H519" s="662" t="s">
        <v>544</v>
      </c>
      <c r="I519" s="662" t="s">
        <v>2999</v>
      </c>
      <c r="J519" s="662" t="s">
        <v>3000</v>
      </c>
      <c r="K519" s="662" t="s">
        <v>3001</v>
      </c>
      <c r="L519" s="663">
        <v>1500</v>
      </c>
      <c r="M519" s="663">
        <v>189000</v>
      </c>
      <c r="N519" s="662">
        <v>126</v>
      </c>
      <c r="O519" s="745">
        <v>9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12</v>
      </c>
      <c r="B520" s="662" t="s">
        <v>543</v>
      </c>
      <c r="C520" s="662" t="s">
        <v>2356</v>
      </c>
      <c r="D520" s="743" t="s">
        <v>4570</v>
      </c>
      <c r="E520" s="744" t="s">
        <v>2366</v>
      </c>
      <c r="F520" s="662" t="s">
        <v>2353</v>
      </c>
      <c r="G520" s="662" t="s">
        <v>2992</v>
      </c>
      <c r="H520" s="662" t="s">
        <v>544</v>
      </c>
      <c r="I520" s="662" t="s">
        <v>3002</v>
      </c>
      <c r="J520" s="662" t="s">
        <v>3000</v>
      </c>
      <c r="K520" s="662" t="s">
        <v>3003</v>
      </c>
      <c r="L520" s="663">
        <v>1500</v>
      </c>
      <c r="M520" s="663">
        <v>109500</v>
      </c>
      <c r="N520" s="662">
        <v>73</v>
      </c>
      <c r="O520" s="745">
        <v>6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12</v>
      </c>
      <c r="B521" s="662" t="s">
        <v>543</v>
      </c>
      <c r="C521" s="662" t="s">
        <v>2356</v>
      </c>
      <c r="D521" s="743" t="s">
        <v>4570</v>
      </c>
      <c r="E521" s="744" t="s">
        <v>2366</v>
      </c>
      <c r="F521" s="662" t="s">
        <v>2353</v>
      </c>
      <c r="G521" s="662" t="s">
        <v>2992</v>
      </c>
      <c r="H521" s="662" t="s">
        <v>544</v>
      </c>
      <c r="I521" s="662" t="s">
        <v>3004</v>
      </c>
      <c r="J521" s="662" t="s">
        <v>3005</v>
      </c>
      <c r="K521" s="662" t="s">
        <v>3006</v>
      </c>
      <c r="L521" s="663">
        <v>1500</v>
      </c>
      <c r="M521" s="663">
        <v>444000</v>
      </c>
      <c r="N521" s="662">
        <v>296</v>
      </c>
      <c r="O521" s="745">
        <v>27</v>
      </c>
      <c r="P521" s="663">
        <v>360000</v>
      </c>
      <c r="Q521" s="678">
        <v>0.81081081081081086</v>
      </c>
      <c r="R521" s="662">
        <v>240</v>
      </c>
      <c r="S521" s="678">
        <v>0.81081081081081086</v>
      </c>
      <c r="T521" s="745">
        <v>21.5</v>
      </c>
      <c r="U521" s="701">
        <v>0.79629629629629628</v>
      </c>
    </row>
    <row r="522" spans="1:21" ht="14.4" customHeight="1" x14ac:dyDescent="0.3">
      <c r="A522" s="661">
        <v>12</v>
      </c>
      <c r="B522" s="662" t="s">
        <v>543</v>
      </c>
      <c r="C522" s="662" t="s">
        <v>2356</v>
      </c>
      <c r="D522" s="743" t="s">
        <v>4570</v>
      </c>
      <c r="E522" s="744" t="s">
        <v>2366</v>
      </c>
      <c r="F522" s="662" t="s">
        <v>2353</v>
      </c>
      <c r="G522" s="662" t="s">
        <v>2992</v>
      </c>
      <c r="H522" s="662" t="s">
        <v>544</v>
      </c>
      <c r="I522" s="662" t="s">
        <v>3007</v>
      </c>
      <c r="J522" s="662" t="s">
        <v>3008</v>
      </c>
      <c r="K522" s="662" t="s">
        <v>3009</v>
      </c>
      <c r="L522" s="663">
        <v>1500</v>
      </c>
      <c r="M522" s="663">
        <v>78000</v>
      </c>
      <c r="N522" s="662">
        <v>52</v>
      </c>
      <c r="O522" s="745">
        <v>5</v>
      </c>
      <c r="P522" s="663">
        <v>60000</v>
      </c>
      <c r="Q522" s="678">
        <v>0.76923076923076927</v>
      </c>
      <c r="R522" s="662">
        <v>40</v>
      </c>
      <c r="S522" s="678">
        <v>0.76923076923076927</v>
      </c>
      <c r="T522" s="745">
        <v>3</v>
      </c>
      <c r="U522" s="701">
        <v>0.6</v>
      </c>
    </row>
    <row r="523" spans="1:21" ht="14.4" customHeight="1" x14ac:dyDescent="0.3">
      <c r="A523" s="661">
        <v>12</v>
      </c>
      <c r="B523" s="662" t="s">
        <v>543</v>
      </c>
      <c r="C523" s="662" t="s">
        <v>2356</v>
      </c>
      <c r="D523" s="743" t="s">
        <v>4570</v>
      </c>
      <c r="E523" s="744" t="s">
        <v>2366</v>
      </c>
      <c r="F523" s="662" t="s">
        <v>2353</v>
      </c>
      <c r="G523" s="662" t="s">
        <v>2992</v>
      </c>
      <c r="H523" s="662" t="s">
        <v>544</v>
      </c>
      <c r="I523" s="662" t="s">
        <v>3010</v>
      </c>
      <c r="J523" s="662" t="s">
        <v>3011</v>
      </c>
      <c r="K523" s="662" t="s">
        <v>3001</v>
      </c>
      <c r="L523" s="663">
        <v>1500</v>
      </c>
      <c r="M523" s="663">
        <v>36000</v>
      </c>
      <c r="N523" s="662">
        <v>24</v>
      </c>
      <c r="O523" s="745">
        <v>4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12</v>
      </c>
      <c r="B524" s="662" t="s">
        <v>543</v>
      </c>
      <c r="C524" s="662" t="s">
        <v>2356</v>
      </c>
      <c r="D524" s="743" t="s">
        <v>4570</v>
      </c>
      <c r="E524" s="744" t="s">
        <v>2366</v>
      </c>
      <c r="F524" s="662" t="s">
        <v>2353</v>
      </c>
      <c r="G524" s="662" t="s">
        <v>2992</v>
      </c>
      <c r="H524" s="662" t="s">
        <v>544</v>
      </c>
      <c r="I524" s="662" t="s">
        <v>3012</v>
      </c>
      <c r="J524" s="662" t="s">
        <v>3013</v>
      </c>
      <c r="K524" s="662" t="s">
        <v>3014</v>
      </c>
      <c r="L524" s="663">
        <v>1250</v>
      </c>
      <c r="M524" s="663">
        <v>67500</v>
      </c>
      <c r="N524" s="662">
        <v>54</v>
      </c>
      <c r="O524" s="745">
        <v>2</v>
      </c>
      <c r="P524" s="663">
        <v>22500</v>
      </c>
      <c r="Q524" s="678">
        <v>0.33333333333333331</v>
      </c>
      <c r="R524" s="662">
        <v>18</v>
      </c>
      <c r="S524" s="678">
        <v>0.33333333333333331</v>
      </c>
      <c r="T524" s="745">
        <v>0.5</v>
      </c>
      <c r="U524" s="701">
        <v>0.25</v>
      </c>
    </row>
    <row r="525" spans="1:21" ht="14.4" customHeight="1" x14ac:dyDescent="0.3">
      <c r="A525" s="661">
        <v>12</v>
      </c>
      <c r="B525" s="662" t="s">
        <v>543</v>
      </c>
      <c r="C525" s="662" t="s">
        <v>2356</v>
      </c>
      <c r="D525" s="743" t="s">
        <v>4570</v>
      </c>
      <c r="E525" s="744" t="s">
        <v>2366</v>
      </c>
      <c r="F525" s="662" t="s">
        <v>2353</v>
      </c>
      <c r="G525" s="662" t="s">
        <v>2992</v>
      </c>
      <c r="H525" s="662" t="s">
        <v>544</v>
      </c>
      <c r="I525" s="662" t="s">
        <v>3015</v>
      </c>
      <c r="J525" s="662" t="s">
        <v>3016</v>
      </c>
      <c r="K525" s="662" t="s">
        <v>3017</v>
      </c>
      <c r="L525" s="663">
        <v>1500</v>
      </c>
      <c r="M525" s="663">
        <v>112500</v>
      </c>
      <c r="N525" s="662">
        <v>75</v>
      </c>
      <c r="O525" s="745">
        <v>5</v>
      </c>
      <c r="P525" s="663">
        <v>22500</v>
      </c>
      <c r="Q525" s="678">
        <v>0.2</v>
      </c>
      <c r="R525" s="662">
        <v>15</v>
      </c>
      <c r="S525" s="678">
        <v>0.2</v>
      </c>
      <c r="T525" s="745">
        <v>3</v>
      </c>
      <c r="U525" s="701">
        <v>0.6</v>
      </c>
    </row>
    <row r="526" spans="1:21" ht="14.4" customHeight="1" x14ac:dyDescent="0.3">
      <c r="A526" s="661">
        <v>12</v>
      </c>
      <c r="B526" s="662" t="s">
        <v>543</v>
      </c>
      <c r="C526" s="662" t="s">
        <v>2356</v>
      </c>
      <c r="D526" s="743" t="s">
        <v>4570</v>
      </c>
      <c r="E526" s="744" t="s">
        <v>2366</v>
      </c>
      <c r="F526" s="662" t="s">
        <v>2353</v>
      </c>
      <c r="G526" s="662" t="s">
        <v>2992</v>
      </c>
      <c r="H526" s="662" t="s">
        <v>544</v>
      </c>
      <c r="I526" s="662" t="s">
        <v>3018</v>
      </c>
      <c r="J526" s="662" t="s">
        <v>3019</v>
      </c>
      <c r="K526" s="662" t="s">
        <v>3020</v>
      </c>
      <c r="L526" s="663">
        <v>1500</v>
      </c>
      <c r="M526" s="663">
        <v>22500</v>
      </c>
      <c r="N526" s="662">
        <v>15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12</v>
      </c>
      <c r="B527" s="662" t="s">
        <v>543</v>
      </c>
      <c r="C527" s="662" t="s">
        <v>2356</v>
      </c>
      <c r="D527" s="743" t="s">
        <v>4570</v>
      </c>
      <c r="E527" s="744" t="s">
        <v>2366</v>
      </c>
      <c r="F527" s="662" t="s">
        <v>2353</v>
      </c>
      <c r="G527" s="662" t="s">
        <v>2992</v>
      </c>
      <c r="H527" s="662" t="s">
        <v>544</v>
      </c>
      <c r="I527" s="662" t="s">
        <v>3021</v>
      </c>
      <c r="J527" s="662" t="s">
        <v>3022</v>
      </c>
      <c r="K527" s="662" t="s">
        <v>3023</v>
      </c>
      <c r="L527" s="663">
        <v>1499.31</v>
      </c>
      <c r="M527" s="663">
        <v>98954.46</v>
      </c>
      <c r="N527" s="662">
        <v>66</v>
      </c>
      <c r="O527" s="745">
        <v>6</v>
      </c>
      <c r="P527" s="663">
        <v>62971.020000000004</v>
      </c>
      <c r="Q527" s="678">
        <v>0.63636363636363635</v>
      </c>
      <c r="R527" s="662">
        <v>42</v>
      </c>
      <c r="S527" s="678">
        <v>0.63636363636363635</v>
      </c>
      <c r="T527" s="745">
        <v>4</v>
      </c>
      <c r="U527" s="701">
        <v>0.66666666666666663</v>
      </c>
    </row>
    <row r="528" spans="1:21" ht="14.4" customHeight="1" x14ac:dyDescent="0.3">
      <c r="A528" s="661">
        <v>12</v>
      </c>
      <c r="B528" s="662" t="s">
        <v>543</v>
      </c>
      <c r="C528" s="662" t="s">
        <v>2356</v>
      </c>
      <c r="D528" s="743" t="s">
        <v>4570</v>
      </c>
      <c r="E528" s="744" t="s">
        <v>2366</v>
      </c>
      <c r="F528" s="662" t="s">
        <v>2353</v>
      </c>
      <c r="G528" s="662" t="s">
        <v>2992</v>
      </c>
      <c r="H528" s="662" t="s">
        <v>544</v>
      </c>
      <c r="I528" s="662" t="s">
        <v>3024</v>
      </c>
      <c r="J528" s="662" t="s">
        <v>3011</v>
      </c>
      <c r="K528" s="662" t="s">
        <v>3003</v>
      </c>
      <c r="L528" s="663">
        <v>1500</v>
      </c>
      <c r="M528" s="663">
        <v>22500</v>
      </c>
      <c r="N528" s="662">
        <v>15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12</v>
      </c>
      <c r="B529" s="662" t="s">
        <v>543</v>
      </c>
      <c r="C529" s="662" t="s">
        <v>2356</v>
      </c>
      <c r="D529" s="743" t="s">
        <v>4570</v>
      </c>
      <c r="E529" s="744" t="s">
        <v>2366</v>
      </c>
      <c r="F529" s="662" t="s">
        <v>2353</v>
      </c>
      <c r="G529" s="662" t="s">
        <v>2992</v>
      </c>
      <c r="H529" s="662" t="s">
        <v>544</v>
      </c>
      <c r="I529" s="662" t="s">
        <v>3025</v>
      </c>
      <c r="J529" s="662" t="s">
        <v>3026</v>
      </c>
      <c r="K529" s="662" t="s">
        <v>3027</v>
      </c>
      <c r="L529" s="663">
        <v>1499.31</v>
      </c>
      <c r="M529" s="663">
        <v>8995.86</v>
      </c>
      <c r="N529" s="662">
        <v>6</v>
      </c>
      <c r="O529" s="745">
        <v>1</v>
      </c>
      <c r="P529" s="663">
        <v>4497.93</v>
      </c>
      <c r="Q529" s="678">
        <v>0.5</v>
      </c>
      <c r="R529" s="662">
        <v>3</v>
      </c>
      <c r="S529" s="678">
        <v>0.5</v>
      </c>
      <c r="T529" s="745">
        <v>0.5</v>
      </c>
      <c r="U529" s="701">
        <v>0.5</v>
      </c>
    </row>
    <row r="530" spans="1:21" ht="14.4" customHeight="1" x14ac:dyDescent="0.3">
      <c r="A530" s="661">
        <v>12</v>
      </c>
      <c r="B530" s="662" t="s">
        <v>543</v>
      </c>
      <c r="C530" s="662" t="s">
        <v>2356</v>
      </c>
      <c r="D530" s="743" t="s">
        <v>4570</v>
      </c>
      <c r="E530" s="744" t="s">
        <v>2367</v>
      </c>
      <c r="F530" s="662" t="s">
        <v>2351</v>
      </c>
      <c r="G530" s="662" t="s">
        <v>2733</v>
      </c>
      <c r="H530" s="662" t="s">
        <v>544</v>
      </c>
      <c r="I530" s="662" t="s">
        <v>2734</v>
      </c>
      <c r="J530" s="662" t="s">
        <v>2735</v>
      </c>
      <c r="K530" s="662" t="s">
        <v>2736</v>
      </c>
      <c r="L530" s="663">
        <v>0</v>
      </c>
      <c r="M530" s="663">
        <v>0</v>
      </c>
      <c r="N530" s="662">
        <v>2</v>
      </c>
      <c r="O530" s="745">
        <v>2</v>
      </c>
      <c r="P530" s="663">
        <v>0</v>
      </c>
      <c r="Q530" s="678"/>
      <c r="R530" s="662">
        <v>2</v>
      </c>
      <c r="S530" s="678">
        <v>1</v>
      </c>
      <c r="T530" s="745">
        <v>2</v>
      </c>
      <c r="U530" s="701">
        <v>1</v>
      </c>
    </row>
    <row r="531" spans="1:21" ht="14.4" customHeight="1" x14ac:dyDescent="0.3">
      <c r="A531" s="661">
        <v>12</v>
      </c>
      <c r="B531" s="662" t="s">
        <v>543</v>
      </c>
      <c r="C531" s="662" t="s">
        <v>2356</v>
      </c>
      <c r="D531" s="743" t="s">
        <v>4570</v>
      </c>
      <c r="E531" s="744" t="s">
        <v>2367</v>
      </c>
      <c r="F531" s="662" t="s">
        <v>2351</v>
      </c>
      <c r="G531" s="662" t="s">
        <v>2733</v>
      </c>
      <c r="H531" s="662" t="s">
        <v>544</v>
      </c>
      <c r="I531" s="662" t="s">
        <v>3028</v>
      </c>
      <c r="J531" s="662" t="s">
        <v>3029</v>
      </c>
      <c r="K531" s="662" t="s">
        <v>3030</v>
      </c>
      <c r="L531" s="663">
        <v>0</v>
      </c>
      <c r="M531" s="663">
        <v>0</v>
      </c>
      <c r="N531" s="662">
        <v>1</v>
      </c>
      <c r="O531" s="745">
        <v>1</v>
      </c>
      <c r="P531" s="663">
        <v>0</v>
      </c>
      <c r="Q531" s="678"/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12</v>
      </c>
      <c r="B532" s="662" t="s">
        <v>543</v>
      </c>
      <c r="C532" s="662" t="s">
        <v>2356</v>
      </c>
      <c r="D532" s="743" t="s">
        <v>4570</v>
      </c>
      <c r="E532" s="744" t="s">
        <v>2367</v>
      </c>
      <c r="F532" s="662" t="s">
        <v>2351</v>
      </c>
      <c r="G532" s="662" t="s">
        <v>2748</v>
      </c>
      <c r="H532" s="662" t="s">
        <v>1529</v>
      </c>
      <c r="I532" s="662" t="s">
        <v>2752</v>
      </c>
      <c r="J532" s="662" t="s">
        <v>2750</v>
      </c>
      <c r="K532" s="662" t="s">
        <v>2753</v>
      </c>
      <c r="L532" s="663">
        <v>3818.86</v>
      </c>
      <c r="M532" s="663">
        <v>7637.72</v>
      </c>
      <c r="N532" s="662">
        <v>2</v>
      </c>
      <c r="O532" s="745">
        <v>1.5</v>
      </c>
      <c r="P532" s="663">
        <v>3818.86</v>
      </c>
      <c r="Q532" s="678">
        <v>0.5</v>
      </c>
      <c r="R532" s="662">
        <v>1</v>
      </c>
      <c r="S532" s="678">
        <v>0.5</v>
      </c>
      <c r="T532" s="745">
        <v>1</v>
      </c>
      <c r="U532" s="701">
        <v>0.66666666666666663</v>
      </c>
    </row>
    <row r="533" spans="1:21" ht="14.4" customHeight="1" x14ac:dyDescent="0.3">
      <c r="A533" s="661">
        <v>12</v>
      </c>
      <c r="B533" s="662" t="s">
        <v>543</v>
      </c>
      <c r="C533" s="662" t="s">
        <v>2356</v>
      </c>
      <c r="D533" s="743" t="s">
        <v>4570</v>
      </c>
      <c r="E533" s="744" t="s">
        <v>2367</v>
      </c>
      <c r="F533" s="662" t="s">
        <v>2351</v>
      </c>
      <c r="G533" s="662" t="s">
        <v>3031</v>
      </c>
      <c r="H533" s="662" t="s">
        <v>544</v>
      </c>
      <c r="I533" s="662" t="s">
        <v>3032</v>
      </c>
      <c r="J533" s="662" t="s">
        <v>3033</v>
      </c>
      <c r="K533" s="662" t="s">
        <v>3034</v>
      </c>
      <c r="L533" s="663">
        <v>694.46</v>
      </c>
      <c r="M533" s="663">
        <v>694.46</v>
      </c>
      <c r="N533" s="662">
        <v>1</v>
      </c>
      <c r="O533" s="745">
        <v>1</v>
      </c>
      <c r="P533" s="663">
        <v>694.46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12</v>
      </c>
      <c r="B534" s="662" t="s">
        <v>543</v>
      </c>
      <c r="C534" s="662" t="s">
        <v>2356</v>
      </c>
      <c r="D534" s="743" t="s">
        <v>4570</v>
      </c>
      <c r="E534" s="744" t="s">
        <v>2367</v>
      </c>
      <c r="F534" s="662" t="s">
        <v>2351</v>
      </c>
      <c r="G534" s="662" t="s">
        <v>2763</v>
      </c>
      <c r="H534" s="662" t="s">
        <v>544</v>
      </c>
      <c r="I534" s="662" t="s">
        <v>2764</v>
      </c>
      <c r="J534" s="662" t="s">
        <v>2765</v>
      </c>
      <c r="K534" s="662" t="s">
        <v>2766</v>
      </c>
      <c r="L534" s="663">
        <v>741.88</v>
      </c>
      <c r="M534" s="663">
        <v>2225.64</v>
      </c>
      <c r="N534" s="662">
        <v>3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12</v>
      </c>
      <c r="B535" s="662" t="s">
        <v>543</v>
      </c>
      <c r="C535" s="662" t="s">
        <v>2356</v>
      </c>
      <c r="D535" s="743" t="s">
        <v>4570</v>
      </c>
      <c r="E535" s="744" t="s">
        <v>2367</v>
      </c>
      <c r="F535" s="662" t="s">
        <v>2351</v>
      </c>
      <c r="G535" s="662" t="s">
        <v>2520</v>
      </c>
      <c r="H535" s="662" t="s">
        <v>544</v>
      </c>
      <c r="I535" s="662" t="s">
        <v>2657</v>
      </c>
      <c r="J535" s="662" t="s">
        <v>2658</v>
      </c>
      <c r="K535" s="662" t="s">
        <v>2659</v>
      </c>
      <c r="L535" s="663">
        <v>24.35</v>
      </c>
      <c r="M535" s="663">
        <v>24.35</v>
      </c>
      <c r="N535" s="662">
        <v>1</v>
      </c>
      <c r="O535" s="745">
        <v>0.5</v>
      </c>
      <c r="P535" s="663">
        <v>24.35</v>
      </c>
      <c r="Q535" s="678">
        <v>1</v>
      </c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12</v>
      </c>
      <c r="B536" s="662" t="s">
        <v>543</v>
      </c>
      <c r="C536" s="662" t="s">
        <v>2356</v>
      </c>
      <c r="D536" s="743" t="s">
        <v>4570</v>
      </c>
      <c r="E536" s="744" t="s">
        <v>2367</v>
      </c>
      <c r="F536" s="662" t="s">
        <v>2351</v>
      </c>
      <c r="G536" s="662" t="s">
        <v>2446</v>
      </c>
      <c r="H536" s="662" t="s">
        <v>544</v>
      </c>
      <c r="I536" s="662" t="s">
        <v>2790</v>
      </c>
      <c r="J536" s="662" t="s">
        <v>2448</v>
      </c>
      <c r="K536" s="662" t="s">
        <v>2791</v>
      </c>
      <c r="L536" s="663">
        <v>1435.18</v>
      </c>
      <c r="M536" s="663">
        <v>1435.18</v>
      </c>
      <c r="N536" s="662">
        <v>1</v>
      </c>
      <c r="O536" s="745">
        <v>1</v>
      </c>
      <c r="P536" s="663">
        <v>1435.18</v>
      </c>
      <c r="Q536" s="678">
        <v>1</v>
      </c>
      <c r="R536" s="662">
        <v>1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12</v>
      </c>
      <c r="B537" s="662" t="s">
        <v>543</v>
      </c>
      <c r="C537" s="662" t="s">
        <v>2356</v>
      </c>
      <c r="D537" s="743" t="s">
        <v>4570</v>
      </c>
      <c r="E537" s="744" t="s">
        <v>2367</v>
      </c>
      <c r="F537" s="662" t="s">
        <v>2351</v>
      </c>
      <c r="G537" s="662" t="s">
        <v>2446</v>
      </c>
      <c r="H537" s="662" t="s">
        <v>544</v>
      </c>
      <c r="I537" s="662" t="s">
        <v>2447</v>
      </c>
      <c r="J537" s="662" t="s">
        <v>2448</v>
      </c>
      <c r="K537" s="662" t="s">
        <v>2449</v>
      </c>
      <c r="L537" s="663">
        <v>0</v>
      </c>
      <c r="M537" s="663">
        <v>0</v>
      </c>
      <c r="N537" s="662">
        <v>1</v>
      </c>
      <c r="O537" s="745">
        <v>0.5</v>
      </c>
      <c r="P537" s="663">
        <v>0</v>
      </c>
      <c r="Q537" s="678"/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12</v>
      </c>
      <c r="B538" s="662" t="s">
        <v>543</v>
      </c>
      <c r="C538" s="662" t="s">
        <v>2356</v>
      </c>
      <c r="D538" s="743" t="s">
        <v>4570</v>
      </c>
      <c r="E538" s="744" t="s">
        <v>2367</v>
      </c>
      <c r="F538" s="662" t="s">
        <v>2351</v>
      </c>
      <c r="G538" s="662" t="s">
        <v>2446</v>
      </c>
      <c r="H538" s="662" t="s">
        <v>544</v>
      </c>
      <c r="I538" s="662" t="s">
        <v>3035</v>
      </c>
      <c r="J538" s="662" t="s">
        <v>2788</v>
      </c>
      <c r="K538" s="662" t="s">
        <v>3036</v>
      </c>
      <c r="L538" s="663">
        <v>0</v>
      </c>
      <c r="M538" s="663">
        <v>0</v>
      </c>
      <c r="N538" s="662">
        <v>2</v>
      </c>
      <c r="O538" s="745">
        <v>1</v>
      </c>
      <c r="P538" s="663">
        <v>0</v>
      </c>
      <c r="Q538" s="678"/>
      <c r="R538" s="662">
        <v>2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12</v>
      </c>
      <c r="B539" s="662" t="s">
        <v>543</v>
      </c>
      <c r="C539" s="662" t="s">
        <v>2356</v>
      </c>
      <c r="D539" s="743" t="s">
        <v>4570</v>
      </c>
      <c r="E539" s="744" t="s">
        <v>2367</v>
      </c>
      <c r="F539" s="662" t="s">
        <v>2351</v>
      </c>
      <c r="G539" s="662" t="s">
        <v>2526</v>
      </c>
      <c r="H539" s="662" t="s">
        <v>544</v>
      </c>
      <c r="I539" s="662" t="s">
        <v>3037</v>
      </c>
      <c r="J539" s="662" t="s">
        <v>2528</v>
      </c>
      <c r="K539" s="662" t="s">
        <v>3038</v>
      </c>
      <c r="L539" s="663">
        <v>0</v>
      </c>
      <c r="M539" s="663">
        <v>0</v>
      </c>
      <c r="N539" s="662">
        <v>6</v>
      </c>
      <c r="O539" s="745">
        <v>0.5</v>
      </c>
      <c r="P539" s="663">
        <v>0</v>
      </c>
      <c r="Q539" s="678"/>
      <c r="R539" s="662">
        <v>6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12</v>
      </c>
      <c r="B540" s="662" t="s">
        <v>543</v>
      </c>
      <c r="C540" s="662" t="s">
        <v>2356</v>
      </c>
      <c r="D540" s="743" t="s">
        <v>4570</v>
      </c>
      <c r="E540" s="744" t="s">
        <v>2367</v>
      </c>
      <c r="F540" s="662" t="s">
        <v>2351</v>
      </c>
      <c r="G540" s="662" t="s">
        <v>2526</v>
      </c>
      <c r="H540" s="662" t="s">
        <v>544</v>
      </c>
      <c r="I540" s="662" t="s">
        <v>3039</v>
      </c>
      <c r="J540" s="662" t="s">
        <v>2528</v>
      </c>
      <c r="K540" s="662" t="s">
        <v>3040</v>
      </c>
      <c r="L540" s="663">
        <v>0</v>
      </c>
      <c r="M540" s="663">
        <v>0</v>
      </c>
      <c r="N540" s="662">
        <v>1</v>
      </c>
      <c r="O540" s="745">
        <v>0.5</v>
      </c>
      <c r="P540" s="663">
        <v>0</v>
      </c>
      <c r="Q540" s="678"/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12</v>
      </c>
      <c r="B541" s="662" t="s">
        <v>543</v>
      </c>
      <c r="C541" s="662" t="s">
        <v>2356</v>
      </c>
      <c r="D541" s="743" t="s">
        <v>4570</v>
      </c>
      <c r="E541" s="744" t="s">
        <v>2367</v>
      </c>
      <c r="F541" s="662" t="s">
        <v>2351</v>
      </c>
      <c r="G541" s="662" t="s">
        <v>3041</v>
      </c>
      <c r="H541" s="662" t="s">
        <v>544</v>
      </c>
      <c r="I541" s="662" t="s">
        <v>634</v>
      </c>
      <c r="J541" s="662" t="s">
        <v>635</v>
      </c>
      <c r="K541" s="662" t="s">
        <v>3042</v>
      </c>
      <c r="L541" s="663">
        <v>106.54</v>
      </c>
      <c r="M541" s="663">
        <v>106.54</v>
      </c>
      <c r="N541" s="662">
        <v>1</v>
      </c>
      <c r="O541" s="745">
        <v>1</v>
      </c>
      <c r="P541" s="663">
        <v>106.54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12</v>
      </c>
      <c r="B542" s="662" t="s">
        <v>543</v>
      </c>
      <c r="C542" s="662" t="s">
        <v>2356</v>
      </c>
      <c r="D542" s="743" t="s">
        <v>4570</v>
      </c>
      <c r="E542" s="744" t="s">
        <v>2367</v>
      </c>
      <c r="F542" s="662" t="s">
        <v>2351</v>
      </c>
      <c r="G542" s="662" t="s">
        <v>2476</v>
      </c>
      <c r="H542" s="662" t="s">
        <v>544</v>
      </c>
      <c r="I542" s="662" t="s">
        <v>1059</v>
      </c>
      <c r="J542" s="662" t="s">
        <v>1060</v>
      </c>
      <c r="K542" s="662" t="s">
        <v>1061</v>
      </c>
      <c r="L542" s="663">
        <v>60.9</v>
      </c>
      <c r="M542" s="663">
        <v>60.9</v>
      </c>
      <c r="N542" s="662">
        <v>1</v>
      </c>
      <c r="O542" s="745">
        <v>1</v>
      </c>
      <c r="P542" s="663">
        <v>60.9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12</v>
      </c>
      <c r="B543" s="662" t="s">
        <v>543</v>
      </c>
      <c r="C543" s="662" t="s">
        <v>2356</v>
      </c>
      <c r="D543" s="743" t="s">
        <v>4570</v>
      </c>
      <c r="E543" s="744" t="s">
        <v>2367</v>
      </c>
      <c r="F543" s="662" t="s">
        <v>2351</v>
      </c>
      <c r="G543" s="662" t="s">
        <v>3043</v>
      </c>
      <c r="H543" s="662" t="s">
        <v>544</v>
      </c>
      <c r="I543" s="662" t="s">
        <v>3044</v>
      </c>
      <c r="J543" s="662" t="s">
        <v>3045</v>
      </c>
      <c r="K543" s="662" t="s">
        <v>3046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12</v>
      </c>
      <c r="B544" s="662" t="s">
        <v>543</v>
      </c>
      <c r="C544" s="662" t="s">
        <v>2356</v>
      </c>
      <c r="D544" s="743" t="s">
        <v>4570</v>
      </c>
      <c r="E544" s="744" t="s">
        <v>2367</v>
      </c>
      <c r="F544" s="662" t="s">
        <v>2351</v>
      </c>
      <c r="G544" s="662" t="s">
        <v>2451</v>
      </c>
      <c r="H544" s="662" t="s">
        <v>1529</v>
      </c>
      <c r="I544" s="662" t="s">
        <v>1539</v>
      </c>
      <c r="J544" s="662" t="s">
        <v>1540</v>
      </c>
      <c r="K544" s="662" t="s">
        <v>2310</v>
      </c>
      <c r="L544" s="663">
        <v>36.54</v>
      </c>
      <c r="M544" s="663">
        <v>36.54</v>
      </c>
      <c r="N544" s="662">
        <v>1</v>
      </c>
      <c r="O544" s="745">
        <v>0.5</v>
      </c>
      <c r="P544" s="663">
        <v>36.54</v>
      </c>
      <c r="Q544" s="678">
        <v>1</v>
      </c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12</v>
      </c>
      <c r="B545" s="662" t="s">
        <v>543</v>
      </c>
      <c r="C545" s="662" t="s">
        <v>2356</v>
      </c>
      <c r="D545" s="743" t="s">
        <v>4570</v>
      </c>
      <c r="E545" s="744" t="s">
        <v>2367</v>
      </c>
      <c r="F545" s="662" t="s">
        <v>2351</v>
      </c>
      <c r="G545" s="662" t="s">
        <v>2489</v>
      </c>
      <c r="H545" s="662" t="s">
        <v>544</v>
      </c>
      <c r="I545" s="662" t="s">
        <v>1107</v>
      </c>
      <c r="J545" s="662" t="s">
        <v>3047</v>
      </c>
      <c r="K545" s="662" t="s">
        <v>3048</v>
      </c>
      <c r="L545" s="663">
        <v>99.11</v>
      </c>
      <c r="M545" s="663">
        <v>99.11</v>
      </c>
      <c r="N545" s="662">
        <v>1</v>
      </c>
      <c r="O545" s="745">
        <v>1</v>
      </c>
      <c r="P545" s="663">
        <v>99.11</v>
      </c>
      <c r="Q545" s="678">
        <v>1</v>
      </c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12</v>
      </c>
      <c r="B546" s="662" t="s">
        <v>543</v>
      </c>
      <c r="C546" s="662" t="s">
        <v>2356</v>
      </c>
      <c r="D546" s="743" t="s">
        <v>4570</v>
      </c>
      <c r="E546" s="744" t="s">
        <v>2367</v>
      </c>
      <c r="F546" s="662" t="s">
        <v>2351</v>
      </c>
      <c r="G546" s="662" t="s">
        <v>2495</v>
      </c>
      <c r="H546" s="662" t="s">
        <v>544</v>
      </c>
      <c r="I546" s="662" t="s">
        <v>2586</v>
      </c>
      <c r="J546" s="662" t="s">
        <v>1230</v>
      </c>
      <c r="K546" s="662" t="s">
        <v>2587</v>
      </c>
      <c r="L546" s="663">
        <v>0</v>
      </c>
      <c r="M546" s="663">
        <v>0</v>
      </c>
      <c r="N546" s="662">
        <v>4</v>
      </c>
      <c r="O546" s="745">
        <v>3.5</v>
      </c>
      <c r="P546" s="663">
        <v>0</v>
      </c>
      <c r="Q546" s="678"/>
      <c r="R546" s="662">
        <v>4</v>
      </c>
      <c r="S546" s="678">
        <v>1</v>
      </c>
      <c r="T546" s="745">
        <v>3.5</v>
      </c>
      <c r="U546" s="701">
        <v>1</v>
      </c>
    </row>
    <row r="547" spans="1:21" ht="14.4" customHeight="1" x14ac:dyDescent="0.3">
      <c r="A547" s="661">
        <v>12</v>
      </c>
      <c r="B547" s="662" t="s">
        <v>543</v>
      </c>
      <c r="C547" s="662" t="s">
        <v>2356</v>
      </c>
      <c r="D547" s="743" t="s">
        <v>4570</v>
      </c>
      <c r="E547" s="744" t="s">
        <v>2367</v>
      </c>
      <c r="F547" s="662" t="s">
        <v>2351</v>
      </c>
      <c r="G547" s="662" t="s">
        <v>2499</v>
      </c>
      <c r="H547" s="662" t="s">
        <v>544</v>
      </c>
      <c r="I547" s="662" t="s">
        <v>2501</v>
      </c>
      <c r="J547" s="662" t="s">
        <v>960</v>
      </c>
      <c r="K547" s="662" t="s">
        <v>2502</v>
      </c>
      <c r="L547" s="663">
        <v>90.53</v>
      </c>
      <c r="M547" s="663">
        <v>90.53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12</v>
      </c>
      <c r="B548" s="662" t="s">
        <v>543</v>
      </c>
      <c r="C548" s="662" t="s">
        <v>2356</v>
      </c>
      <c r="D548" s="743" t="s">
        <v>4570</v>
      </c>
      <c r="E548" s="744" t="s">
        <v>2367</v>
      </c>
      <c r="F548" s="662" t="s">
        <v>2351</v>
      </c>
      <c r="G548" s="662" t="s">
        <v>2405</v>
      </c>
      <c r="H548" s="662" t="s">
        <v>544</v>
      </c>
      <c r="I548" s="662" t="s">
        <v>2406</v>
      </c>
      <c r="J548" s="662" t="s">
        <v>2407</v>
      </c>
      <c r="K548" s="662" t="s">
        <v>2408</v>
      </c>
      <c r="L548" s="663">
        <v>0</v>
      </c>
      <c r="M548" s="663">
        <v>0</v>
      </c>
      <c r="N548" s="662">
        <v>2</v>
      </c>
      <c r="O548" s="745">
        <v>2</v>
      </c>
      <c r="P548" s="663">
        <v>0</v>
      </c>
      <c r="Q548" s="678"/>
      <c r="R548" s="662">
        <v>2</v>
      </c>
      <c r="S548" s="678">
        <v>1</v>
      </c>
      <c r="T548" s="745">
        <v>2</v>
      </c>
      <c r="U548" s="701">
        <v>1</v>
      </c>
    </row>
    <row r="549" spans="1:21" ht="14.4" customHeight="1" x14ac:dyDescent="0.3">
      <c r="A549" s="661">
        <v>12</v>
      </c>
      <c r="B549" s="662" t="s">
        <v>543</v>
      </c>
      <c r="C549" s="662" t="s">
        <v>2356</v>
      </c>
      <c r="D549" s="743" t="s">
        <v>4570</v>
      </c>
      <c r="E549" s="744" t="s">
        <v>2367</v>
      </c>
      <c r="F549" s="662" t="s">
        <v>2351</v>
      </c>
      <c r="G549" s="662" t="s">
        <v>2870</v>
      </c>
      <c r="H549" s="662" t="s">
        <v>544</v>
      </c>
      <c r="I549" s="662" t="s">
        <v>3049</v>
      </c>
      <c r="J549" s="662" t="s">
        <v>3050</v>
      </c>
      <c r="K549" s="662" t="s">
        <v>3051</v>
      </c>
      <c r="L549" s="663">
        <v>0</v>
      </c>
      <c r="M549" s="663">
        <v>0</v>
      </c>
      <c r="N549" s="662">
        <v>1</v>
      </c>
      <c r="O549" s="745">
        <v>1</v>
      </c>
      <c r="P549" s="663">
        <v>0</v>
      </c>
      <c r="Q549" s="678"/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12</v>
      </c>
      <c r="B550" s="662" t="s">
        <v>543</v>
      </c>
      <c r="C550" s="662" t="s">
        <v>2356</v>
      </c>
      <c r="D550" s="743" t="s">
        <v>4570</v>
      </c>
      <c r="E550" s="744" t="s">
        <v>2367</v>
      </c>
      <c r="F550" s="662" t="s">
        <v>2351</v>
      </c>
      <c r="G550" s="662" t="s">
        <v>2412</v>
      </c>
      <c r="H550" s="662" t="s">
        <v>544</v>
      </c>
      <c r="I550" s="662" t="s">
        <v>2413</v>
      </c>
      <c r="J550" s="662" t="s">
        <v>1457</v>
      </c>
      <c r="K550" s="662" t="s">
        <v>2414</v>
      </c>
      <c r="L550" s="663">
        <v>22.44</v>
      </c>
      <c r="M550" s="663">
        <v>67.320000000000007</v>
      </c>
      <c r="N550" s="662">
        <v>3</v>
      </c>
      <c r="O550" s="745">
        <v>2.5</v>
      </c>
      <c r="P550" s="663">
        <v>44.88</v>
      </c>
      <c r="Q550" s="678">
        <v>0.66666666666666663</v>
      </c>
      <c r="R550" s="662">
        <v>2</v>
      </c>
      <c r="S550" s="678">
        <v>0.66666666666666663</v>
      </c>
      <c r="T550" s="745">
        <v>1.5</v>
      </c>
      <c r="U550" s="701">
        <v>0.6</v>
      </c>
    </row>
    <row r="551" spans="1:21" ht="14.4" customHeight="1" x14ac:dyDescent="0.3">
      <c r="A551" s="661">
        <v>12</v>
      </c>
      <c r="B551" s="662" t="s">
        <v>543</v>
      </c>
      <c r="C551" s="662" t="s">
        <v>2356</v>
      </c>
      <c r="D551" s="743" t="s">
        <v>4570</v>
      </c>
      <c r="E551" s="744" t="s">
        <v>2367</v>
      </c>
      <c r="F551" s="662" t="s">
        <v>2351</v>
      </c>
      <c r="G551" s="662" t="s">
        <v>2412</v>
      </c>
      <c r="H551" s="662" t="s">
        <v>544</v>
      </c>
      <c r="I551" s="662" t="s">
        <v>2413</v>
      </c>
      <c r="J551" s="662" t="s">
        <v>1457</v>
      </c>
      <c r="K551" s="662" t="s">
        <v>2414</v>
      </c>
      <c r="L551" s="663">
        <v>42.54</v>
      </c>
      <c r="M551" s="663">
        <v>42.54</v>
      </c>
      <c r="N551" s="662">
        <v>1</v>
      </c>
      <c r="O551" s="745">
        <v>1</v>
      </c>
      <c r="P551" s="663">
        <v>42.54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12</v>
      </c>
      <c r="B552" s="662" t="s">
        <v>543</v>
      </c>
      <c r="C552" s="662" t="s">
        <v>2356</v>
      </c>
      <c r="D552" s="743" t="s">
        <v>4570</v>
      </c>
      <c r="E552" s="744" t="s">
        <v>2367</v>
      </c>
      <c r="F552" s="662" t="s">
        <v>2351</v>
      </c>
      <c r="G552" s="662" t="s">
        <v>2879</v>
      </c>
      <c r="H552" s="662" t="s">
        <v>544</v>
      </c>
      <c r="I552" s="662" t="s">
        <v>2880</v>
      </c>
      <c r="J552" s="662" t="s">
        <v>2881</v>
      </c>
      <c r="K552" s="662" t="s">
        <v>2882</v>
      </c>
      <c r="L552" s="663">
        <v>0</v>
      </c>
      <c r="M552" s="663">
        <v>0</v>
      </c>
      <c r="N552" s="662">
        <v>4</v>
      </c>
      <c r="O552" s="745">
        <v>2</v>
      </c>
      <c r="P552" s="663">
        <v>0</v>
      </c>
      <c r="Q552" s="678"/>
      <c r="R552" s="662">
        <v>4</v>
      </c>
      <c r="S552" s="678">
        <v>1</v>
      </c>
      <c r="T552" s="745">
        <v>2</v>
      </c>
      <c r="U552" s="701">
        <v>1</v>
      </c>
    </row>
    <row r="553" spans="1:21" ht="14.4" customHeight="1" x14ac:dyDescent="0.3">
      <c r="A553" s="661">
        <v>12</v>
      </c>
      <c r="B553" s="662" t="s">
        <v>543</v>
      </c>
      <c r="C553" s="662" t="s">
        <v>2356</v>
      </c>
      <c r="D553" s="743" t="s">
        <v>4570</v>
      </c>
      <c r="E553" s="744" t="s">
        <v>2367</v>
      </c>
      <c r="F553" s="662" t="s">
        <v>2351</v>
      </c>
      <c r="G553" s="662" t="s">
        <v>2879</v>
      </c>
      <c r="H553" s="662" t="s">
        <v>544</v>
      </c>
      <c r="I553" s="662" t="s">
        <v>2888</v>
      </c>
      <c r="J553" s="662" t="s">
        <v>2884</v>
      </c>
      <c r="K553" s="662" t="s">
        <v>2885</v>
      </c>
      <c r="L553" s="663">
        <v>0</v>
      </c>
      <c r="M553" s="663">
        <v>0</v>
      </c>
      <c r="N553" s="662">
        <v>1</v>
      </c>
      <c r="O553" s="745">
        <v>0.5</v>
      </c>
      <c r="P553" s="663">
        <v>0</v>
      </c>
      <c r="Q553" s="678"/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12</v>
      </c>
      <c r="B554" s="662" t="s">
        <v>543</v>
      </c>
      <c r="C554" s="662" t="s">
        <v>2356</v>
      </c>
      <c r="D554" s="743" t="s">
        <v>4570</v>
      </c>
      <c r="E554" s="744" t="s">
        <v>2367</v>
      </c>
      <c r="F554" s="662" t="s">
        <v>2351</v>
      </c>
      <c r="G554" s="662" t="s">
        <v>2889</v>
      </c>
      <c r="H554" s="662" t="s">
        <v>1529</v>
      </c>
      <c r="I554" s="662" t="s">
        <v>3052</v>
      </c>
      <c r="J554" s="662" t="s">
        <v>3053</v>
      </c>
      <c r="K554" s="662" t="s">
        <v>3054</v>
      </c>
      <c r="L554" s="663">
        <v>0</v>
      </c>
      <c r="M554" s="663">
        <v>0</v>
      </c>
      <c r="N554" s="662">
        <v>1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12</v>
      </c>
      <c r="B555" s="662" t="s">
        <v>543</v>
      </c>
      <c r="C555" s="662" t="s">
        <v>2356</v>
      </c>
      <c r="D555" s="743" t="s">
        <v>4570</v>
      </c>
      <c r="E555" s="744" t="s">
        <v>2367</v>
      </c>
      <c r="F555" s="662" t="s">
        <v>2351</v>
      </c>
      <c r="G555" s="662" t="s">
        <v>2889</v>
      </c>
      <c r="H555" s="662" t="s">
        <v>1529</v>
      </c>
      <c r="I555" s="662" t="s">
        <v>2890</v>
      </c>
      <c r="J555" s="662" t="s">
        <v>2891</v>
      </c>
      <c r="K555" s="662" t="s">
        <v>2892</v>
      </c>
      <c r="L555" s="663">
        <v>0</v>
      </c>
      <c r="M555" s="663">
        <v>0</v>
      </c>
      <c r="N555" s="662">
        <v>1</v>
      </c>
      <c r="O555" s="745">
        <v>1</v>
      </c>
      <c r="P555" s="663">
        <v>0</v>
      </c>
      <c r="Q555" s="678"/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12</v>
      </c>
      <c r="B556" s="662" t="s">
        <v>543</v>
      </c>
      <c r="C556" s="662" t="s">
        <v>2356</v>
      </c>
      <c r="D556" s="743" t="s">
        <v>4570</v>
      </c>
      <c r="E556" s="744" t="s">
        <v>2367</v>
      </c>
      <c r="F556" s="662" t="s">
        <v>2351</v>
      </c>
      <c r="G556" s="662" t="s">
        <v>2537</v>
      </c>
      <c r="H556" s="662" t="s">
        <v>544</v>
      </c>
      <c r="I556" s="662" t="s">
        <v>2893</v>
      </c>
      <c r="J556" s="662" t="s">
        <v>2894</v>
      </c>
      <c r="K556" s="662" t="s">
        <v>2895</v>
      </c>
      <c r="L556" s="663">
        <v>438.49</v>
      </c>
      <c r="M556" s="663">
        <v>1315.47</v>
      </c>
      <c r="N556" s="662">
        <v>3</v>
      </c>
      <c r="O556" s="745">
        <v>1</v>
      </c>
      <c r="P556" s="663">
        <v>1315.47</v>
      </c>
      <c r="Q556" s="678">
        <v>1</v>
      </c>
      <c r="R556" s="662">
        <v>3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12</v>
      </c>
      <c r="B557" s="662" t="s">
        <v>543</v>
      </c>
      <c r="C557" s="662" t="s">
        <v>2356</v>
      </c>
      <c r="D557" s="743" t="s">
        <v>4570</v>
      </c>
      <c r="E557" s="744" t="s">
        <v>2367</v>
      </c>
      <c r="F557" s="662" t="s">
        <v>2351</v>
      </c>
      <c r="G557" s="662" t="s">
        <v>2537</v>
      </c>
      <c r="H557" s="662" t="s">
        <v>1529</v>
      </c>
      <c r="I557" s="662" t="s">
        <v>2538</v>
      </c>
      <c r="J557" s="662" t="s">
        <v>1544</v>
      </c>
      <c r="K557" s="662" t="s">
        <v>2539</v>
      </c>
      <c r="L557" s="663">
        <v>394.64</v>
      </c>
      <c r="M557" s="663">
        <v>1183.92</v>
      </c>
      <c r="N557" s="662">
        <v>3</v>
      </c>
      <c r="O557" s="745">
        <v>2.5</v>
      </c>
      <c r="P557" s="663">
        <v>1183.92</v>
      </c>
      <c r="Q557" s="678">
        <v>1</v>
      </c>
      <c r="R557" s="662">
        <v>3</v>
      </c>
      <c r="S557" s="678">
        <v>1</v>
      </c>
      <c r="T557" s="745">
        <v>2.5</v>
      </c>
      <c r="U557" s="701">
        <v>1</v>
      </c>
    </row>
    <row r="558" spans="1:21" ht="14.4" customHeight="1" x14ac:dyDescent="0.3">
      <c r="A558" s="661">
        <v>12</v>
      </c>
      <c r="B558" s="662" t="s">
        <v>543</v>
      </c>
      <c r="C558" s="662" t="s">
        <v>2356</v>
      </c>
      <c r="D558" s="743" t="s">
        <v>4570</v>
      </c>
      <c r="E558" s="744" t="s">
        <v>2367</v>
      </c>
      <c r="F558" s="662" t="s">
        <v>2351</v>
      </c>
      <c r="G558" s="662" t="s">
        <v>2537</v>
      </c>
      <c r="H558" s="662" t="s">
        <v>1529</v>
      </c>
      <c r="I558" s="662" t="s">
        <v>2620</v>
      </c>
      <c r="J558" s="662" t="s">
        <v>1544</v>
      </c>
      <c r="K558" s="662" t="s">
        <v>2621</v>
      </c>
      <c r="L558" s="663">
        <v>438.49</v>
      </c>
      <c r="M558" s="663">
        <v>438.49</v>
      </c>
      <c r="N558" s="662">
        <v>1</v>
      </c>
      <c r="O558" s="745">
        <v>0.5</v>
      </c>
      <c r="P558" s="663">
        <v>438.49</v>
      </c>
      <c r="Q558" s="678">
        <v>1</v>
      </c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12</v>
      </c>
      <c r="B559" s="662" t="s">
        <v>543</v>
      </c>
      <c r="C559" s="662" t="s">
        <v>2356</v>
      </c>
      <c r="D559" s="743" t="s">
        <v>4570</v>
      </c>
      <c r="E559" s="744" t="s">
        <v>2367</v>
      </c>
      <c r="F559" s="662" t="s">
        <v>2351</v>
      </c>
      <c r="G559" s="662" t="s">
        <v>2415</v>
      </c>
      <c r="H559" s="662" t="s">
        <v>544</v>
      </c>
      <c r="I559" s="662" t="s">
        <v>2416</v>
      </c>
      <c r="J559" s="662" t="s">
        <v>2417</v>
      </c>
      <c r="K559" s="662" t="s">
        <v>2418</v>
      </c>
      <c r="L559" s="663">
        <v>1514.87</v>
      </c>
      <c r="M559" s="663">
        <v>4544.6099999999997</v>
      </c>
      <c r="N559" s="662">
        <v>3</v>
      </c>
      <c r="O559" s="745">
        <v>3</v>
      </c>
      <c r="P559" s="663">
        <v>4544.6099999999997</v>
      </c>
      <c r="Q559" s="678">
        <v>1</v>
      </c>
      <c r="R559" s="662">
        <v>3</v>
      </c>
      <c r="S559" s="678">
        <v>1</v>
      </c>
      <c r="T559" s="745">
        <v>3</v>
      </c>
      <c r="U559" s="701">
        <v>1</v>
      </c>
    </row>
    <row r="560" spans="1:21" ht="14.4" customHeight="1" x14ac:dyDescent="0.3">
      <c r="A560" s="661">
        <v>12</v>
      </c>
      <c r="B560" s="662" t="s">
        <v>543</v>
      </c>
      <c r="C560" s="662" t="s">
        <v>2356</v>
      </c>
      <c r="D560" s="743" t="s">
        <v>4570</v>
      </c>
      <c r="E560" s="744" t="s">
        <v>2367</v>
      </c>
      <c r="F560" s="662" t="s">
        <v>2351</v>
      </c>
      <c r="G560" s="662" t="s">
        <v>3055</v>
      </c>
      <c r="H560" s="662" t="s">
        <v>544</v>
      </c>
      <c r="I560" s="662" t="s">
        <v>3056</v>
      </c>
      <c r="J560" s="662" t="s">
        <v>3057</v>
      </c>
      <c r="K560" s="662" t="s">
        <v>3058</v>
      </c>
      <c r="L560" s="663">
        <v>482.61</v>
      </c>
      <c r="M560" s="663">
        <v>482.61</v>
      </c>
      <c r="N560" s="662">
        <v>1</v>
      </c>
      <c r="O560" s="745">
        <v>1</v>
      </c>
      <c r="P560" s="663">
        <v>482.61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12</v>
      </c>
      <c r="B561" s="662" t="s">
        <v>543</v>
      </c>
      <c r="C561" s="662" t="s">
        <v>2356</v>
      </c>
      <c r="D561" s="743" t="s">
        <v>4570</v>
      </c>
      <c r="E561" s="744" t="s">
        <v>2367</v>
      </c>
      <c r="F561" s="662" t="s">
        <v>2351</v>
      </c>
      <c r="G561" s="662" t="s">
        <v>2667</v>
      </c>
      <c r="H561" s="662" t="s">
        <v>544</v>
      </c>
      <c r="I561" s="662" t="s">
        <v>3059</v>
      </c>
      <c r="J561" s="662" t="s">
        <v>3060</v>
      </c>
      <c r="K561" s="662" t="s">
        <v>3061</v>
      </c>
      <c r="L561" s="663">
        <v>47.35</v>
      </c>
      <c r="M561" s="663">
        <v>189.4</v>
      </c>
      <c r="N561" s="662">
        <v>4</v>
      </c>
      <c r="O561" s="745">
        <v>0.5</v>
      </c>
      <c r="P561" s="663">
        <v>189.4</v>
      </c>
      <c r="Q561" s="678">
        <v>1</v>
      </c>
      <c r="R561" s="662">
        <v>4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12</v>
      </c>
      <c r="B562" s="662" t="s">
        <v>543</v>
      </c>
      <c r="C562" s="662" t="s">
        <v>2356</v>
      </c>
      <c r="D562" s="743" t="s">
        <v>4570</v>
      </c>
      <c r="E562" s="744" t="s">
        <v>2367</v>
      </c>
      <c r="F562" s="662" t="s">
        <v>2351</v>
      </c>
      <c r="G562" s="662" t="s">
        <v>2729</v>
      </c>
      <c r="H562" s="662" t="s">
        <v>544</v>
      </c>
      <c r="I562" s="662" t="s">
        <v>2914</v>
      </c>
      <c r="J562" s="662" t="s">
        <v>1429</v>
      </c>
      <c r="K562" s="662" t="s">
        <v>2731</v>
      </c>
      <c r="L562" s="663">
        <v>3243.21</v>
      </c>
      <c r="M562" s="663">
        <v>6486.42</v>
      </c>
      <c r="N562" s="662">
        <v>2</v>
      </c>
      <c r="O562" s="745">
        <v>1</v>
      </c>
      <c r="P562" s="663">
        <v>6486.42</v>
      </c>
      <c r="Q562" s="678">
        <v>1</v>
      </c>
      <c r="R562" s="662">
        <v>2</v>
      </c>
      <c r="S562" s="678">
        <v>1</v>
      </c>
      <c r="T562" s="745">
        <v>1</v>
      </c>
      <c r="U562" s="701">
        <v>1</v>
      </c>
    </row>
    <row r="563" spans="1:21" ht="14.4" customHeight="1" x14ac:dyDescent="0.3">
      <c r="A563" s="661">
        <v>12</v>
      </c>
      <c r="B563" s="662" t="s">
        <v>543</v>
      </c>
      <c r="C563" s="662" t="s">
        <v>2356</v>
      </c>
      <c r="D563" s="743" t="s">
        <v>4570</v>
      </c>
      <c r="E563" s="744" t="s">
        <v>2367</v>
      </c>
      <c r="F563" s="662" t="s">
        <v>2352</v>
      </c>
      <c r="G563" s="662" t="s">
        <v>2567</v>
      </c>
      <c r="H563" s="662" t="s">
        <v>544</v>
      </c>
      <c r="I563" s="662" t="s">
        <v>3062</v>
      </c>
      <c r="J563" s="662" t="s">
        <v>2372</v>
      </c>
      <c r="K563" s="662"/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12</v>
      </c>
      <c r="B564" s="662" t="s">
        <v>543</v>
      </c>
      <c r="C564" s="662" t="s">
        <v>2356</v>
      </c>
      <c r="D564" s="743" t="s">
        <v>4570</v>
      </c>
      <c r="E564" s="744" t="s">
        <v>2367</v>
      </c>
      <c r="F564" s="662" t="s">
        <v>2353</v>
      </c>
      <c r="G564" s="662" t="s">
        <v>2426</v>
      </c>
      <c r="H564" s="662" t="s">
        <v>544</v>
      </c>
      <c r="I564" s="662" t="s">
        <v>2511</v>
      </c>
      <c r="J564" s="662" t="s">
        <v>2512</v>
      </c>
      <c r="K564" s="662" t="s">
        <v>2513</v>
      </c>
      <c r="L564" s="663">
        <v>162.71</v>
      </c>
      <c r="M564" s="663">
        <v>325.42</v>
      </c>
      <c r="N564" s="662">
        <v>2</v>
      </c>
      <c r="O564" s="745">
        <v>1</v>
      </c>
      <c r="P564" s="663">
        <v>325.42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12</v>
      </c>
      <c r="B565" s="662" t="s">
        <v>543</v>
      </c>
      <c r="C565" s="662" t="s">
        <v>2356</v>
      </c>
      <c r="D565" s="743" t="s">
        <v>4570</v>
      </c>
      <c r="E565" s="744" t="s">
        <v>2367</v>
      </c>
      <c r="F565" s="662" t="s">
        <v>2353</v>
      </c>
      <c r="G565" s="662" t="s">
        <v>2426</v>
      </c>
      <c r="H565" s="662" t="s">
        <v>544</v>
      </c>
      <c r="I565" s="662" t="s">
        <v>2436</v>
      </c>
      <c r="J565" s="662" t="s">
        <v>2437</v>
      </c>
      <c r="K565" s="662" t="s">
        <v>2438</v>
      </c>
      <c r="L565" s="663">
        <v>190</v>
      </c>
      <c r="M565" s="663">
        <v>570</v>
      </c>
      <c r="N565" s="662">
        <v>3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12</v>
      </c>
      <c r="B566" s="662" t="s">
        <v>543</v>
      </c>
      <c r="C566" s="662" t="s">
        <v>2356</v>
      </c>
      <c r="D566" s="743" t="s">
        <v>4570</v>
      </c>
      <c r="E566" s="744" t="s">
        <v>2368</v>
      </c>
      <c r="F566" s="662" t="s">
        <v>2351</v>
      </c>
      <c r="G566" s="662" t="s">
        <v>2733</v>
      </c>
      <c r="H566" s="662" t="s">
        <v>544</v>
      </c>
      <c r="I566" s="662" t="s">
        <v>2734</v>
      </c>
      <c r="J566" s="662" t="s">
        <v>2735</v>
      </c>
      <c r="K566" s="662" t="s">
        <v>2736</v>
      </c>
      <c r="L566" s="663">
        <v>0</v>
      </c>
      <c r="M566" s="663">
        <v>0</v>
      </c>
      <c r="N566" s="662">
        <v>21</v>
      </c>
      <c r="O566" s="745">
        <v>16</v>
      </c>
      <c r="P566" s="663">
        <v>0</v>
      </c>
      <c r="Q566" s="678"/>
      <c r="R566" s="662">
        <v>19</v>
      </c>
      <c r="S566" s="678">
        <v>0.90476190476190477</v>
      </c>
      <c r="T566" s="745">
        <v>14</v>
      </c>
      <c r="U566" s="701">
        <v>0.875</v>
      </c>
    </row>
    <row r="567" spans="1:21" ht="14.4" customHeight="1" x14ac:dyDescent="0.3">
      <c r="A567" s="661">
        <v>12</v>
      </c>
      <c r="B567" s="662" t="s">
        <v>543</v>
      </c>
      <c r="C567" s="662" t="s">
        <v>2356</v>
      </c>
      <c r="D567" s="743" t="s">
        <v>4570</v>
      </c>
      <c r="E567" s="744" t="s">
        <v>2368</v>
      </c>
      <c r="F567" s="662" t="s">
        <v>2351</v>
      </c>
      <c r="G567" s="662" t="s">
        <v>2733</v>
      </c>
      <c r="H567" s="662" t="s">
        <v>544</v>
      </c>
      <c r="I567" s="662" t="s">
        <v>3028</v>
      </c>
      <c r="J567" s="662" t="s">
        <v>3029</v>
      </c>
      <c r="K567" s="662" t="s">
        <v>3030</v>
      </c>
      <c r="L567" s="663">
        <v>0</v>
      </c>
      <c r="M567" s="663">
        <v>0</v>
      </c>
      <c r="N567" s="662">
        <v>3</v>
      </c>
      <c r="O567" s="745">
        <v>2.5</v>
      </c>
      <c r="P567" s="663">
        <v>0</v>
      </c>
      <c r="Q567" s="678"/>
      <c r="R567" s="662">
        <v>1</v>
      </c>
      <c r="S567" s="678">
        <v>0.33333333333333331</v>
      </c>
      <c r="T567" s="745">
        <v>1</v>
      </c>
      <c r="U567" s="701">
        <v>0.4</v>
      </c>
    </row>
    <row r="568" spans="1:21" ht="14.4" customHeight="1" x14ac:dyDescent="0.3">
      <c r="A568" s="661">
        <v>12</v>
      </c>
      <c r="B568" s="662" t="s">
        <v>543</v>
      </c>
      <c r="C568" s="662" t="s">
        <v>2356</v>
      </c>
      <c r="D568" s="743" t="s">
        <v>4570</v>
      </c>
      <c r="E568" s="744" t="s">
        <v>2368</v>
      </c>
      <c r="F568" s="662" t="s">
        <v>2351</v>
      </c>
      <c r="G568" s="662" t="s">
        <v>2575</v>
      </c>
      <c r="H568" s="662" t="s">
        <v>544</v>
      </c>
      <c r="I568" s="662" t="s">
        <v>3063</v>
      </c>
      <c r="J568" s="662" t="s">
        <v>3064</v>
      </c>
      <c r="K568" s="662" t="s">
        <v>3065</v>
      </c>
      <c r="L568" s="663">
        <v>0</v>
      </c>
      <c r="M568" s="663">
        <v>0</v>
      </c>
      <c r="N568" s="662">
        <v>5</v>
      </c>
      <c r="O568" s="745">
        <v>2</v>
      </c>
      <c r="P568" s="663">
        <v>0</v>
      </c>
      <c r="Q568" s="678"/>
      <c r="R568" s="662">
        <v>5</v>
      </c>
      <c r="S568" s="678">
        <v>1</v>
      </c>
      <c r="T568" s="745">
        <v>2</v>
      </c>
      <c r="U568" s="701">
        <v>1</v>
      </c>
    </row>
    <row r="569" spans="1:21" ht="14.4" customHeight="1" x14ac:dyDescent="0.3">
      <c r="A569" s="661">
        <v>12</v>
      </c>
      <c r="B569" s="662" t="s">
        <v>543</v>
      </c>
      <c r="C569" s="662" t="s">
        <v>2356</v>
      </c>
      <c r="D569" s="743" t="s">
        <v>4570</v>
      </c>
      <c r="E569" s="744" t="s">
        <v>2368</v>
      </c>
      <c r="F569" s="662" t="s">
        <v>2351</v>
      </c>
      <c r="G569" s="662" t="s">
        <v>2389</v>
      </c>
      <c r="H569" s="662" t="s">
        <v>544</v>
      </c>
      <c r="I569" s="662" t="s">
        <v>3066</v>
      </c>
      <c r="J569" s="662" t="s">
        <v>2593</v>
      </c>
      <c r="K569" s="662" t="s">
        <v>3067</v>
      </c>
      <c r="L569" s="663">
        <v>154.36000000000001</v>
      </c>
      <c r="M569" s="663">
        <v>154.36000000000001</v>
      </c>
      <c r="N569" s="662">
        <v>1</v>
      </c>
      <c r="O569" s="745">
        <v>1</v>
      </c>
      <c r="P569" s="663">
        <v>154.36000000000001</v>
      </c>
      <c r="Q569" s="678">
        <v>1</v>
      </c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12</v>
      </c>
      <c r="B570" s="662" t="s">
        <v>543</v>
      </c>
      <c r="C570" s="662" t="s">
        <v>2356</v>
      </c>
      <c r="D570" s="743" t="s">
        <v>4570</v>
      </c>
      <c r="E570" s="744" t="s">
        <v>2368</v>
      </c>
      <c r="F570" s="662" t="s">
        <v>2351</v>
      </c>
      <c r="G570" s="662" t="s">
        <v>2389</v>
      </c>
      <c r="H570" s="662" t="s">
        <v>544</v>
      </c>
      <c r="I570" s="662" t="s">
        <v>2456</v>
      </c>
      <c r="J570" s="662" t="s">
        <v>1712</v>
      </c>
      <c r="K570" s="662" t="s">
        <v>2457</v>
      </c>
      <c r="L570" s="663">
        <v>0</v>
      </c>
      <c r="M570" s="663">
        <v>0</v>
      </c>
      <c r="N570" s="662">
        <v>2</v>
      </c>
      <c r="O570" s="745">
        <v>1</v>
      </c>
      <c r="P570" s="663">
        <v>0</v>
      </c>
      <c r="Q570" s="678"/>
      <c r="R570" s="662">
        <v>1</v>
      </c>
      <c r="S570" s="678">
        <v>0.5</v>
      </c>
      <c r="T570" s="745">
        <v>0.5</v>
      </c>
      <c r="U570" s="701">
        <v>0.5</v>
      </c>
    </row>
    <row r="571" spans="1:21" ht="14.4" customHeight="1" x14ac:dyDescent="0.3">
      <c r="A571" s="661">
        <v>12</v>
      </c>
      <c r="B571" s="662" t="s">
        <v>543</v>
      </c>
      <c r="C571" s="662" t="s">
        <v>2356</v>
      </c>
      <c r="D571" s="743" t="s">
        <v>4570</v>
      </c>
      <c r="E571" s="744" t="s">
        <v>2368</v>
      </c>
      <c r="F571" s="662" t="s">
        <v>2351</v>
      </c>
      <c r="G571" s="662" t="s">
        <v>2748</v>
      </c>
      <c r="H571" s="662" t="s">
        <v>1529</v>
      </c>
      <c r="I571" s="662" t="s">
        <v>1706</v>
      </c>
      <c r="J571" s="662" t="s">
        <v>1707</v>
      </c>
      <c r="K571" s="662" t="s">
        <v>2306</v>
      </c>
      <c r="L571" s="663">
        <v>206.88</v>
      </c>
      <c r="M571" s="663">
        <v>3723.84</v>
      </c>
      <c r="N571" s="662">
        <v>18</v>
      </c>
      <c r="O571" s="745">
        <v>5</v>
      </c>
      <c r="P571" s="663">
        <v>1241.28</v>
      </c>
      <c r="Q571" s="678">
        <v>0.33333333333333331</v>
      </c>
      <c r="R571" s="662">
        <v>6</v>
      </c>
      <c r="S571" s="678">
        <v>0.33333333333333331</v>
      </c>
      <c r="T571" s="745">
        <v>2</v>
      </c>
      <c r="U571" s="701">
        <v>0.4</v>
      </c>
    </row>
    <row r="572" spans="1:21" ht="14.4" customHeight="1" x14ac:dyDescent="0.3">
      <c r="A572" s="661">
        <v>12</v>
      </c>
      <c r="B572" s="662" t="s">
        <v>543</v>
      </c>
      <c r="C572" s="662" t="s">
        <v>2356</v>
      </c>
      <c r="D572" s="743" t="s">
        <v>4570</v>
      </c>
      <c r="E572" s="744" t="s">
        <v>2368</v>
      </c>
      <c r="F572" s="662" t="s">
        <v>2351</v>
      </c>
      <c r="G572" s="662" t="s">
        <v>2748</v>
      </c>
      <c r="H572" s="662" t="s">
        <v>1529</v>
      </c>
      <c r="I572" s="662" t="s">
        <v>2749</v>
      </c>
      <c r="J572" s="662" t="s">
        <v>2750</v>
      </c>
      <c r="K572" s="662" t="s">
        <v>2751</v>
      </c>
      <c r="L572" s="663">
        <v>1091.0899999999999</v>
      </c>
      <c r="M572" s="663">
        <v>60009.94999999999</v>
      </c>
      <c r="N572" s="662">
        <v>55</v>
      </c>
      <c r="O572" s="745">
        <v>16.5</v>
      </c>
      <c r="P572" s="663">
        <v>43643.599999999991</v>
      </c>
      <c r="Q572" s="678">
        <v>0.72727272727272729</v>
      </c>
      <c r="R572" s="662">
        <v>40</v>
      </c>
      <c r="S572" s="678">
        <v>0.72727272727272729</v>
      </c>
      <c r="T572" s="745">
        <v>13.5</v>
      </c>
      <c r="U572" s="701">
        <v>0.81818181818181823</v>
      </c>
    </row>
    <row r="573" spans="1:21" ht="14.4" customHeight="1" x14ac:dyDescent="0.3">
      <c r="A573" s="661">
        <v>12</v>
      </c>
      <c r="B573" s="662" t="s">
        <v>543</v>
      </c>
      <c r="C573" s="662" t="s">
        <v>2356</v>
      </c>
      <c r="D573" s="743" t="s">
        <v>4570</v>
      </c>
      <c r="E573" s="744" t="s">
        <v>2368</v>
      </c>
      <c r="F573" s="662" t="s">
        <v>2351</v>
      </c>
      <c r="G573" s="662" t="s">
        <v>2748</v>
      </c>
      <c r="H573" s="662" t="s">
        <v>1529</v>
      </c>
      <c r="I573" s="662" t="s">
        <v>2752</v>
      </c>
      <c r="J573" s="662" t="s">
        <v>2750</v>
      </c>
      <c r="K573" s="662" t="s">
        <v>2753</v>
      </c>
      <c r="L573" s="663">
        <v>3818.86</v>
      </c>
      <c r="M573" s="663">
        <v>11456.58</v>
      </c>
      <c r="N573" s="662">
        <v>3</v>
      </c>
      <c r="O573" s="745">
        <v>3</v>
      </c>
      <c r="P573" s="663">
        <v>11456.58</v>
      </c>
      <c r="Q573" s="678">
        <v>1</v>
      </c>
      <c r="R573" s="662">
        <v>3</v>
      </c>
      <c r="S573" s="678">
        <v>1</v>
      </c>
      <c r="T573" s="745">
        <v>3</v>
      </c>
      <c r="U573" s="701">
        <v>1</v>
      </c>
    </row>
    <row r="574" spans="1:21" ht="14.4" customHeight="1" x14ac:dyDescent="0.3">
      <c r="A574" s="661">
        <v>12</v>
      </c>
      <c r="B574" s="662" t="s">
        <v>543</v>
      </c>
      <c r="C574" s="662" t="s">
        <v>2356</v>
      </c>
      <c r="D574" s="743" t="s">
        <v>4570</v>
      </c>
      <c r="E574" s="744" t="s">
        <v>2368</v>
      </c>
      <c r="F574" s="662" t="s">
        <v>2351</v>
      </c>
      <c r="G574" s="662" t="s">
        <v>2748</v>
      </c>
      <c r="H574" s="662" t="s">
        <v>544</v>
      </c>
      <c r="I574" s="662" t="s">
        <v>3068</v>
      </c>
      <c r="J574" s="662" t="s">
        <v>3069</v>
      </c>
      <c r="K574" s="662" t="s">
        <v>2751</v>
      </c>
      <c r="L574" s="663">
        <v>0</v>
      </c>
      <c r="M574" s="663">
        <v>0</v>
      </c>
      <c r="N574" s="662">
        <v>6</v>
      </c>
      <c r="O574" s="745">
        <v>1.5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12</v>
      </c>
      <c r="B575" s="662" t="s">
        <v>543</v>
      </c>
      <c r="C575" s="662" t="s">
        <v>2356</v>
      </c>
      <c r="D575" s="743" t="s">
        <v>4570</v>
      </c>
      <c r="E575" s="744" t="s">
        <v>2368</v>
      </c>
      <c r="F575" s="662" t="s">
        <v>2351</v>
      </c>
      <c r="G575" s="662" t="s">
        <v>2390</v>
      </c>
      <c r="H575" s="662" t="s">
        <v>544</v>
      </c>
      <c r="I575" s="662" t="s">
        <v>2594</v>
      </c>
      <c r="J575" s="662" t="s">
        <v>2463</v>
      </c>
      <c r="K575" s="662" t="s">
        <v>2595</v>
      </c>
      <c r="L575" s="663">
        <v>85.27</v>
      </c>
      <c r="M575" s="663">
        <v>85.27</v>
      </c>
      <c r="N575" s="662">
        <v>1</v>
      </c>
      <c r="O575" s="745">
        <v>1</v>
      </c>
      <c r="P575" s="663">
        <v>85.27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12</v>
      </c>
      <c r="B576" s="662" t="s">
        <v>543</v>
      </c>
      <c r="C576" s="662" t="s">
        <v>2356</v>
      </c>
      <c r="D576" s="743" t="s">
        <v>4570</v>
      </c>
      <c r="E576" s="744" t="s">
        <v>2368</v>
      </c>
      <c r="F576" s="662" t="s">
        <v>2351</v>
      </c>
      <c r="G576" s="662" t="s">
        <v>2390</v>
      </c>
      <c r="H576" s="662" t="s">
        <v>544</v>
      </c>
      <c r="I576" s="662" t="s">
        <v>2462</v>
      </c>
      <c r="J576" s="662" t="s">
        <v>2463</v>
      </c>
      <c r="K576" s="662" t="s">
        <v>2464</v>
      </c>
      <c r="L576" s="663">
        <v>0</v>
      </c>
      <c r="M576" s="663">
        <v>0</v>
      </c>
      <c r="N576" s="662">
        <v>1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12</v>
      </c>
      <c r="B577" s="662" t="s">
        <v>543</v>
      </c>
      <c r="C577" s="662" t="s">
        <v>2356</v>
      </c>
      <c r="D577" s="743" t="s">
        <v>4570</v>
      </c>
      <c r="E577" s="744" t="s">
        <v>2368</v>
      </c>
      <c r="F577" s="662" t="s">
        <v>2351</v>
      </c>
      <c r="G577" s="662" t="s">
        <v>2390</v>
      </c>
      <c r="H577" s="662" t="s">
        <v>544</v>
      </c>
      <c r="I577" s="662" t="s">
        <v>1786</v>
      </c>
      <c r="J577" s="662" t="s">
        <v>1787</v>
      </c>
      <c r="K577" s="662" t="s">
        <v>2286</v>
      </c>
      <c r="L577" s="663">
        <v>170.52</v>
      </c>
      <c r="M577" s="663">
        <v>170.52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12</v>
      </c>
      <c r="B578" s="662" t="s">
        <v>543</v>
      </c>
      <c r="C578" s="662" t="s">
        <v>2356</v>
      </c>
      <c r="D578" s="743" t="s">
        <v>4570</v>
      </c>
      <c r="E578" s="744" t="s">
        <v>2368</v>
      </c>
      <c r="F578" s="662" t="s">
        <v>2351</v>
      </c>
      <c r="G578" s="662" t="s">
        <v>2390</v>
      </c>
      <c r="H578" s="662" t="s">
        <v>544</v>
      </c>
      <c r="I578" s="662" t="s">
        <v>2465</v>
      </c>
      <c r="J578" s="662" t="s">
        <v>1787</v>
      </c>
      <c r="K578" s="662" t="s">
        <v>2466</v>
      </c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12</v>
      </c>
      <c r="B579" s="662" t="s">
        <v>543</v>
      </c>
      <c r="C579" s="662" t="s">
        <v>2356</v>
      </c>
      <c r="D579" s="743" t="s">
        <v>4570</v>
      </c>
      <c r="E579" s="744" t="s">
        <v>2368</v>
      </c>
      <c r="F579" s="662" t="s">
        <v>2351</v>
      </c>
      <c r="G579" s="662" t="s">
        <v>3070</v>
      </c>
      <c r="H579" s="662" t="s">
        <v>544</v>
      </c>
      <c r="I579" s="662" t="s">
        <v>3071</v>
      </c>
      <c r="J579" s="662" t="s">
        <v>3072</v>
      </c>
      <c r="K579" s="662" t="s">
        <v>3073</v>
      </c>
      <c r="L579" s="663">
        <v>72.5</v>
      </c>
      <c r="M579" s="663">
        <v>145</v>
      </c>
      <c r="N579" s="662">
        <v>2</v>
      </c>
      <c r="O579" s="745">
        <v>1</v>
      </c>
      <c r="P579" s="663">
        <v>145</v>
      </c>
      <c r="Q579" s="678">
        <v>1</v>
      </c>
      <c r="R579" s="662">
        <v>2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12</v>
      </c>
      <c r="B580" s="662" t="s">
        <v>543</v>
      </c>
      <c r="C580" s="662" t="s">
        <v>2356</v>
      </c>
      <c r="D580" s="743" t="s">
        <v>4570</v>
      </c>
      <c r="E580" s="744" t="s">
        <v>2368</v>
      </c>
      <c r="F580" s="662" t="s">
        <v>2351</v>
      </c>
      <c r="G580" s="662" t="s">
        <v>2391</v>
      </c>
      <c r="H580" s="662" t="s">
        <v>544</v>
      </c>
      <c r="I580" s="662" t="s">
        <v>1863</v>
      </c>
      <c r="J580" s="662" t="s">
        <v>1864</v>
      </c>
      <c r="K580" s="662" t="s">
        <v>2286</v>
      </c>
      <c r="L580" s="663">
        <v>78.33</v>
      </c>
      <c r="M580" s="663">
        <v>783.3</v>
      </c>
      <c r="N580" s="662">
        <v>10</v>
      </c>
      <c r="O580" s="745">
        <v>3.5</v>
      </c>
      <c r="P580" s="663">
        <v>783.3</v>
      </c>
      <c r="Q580" s="678">
        <v>1</v>
      </c>
      <c r="R580" s="662">
        <v>10</v>
      </c>
      <c r="S580" s="678">
        <v>1</v>
      </c>
      <c r="T580" s="745">
        <v>3.5</v>
      </c>
      <c r="U580" s="701">
        <v>1</v>
      </c>
    </row>
    <row r="581" spans="1:21" ht="14.4" customHeight="1" x14ac:dyDescent="0.3">
      <c r="A581" s="661">
        <v>12</v>
      </c>
      <c r="B581" s="662" t="s">
        <v>543</v>
      </c>
      <c r="C581" s="662" t="s">
        <v>2356</v>
      </c>
      <c r="D581" s="743" t="s">
        <v>4570</v>
      </c>
      <c r="E581" s="744" t="s">
        <v>2368</v>
      </c>
      <c r="F581" s="662" t="s">
        <v>2351</v>
      </c>
      <c r="G581" s="662" t="s">
        <v>2391</v>
      </c>
      <c r="H581" s="662" t="s">
        <v>544</v>
      </c>
      <c r="I581" s="662" t="s">
        <v>2563</v>
      </c>
      <c r="J581" s="662" t="s">
        <v>2564</v>
      </c>
      <c r="K581" s="662" t="s">
        <v>2286</v>
      </c>
      <c r="L581" s="663">
        <v>78.33</v>
      </c>
      <c r="M581" s="663">
        <v>704.97</v>
      </c>
      <c r="N581" s="662">
        <v>9</v>
      </c>
      <c r="O581" s="745">
        <v>3</v>
      </c>
      <c r="P581" s="663">
        <v>704.97</v>
      </c>
      <c r="Q581" s="678">
        <v>1</v>
      </c>
      <c r="R581" s="662">
        <v>9</v>
      </c>
      <c r="S581" s="678">
        <v>1</v>
      </c>
      <c r="T581" s="745">
        <v>3</v>
      </c>
      <c r="U581" s="701">
        <v>1</v>
      </c>
    </row>
    <row r="582" spans="1:21" ht="14.4" customHeight="1" x14ac:dyDescent="0.3">
      <c r="A582" s="661">
        <v>12</v>
      </c>
      <c r="B582" s="662" t="s">
        <v>543</v>
      </c>
      <c r="C582" s="662" t="s">
        <v>2356</v>
      </c>
      <c r="D582" s="743" t="s">
        <v>4570</v>
      </c>
      <c r="E582" s="744" t="s">
        <v>2368</v>
      </c>
      <c r="F582" s="662" t="s">
        <v>2351</v>
      </c>
      <c r="G582" s="662" t="s">
        <v>2391</v>
      </c>
      <c r="H582" s="662" t="s">
        <v>544</v>
      </c>
      <c r="I582" s="662" t="s">
        <v>2697</v>
      </c>
      <c r="J582" s="662" t="s">
        <v>1864</v>
      </c>
      <c r="K582" s="662" t="s">
        <v>2698</v>
      </c>
      <c r="L582" s="663">
        <v>391.67</v>
      </c>
      <c r="M582" s="663">
        <v>783.34</v>
      </c>
      <c r="N582" s="662">
        <v>2</v>
      </c>
      <c r="O582" s="745">
        <v>2</v>
      </c>
      <c r="P582" s="663">
        <v>783.34</v>
      </c>
      <c r="Q582" s="678">
        <v>1</v>
      </c>
      <c r="R582" s="662">
        <v>2</v>
      </c>
      <c r="S582" s="678">
        <v>1</v>
      </c>
      <c r="T582" s="745">
        <v>2</v>
      </c>
      <c r="U582" s="701">
        <v>1</v>
      </c>
    </row>
    <row r="583" spans="1:21" ht="14.4" customHeight="1" x14ac:dyDescent="0.3">
      <c r="A583" s="661">
        <v>12</v>
      </c>
      <c r="B583" s="662" t="s">
        <v>543</v>
      </c>
      <c r="C583" s="662" t="s">
        <v>2356</v>
      </c>
      <c r="D583" s="743" t="s">
        <v>4570</v>
      </c>
      <c r="E583" s="744" t="s">
        <v>2368</v>
      </c>
      <c r="F583" s="662" t="s">
        <v>2351</v>
      </c>
      <c r="G583" s="662" t="s">
        <v>2391</v>
      </c>
      <c r="H583" s="662" t="s">
        <v>544</v>
      </c>
      <c r="I583" s="662" t="s">
        <v>3074</v>
      </c>
      <c r="J583" s="662" t="s">
        <v>2597</v>
      </c>
      <c r="K583" s="662" t="s">
        <v>3075</v>
      </c>
      <c r="L583" s="663">
        <v>195.83</v>
      </c>
      <c r="M583" s="663">
        <v>195.83</v>
      </c>
      <c r="N583" s="662">
        <v>1</v>
      </c>
      <c r="O583" s="745">
        <v>0.5</v>
      </c>
      <c r="P583" s="663">
        <v>195.83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12</v>
      </c>
      <c r="B584" s="662" t="s">
        <v>543</v>
      </c>
      <c r="C584" s="662" t="s">
        <v>2356</v>
      </c>
      <c r="D584" s="743" t="s">
        <v>4570</v>
      </c>
      <c r="E584" s="744" t="s">
        <v>2368</v>
      </c>
      <c r="F584" s="662" t="s">
        <v>2351</v>
      </c>
      <c r="G584" s="662" t="s">
        <v>2763</v>
      </c>
      <c r="H584" s="662" t="s">
        <v>544</v>
      </c>
      <c r="I584" s="662" t="s">
        <v>3076</v>
      </c>
      <c r="J584" s="662" t="s">
        <v>2768</v>
      </c>
      <c r="K584" s="662" t="s">
        <v>3077</v>
      </c>
      <c r="L584" s="663">
        <v>0</v>
      </c>
      <c r="M584" s="663">
        <v>0</v>
      </c>
      <c r="N584" s="662">
        <v>1</v>
      </c>
      <c r="O584" s="745">
        <v>0.5</v>
      </c>
      <c r="P584" s="663">
        <v>0</v>
      </c>
      <c r="Q584" s="678"/>
      <c r="R584" s="662">
        <v>1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12</v>
      </c>
      <c r="B585" s="662" t="s">
        <v>543</v>
      </c>
      <c r="C585" s="662" t="s">
        <v>2356</v>
      </c>
      <c r="D585" s="743" t="s">
        <v>4570</v>
      </c>
      <c r="E585" s="744" t="s">
        <v>2368</v>
      </c>
      <c r="F585" s="662" t="s">
        <v>2351</v>
      </c>
      <c r="G585" s="662" t="s">
        <v>2781</v>
      </c>
      <c r="H585" s="662" t="s">
        <v>544</v>
      </c>
      <c r="I585" s="662" t="s">
        <v>3078</v>
      </c>
      <c r="J585" s="662" t="s">
        <v>2783</v>
      </c>
      <c r="K585" s="662" t="s">
        <v>2229</v>
      </c>
      <c r="L585" s="663">
        <v>0</v>
      </c>
      <c r="M585" s="663">
        <v>0</v>
      </c>
      <c r="N585" s="662">
        <v>2</v>
      </c>
      <c r="O585" s="745">
        <v>2</v>
      </c>
      <c r="P585" s="663">
        <v>0</v>
      </c>
      <c r="Q585" s="678"/>
      <c r="R585" s="662">
        <v>1</v>
      </c>
      <c r="S585" s="678">
        <v>0.5</v>
      </c>
      <c r="T585" s="745">
        <v>1</v>
      </c>
      <c r="U585" s="701">
        <v>0.5</v>
      </c>
    </row>
    <row r="586" spans="1:21" ht="14.4" customHeight="1" x14ac:dyDescent="0.3">
      <c r="A586" s="661">
        <v>12</v>
      </c>
      <c r="B586" s="662" t="s">
        <v>543</v>
      </c>
      <c r="C586" s="662" t="s">
        <v>2356</v>
      </c>
      <c r="D586" s="743" t="s">
        <v>4570</v>
      </c>
      <c r="E586" s="744" t="s">
        <v>2368</v>
      </c>
      <c r="F586" s="662" t="s">
        <v>2351</v>
      </c>
      <c r="G586" s="662" t="s">
        <v>2446</v>
      </c>
      <c r="H586" s="662" t="s">
        <v>544</v>
      </c>
      <c r="I586" s="662" t="s">
        <v>2605</v>
      </c>
      <c r="J586" s="662" t="s">
        <v>2448</v>
      </c>
      <c r="K586" s="662" t="s">
        <v>2606</v>
      </c>
      <c r="L586" s="663">
        <v>478.4</v>
      </c>
      <c r="M586" s="663">
        <v>1435.1999999999998</v>
      </c>
      <c r="N586" s="662">
        <v>3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12</v>
      </c>
      <c r="B587" s="662" t="s">
        <v>543</v>
      </c>
      <c r="C587" s="662" t="s">
        <v>2356</v>
      </c>
      <c r="D587" s="743" t="s">
        <v>4570</v>
      </c>
      <c r="E587" s="744" t="s">
        <v>2368</v>
      </c>
      <c r="F587" s="662" t="s">
        <v>2351</v>
      </c>
      <c r="G587" s="662" t="s">
        <v>2446</v>
      </c>
      <c r="H587" s="662" t="s">
        <v>544</v>
      </c>
      <c r="I587" s="662" t="s">
        <v>2792</v>
      </c>
      <c r="J587" s="662" t="s">
        <v>2788</v>
      </c>
      <c r="K587" s="662" t="s">
        <v>2793</v>
      </c>
      <c r="L587" s="663">
        <v>717.59</v>
      </c>
      <c r="M587" s="663">
        <v>717.59</v>
      </c>
      <c r="N587" s="662">
        <v>1</v>
      </c>
      <c r="O587" s="745">
        <v>1</v>
      </c>
      <c r="P587" s="663">
        <v>717.59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12</v>
      </c>
      <c r="B588" s="662" t="s">
        <v>543</v>
      </c>
      <c r="C588" s="662" t="s">
        <v>2356</v>
      </c>
      <c r="D588" s="743" t="s">
        <v>4570</v>
      </c>
      <c r="E588" s="744" t="s">
        <v>2368</v>
      </c>
      <c r="F588" s="662" t="s">
        <v>2351</v>
      </c>
      <c r="G588" s="662" t="s">
        <v>2446</v>
      </c>
      <c r="H588" s="662" t="s">
        <v>544</v>
      </c>
      <c r="I588" s="662" t="s">
        <v>2447</v>
      </c>
      <c r="J588" s="662" t="s">
        <v>2448</v>
      </c>
      <c r="K588" s="662" t="s">
        <v>2449</v>
      </c>
      <c r="L588" s="663">
        <v>0</v>
      </c>
      <c r="M588" s="663">
        <v>0</v>
      </c>
      <c r="N588" s="662">
        <v>13</v>
      </c>
      <c r="O588" s="745">
        <v>10.5</v>
      </c>
      <c r="P588" s="663">
        <v>0</v>
      </c>
      <c r="Q588" s="678"/>
      <c r="R588" s="662">
        <v>9</v>
      </c>
      <c r="S588" s="678">
        <v>0.69230769230769229</v>
      </c>
      <c r="T588" s="745">
        <v>6.5</v>
      </c>
      <c r="U588" s="701">
        <v>0.61904761904761907</v>
      </c>
    </row>
    <row r="589" spans="1:21" ht="14.4" customHeight="1" x14ac:dyDescent="0.3">
      <c r="A589" s="661">
        <v>12</v>
      </c>
      <c r="B589" s="662" t="s">
        <v>543</v>
      </c>
      <c r="C589" s="662" t="s">
        <v>2356</v>
      </c>
      <c r="D589" s="743" t="s">
        <v>4570</v>
      </c>
      <c r="E589" s="744" t="s">
        <v>2368</v>
      </c>
      <c r="F589" s="662" t="s">
        <v>2351</v>
      </c>
      <c r="G589" s="662" t="s">
        <v>2446</v>
      </c>
      <c r="H589" s="662" t="s">
        <v>544</v>
      </c>
      <c r="I589" s="662" t="s">
        <v>3035</v>
      </c>
      <c r="J589" s="662" t="s">
        <v>2788</v>
      </c>
      <c r="K589" s="662" t="s">
        <v>3036</v>
      </c>
      <c r="L589" s="663">
        <v>0</v>
      </c>
      <c r="M589" s="663">
        <v>0</v>
      </c>
      <c r="N589" s="662">
        <v>1</v>
      </c>
      <c r="O589" s="745">
        <v>1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12</v>
      </c>
      <c r="B590" s="662" t="s">
        <v>543</v>
      </c>
      <c r="C590" s="662" t="s">
        <v>2356</v>
      </c>
      <c r="D590" s="743" t="s">
        <v>4570</v>
      </c>
      <c r="E590" s="744" t="s">
        <v>2368</v>
      </c>
      <c r="F590" s="662" t="s">
        <v>2351</v>
      </c>
      <c r="G590" s="662" t="s">
        <v>3079</v>
      </c>
      <c r="H590" s="662" t="s">
        <v>544</v>
      </c>
      <c r="I590" s="662" t="s">
        <v>3080</v>
      </c>
      <c r="J590" s="662" t="s">
        <v>3081</v>
      </c>
      <c r="K590" s="662" t="s">
        <v>3082</v>
      </c>
      <c r="L590" s="663">
        <v>0</v>
      </c>
      <c r="M590" s="663">
        <v>0</v>
      </c>
      <c r="N590" s="662">
        <v>1</v>
      </c>
      <c r="O590" s="745">
        <v>1</v>
      </c>
      <c r="P590" s="663">
        <v>0</v>
      </c>
      <c r="Q590" s="678"/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12</v>
      </c>
      <c r="B591" s="662" t="s">
        <v>543</v>
      </c>
      <c r="C591" s="662" t="s">
        <v>2356</v>
      </c>
      <c r="D591" s="743" t="s">
        <v>4570</v>
      </c>
      <c r="E591" s="744" t="s">
        <v>2368</v>
      </c>
      <c r="F591" s="662" t="s">
        <v>2351</v>
      </c>
      <c r="G591" s="662" t="s">
        <v>2476</v>
      </c>
      <c r="H591" s="662" t="s">
        <v>544</v>
      </c>
      <c r="I591" s="662" t="s">
        <v>1059</v>
      </c>
      <c r="J591" s="662" t="s">
        <v>1060</v>
      </c>
      <c r="K591" s="662" t="s">
        <v>1061</v>
      </c>
      <c r="L591" s="663">
        <v>60.9</v>
      </c>
      <c r="M591" s="663">
        <v>60.9</v>
      </c>
      <c r="N591" s="662">
        <v>1</v>
      </c>
      <c r="O591" s="745">
        <v>1</v>
      </c>
      <c r="P591" s="663">
        <v>60.9</v>
      </c>
      <c r="Q591" s="678">
        <v>1</v>
      </c>
      <c r="R591" s="662">
        <v>1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12</v>
      </c>
      <c r="B592" s="662" t="s">
        <v>543</v>
      </c>
      <c r="C592" s="662" t="s">
        <v>2356</v>
      </c>
      <c r="D592" s="743" t="s">
        <v>4570</v>
      </c>
      <c r="E592" s="744" t="s">
        <v>2368</v>
      </c>
      <c r="F592" s="662" t="s">
        <v>2351</v>
      </c>
      <c r="G592" s="662" t="s">
        <v>2824</v>
      </c>
      <c r="H592" s="662" t="s">
        <v>544</v>
      </c>
      <c r="I592" s="662" t="s">
        <v>3083</v>
      </c>
      <c r="J592" s="662" t="s">
        <v>2826</v>
      </c>
      <c r="K592" s="662" t="s">
        <v>3084</v>
      </c>
      <c r="L592" s="663">
        <v>950.39</v>
      </c>
      <c r="M592" s="663">
        <v>6652.73</v>
      </c>
      <c r="N592" s="662">
        <v>7</v>
      </c>
      <c r="O592" s="745">
        <v>4</v>
      </c>
      <c r="P592" s="663">
        <v>2851.17</v>
      </c>
      <c r="Q592" s="678">
        <v>0.4285714285714286</v>
      </c>
      <c r="R592" s="662">
        <v>3</v>
      </c>
      <c r="S592" s="678">
        <v>0.42857142857142855</v>
      </c>
      <c r="T592" s="745">
        <v>1.5</v>
      </c>
      <c r="U592" s="701">
        <v>0.375</v>
      </c>
    </row>
    <row r="593" spans="1:21" ht="14.4" customHeight="1" x14ac:dyDescent="0.3">
      <c r="A593" s="661">
        <v>12</v>
      </c>
      <c r="B593" s="662" t="s">
        <v>543</v>
      </c>
      <c r="C593" s="662" t="s">
        <v>2356</v>
      </c>
      <c r="D593" s="743" t="s">
        <v>4570</v>
      </c>
      <c r="E593" s="744" t="s">
        <v>2368</v>
      </c>
      <c r="F593" s="662" t="s">
        <v>2351</v>
      </c>
      <c r="G593" s="662" t="s">
        <v>3085</v>
      </c>
      <c r="H593" s="662" t="s">
        <v>544</v>
      </c>
      <c r="I593" s="662" t="s">
        <v>3086</v>
      </c>
      <c r="J593" s="662" t="s">
        <v>3087</v>
      </c>
      <c r="K593" s="662" t="s">
        <v>3088</v>
      </c>
      <c r="L593" s="663">
        <v>115.13</v>
      </c>
      <c r="M593" s="663">
        <v>115.13</v>
      </c>
      <c r="N593" s="662">
        <v>1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12</v>
      </c>
      <c r="B594" s="662" t="s">
        <v>543</v>
      </c>
      <c r="C594" s="662" t="s">
        <v>2356</v>
      </c>
      <c r="D594" s="743" t="s">
        <v>4570</v>
      </c>
      <c r="E594" s="744" t="s">
        <v>2368</v>
      </c>
      <c r="F594" s="662" t="s">
        <v>2351</v>
      </c>
      <c r="G594" s="662" t="s">
        <v>3085</v>
      </c>
      <c r="H594" s="662" t="s">
        <v>544</v>
      </c>
      <c r="I594" s="662" t="s">
        <v>3089</v>
      </c>
      <c r="J594" s="662" t="s">
        <v>3087</v>
      </c>
      <c r="K594" s="662" t="s">
        <v>3090</v>
      </c>
      <c r="L594" s="663">
        <v>69.59</v>
      </c>
      <c r="M594" s="663">
        <v>139.18</v>
      </c>
      <c r="N594" s="662">
        <v>2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12</v>
      </c>
      <c r="B595" s="662" t="s">
        <v>543</v>
      </c>
      <c r="C595" s="662" t="s">
        <v>2356</v>
      </c>
      <c r="D595" s="743" t="s">
        <v>4570</v>
      </c>
      <c r="E595" s="744" t="s">
        <v>2368</v>
      </c>
      <c r="F595" s="662" t="s">
        <v>2351</v>
      </c>
      <c r="G595" s="662" t="s">
        <v>3091</v>
      </c>
      <c r="H595" s="662" t="s">
        <v>544</v>
      </c>
      <c r="I595" s="662" t="s">
        <v>3092</v>
      </c>
      <c r="J595" s="662" t="s">
        <v>3093</v>
      </c>
      <c r="K595" s="662" t="s">
        <v>3094</v>
      </c>
      <c r="L595" s="663">
        <v>140.72</v>
      </c>
      <c r="M595" s="663">
        <v>422.15999999999997</v>
      </c>
      <c r="N595" s="662">
        <v>3</v>
      </c>
      <c r="O595" s="745">
        <v>1</v>
      </c>
      <c r="P595" s="663">
        <v>422.15999999999997</v>
      </c>
      <c r="Q595" s="678">
        <v>1</v>
      </c>
      <c r="R595" s="662">
        <v>3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12</v>
      </c>
      <c r="B596" s="662" t="s">
        <v>543</v>
      </c>
      <c r="C596" s="662" t="s">
        <v>2356</v>
      </c>
      <c r="D596" s="743" t="s">
        <v>4570</v>
      </c>
      <c r="E596" s="744" t="s">
        <v>2368</v>
      </c>
      <c r="F596" s="662" t="s">
        <v>2351</v>
      </c>
      <c r="G596" s="662" t="s">
        <v>3095</v>
      </c>
      <c r="H596" s="662" t="s">
        <v>544</v>
      </c>
      <c r="I596" s="662" t="s">
        <v>3096</v>
      </c>
      <c r="J596" s="662" t="s">
        <v>3097</v>
      </c>
      <c r="K596" s="662" t="s">
        <v>3098</v>
      </c>
      <c r="L596" s="663">
        <v>0</v>
      </c>
      <c r="M596" s="663">
        <v>0</v>
      </c>
      <c r="N596" s="662">
        <v>1</v>
      </c>
      <c r="O596" s="745">
        <v>1</v>
      </c>
      <c r="P596" s="663">
        <v>0</v>
      </c>
      <c r="Q596" s="678"/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12</v>
      </c>
      <c r="B597" s="662" t="s">
        <v>543</v>
      </c>
      <c r="C597" s="662" t="s">
        <v>2356</v>
      </c>
      <c r="D597" s="743" t="s">
        <v>4570</v>
      </c>
      <c r="E597" s="744" t="s">
        <v>2368</v>
      </c>
      <c r="F597" s="662" t="s">
        <v>2351</v>
      </c>
      <c r="G597" s="662" t="s">
        <v>2395</v>
      </c>
      <c r="H597" s="662" t="s">
        <v>544</v>
      </c>
      <c r="I597" s="662" t="s">
        <v>2680</v>
      </c>
      <c r="J597" s="662" t="s">
        <v>2681</v>
      </c>
      <c r="K597" s="662" t="s">
        <v>2682</v>
      </c>
      <c r="L597" s="663">
        <v>146.84</v>
      </c>
      <c r="M597" s="663">
        <v>293.68</v>
      </c>
      <c r="N597" s="662">
        <v>2</v>
      </c>
      <c r="O597" s="745">
        <v>0.5</v>
      </c>
      <c r="P597" s="663">
        <v>293.68</v>
      </c>
      <c r="Q597" s="678">
        <v>1</v>
      </c>
      <c r="R597" s="662">
        <v>2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12</v>
      </c>
      <c r="B598" s="662" t="s">
        <v>543</v>
      </c>
      <c r="C598" s="662" t="s">
        <v>2356</v>
      </c>
      <c r="D598" s="743" t="s">
        <v>4570</v>
      </c>
      <c r="E598" s="744" t="s">
        <v>2368</v>
      </c>
      <c r="F598" s="662" t="s">
        <v>2351</v>
      </c>
      <c r="G598" s="662" t="s">
        <v>2395</v>
      </c>
      <c r="H598" s="662" t="s">
        <v>544</v>
      </c>
      <c r="I598" s="662" t="s">
        <v>1868</v>
      </c>
      <c r="J598" s="662" t="s">
        <v>1869</v>
      </c>
      <c r="K598" s="662" t="s">
        <v>2310</v>
      </c>
      <c r="L598" s="663">
        <v>88.1</v>
      </c>
      <c r="M598" s="663">
        <v>1145.3</v>
      </c>
      <c r="N598" s="662">
        <v>13</v>
      </c>
      <c r="O598" s="745">
        <v>3.5</v>
      </c>
      <c r="P598" s="663">
        <v>969.09999999999991</v>
      </c>
      <c r="Q598" s="678">
        <v>0.84615384615384615</v>
      </c>
      <c r="R598" s="662">
        <v>11</v>
      </c>
      <c r="S598" s="678">
        <v>0.84615384615384615</v>
      </c>
      <c r="T598" s="745">
        <v>3</v>
      </c>
      <c r="U598" s="701">
        <v>0.8571428571428571</v>
      </c>
    </row>
    <row r="599" spans="1:21" ht="14.4" customHeight="1" x14ac:dyDescent="0.3">
      <c r="A599" s="661">
        <v>12</v>
      </c>
      <c r="B599" s="662" t="s">
        <v>543</v>
      </c>
      <c r="C599" s="662" t="s">
        <v>2356</v>
      </c>
      <c r="D599" s="743" t="s">
        <v>4570</v>
      </c>
      <c r="E599" s="744" t="s">
        <v>2368</v>
      </c>
      <c r="F599" s="662" t="s">
        <v>2351</v>
      </c>
      <c r="G599" s="662" t="s">
        <v>2396</v>
      </c>
      <c r="H599" s="662" t="s">
        <v>544</v>
      </c>
      <c r="I599" s="662" t="s">
        <v>2397</v>
      </c>
      <c r="J599" s="662" t="s">
        <v>2398</v>
      </c>
      <c r="K599" s="662" t="s">
        <v>2399</v>
      </c>
      <c r="L599" s="663">
        <v>75.739999999999995</v>
      </c>
      <c r="M599" s="663">
        <v>151.47999999999999</v>
      </c>
      <c r="N599" s="662">
        <v>2</v>
      </c>
      <c r="O599" s="745">
        <v>0.5</v>
      </c>
      <c r="P599" s="663">
        <v>151.47999999999999</v>
      </c>
      <c r="Q599" s="678">
        <v>1</v>
      </c>
      <c r="R599" s="662">
        <v>2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12</v>
      </c>
      <c r="B600" s="662" t="s">
        <v>543</v>
      </c>
      <c r="C600" s="662" t="s">
        <v>2356</v>
      </c>
      <c r="D600" s="743" t="s">
        <v>4570</v>
      </c>
      <c r="E600" s="744" t="s">
        <v>2368</v>
      </c>
      <c r="F600" s="662" t="s">
        <v>2351</v>
      </c>
      <c r="G600" s="662" t="s">
        <v>2400</v>
      </c>
      <c r="H600" s="662" t="s">
        <v>544</v>
      </c>
      <c r="I600" s="662" t="s">
        <v>1790</v>
      </c>
      <c r="J600" s="662" t="s">
        <v>1791</v>
      </c>
      <c r="K600" s="662" t="s">
        <v>2401</v>
      </c>
      <c r="L600" s="663">
        <v>78.33</v>
      </c>
      <c r="M600" s="663">
        <v>548.30999999999995</v>
      </c>
      <c r="N600" s="662">
        <v>7</v>
      </c>
      <c r="O600" s="745">
        <v>4</v>
      </c>
      <c r="P600" s="663">
        <v>313.32</v>
      </c>
      <c r="Q600" s="678">
        <v>0.57142857142857151</v>
      </c>
      <c r="R600" s="662">
        <v>4</v>
      </c>
      <c r="S600" s="678">
        <v>0.5714285714285714</v>
      </c>
      <c r="T600" s="745">
        <v>2.5</v>
      </c>
      <c r="U600" s="701">
        <v>0.625</v>
      </c>
    </row>
    <row r="601" spans="1:21" ht="14.4" customHeight="1" x14ac:dyDescent="0.3">
      <c r="A601" s="661">
        <v>12</v>
      </c>
      <c r="B601" s="662" t="s">
        <v>543</v>
      </c>
      <c r="C601" s="662" t="s">
        <v>2356</v>
      </c>
      <c r="D601" s="743" t="s">
        <v>4570</v>
      </c>
      <c r="E601" s="744" t="s">
        <v>2368</v>
      </c>
      <c r="F601" s="662" t="s">
        <v>2351</v>
      </c>
      <c r="G601" s="662" t="s">
        <v>3099</v>
      </c>
      <c r="H601" s="662" t="s">
        <v>544</v>
      </c>
      <c r="I601" s="662" t="s">
        <v>3100</v>
      </c>
      <c r="J601" s="662" t="s">
        <v>3101</v>
      </c>
      <c r="K601" s="662" t="s">
        <v>3102</v>
      </c>
      <c r="L601" s="663">
        <v>0</v>
      </c>
      <c r="M601" s="663">
        <v>0</v>
      </c>
      <c r="N601" s="662">
        <v>2</v>
      </c>
      <c r="O601" s="745">
        <v>1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12</v>
      </c>
      <c r="B602" s="662" t="s">
        <v>543</v>
      </c>
      <c r="C602" s="662" t="s">
        <v>2356</v>
      </c>
      <c r="D602" s="743" t="s">
        <v>4570</v>
      </c>
      <c r="E602" s="744" t="s">
        <v>2368</v>
      </c>
      <c r="F602" s="662" t="s">
        <v>2351</v>
      </c>
      <c r="G602" s="662" t="s">
        <v>2402</v>
      </c>
      <c r="H602" s="662" t="s">
        <v>544</v>
      </c>
      <c r="I602" s="662" t="s">
        <v>1385</v>
      </c>
      <c r="J602" s="662" t="s">
        <v>1386</v>
      </c>
      <c r="K602" s="662" t="s">
        <v>1387</v>
      </c>
      <c r="L602" s="663">
        <v>108.44</v>
      </c>
      <c r="M602" s="663">
        <v>108.44</v>
      </c>
      <c r="N602" s="662">
        <v>1</v>
      </c>
      <c r="O602" s="745">
        <v>1</v>
      </c>
      <c r="P602" s="663">
        <v>108.44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12</v>
      </c>
      <c r="B603" s="662" t="s">
        <v>543</v>
      </c>
      <c r="C603" s="662" t="s">
        <v>2356</v>
      </c>
      <c r="D603" s="743" t="s">
        <v>4570</v>
      </c>
      <c r="E603" s="744" t="s">
        <v>2368</v>
      </c>
      <c r="F603" s="662" t="s">
        <v>2351</v>
      </c>
      <c r="G603" s="662" t="s">
        <v>2495</v>
      </c>
      <c r="H603" s="662" t="s">
        <v>544</v>
      </c>
      <c r="I603" s="662" t="s">
        <v>3103</v>
      </c>
      <c r="J603" s="662" t="s">
        <v>1230</v>
      </c>
      <c r="K603" s="662" t="s">
        <v>3104</v>
      </c>
      <c r="L603" s="663">
        <v>0</v>
      </c>
      <c r="M603" s="663">
        <v>0</v>
      </c>
      <c r="N603" s="662">
        <v>1</v>
      </c>
      <c r="O603" s="745">
        <v>1</v>
      </c>
      <c r="P603" s="663">
        <v>0</v>
      </c>
      <c r="Q603" s="678"/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12</v>
      </c>
      <c r="B604" s="662" t="s">
        <v>543</v>
      </c>
      <c r="C604" s="662" t="s">
        <v>2356</v>
      </c>
      <c r="D604" s="743" t="s">
        <v>4570</v>
      </c>
      <c r="E604" s="744" t="s">
        <v>2368</v>
      </c>
      <c r="F604" s="662" t="s">
        <v>2351</v>
      </c>
      <c r="G604" s="662" t="s">
        <v>2555</v>
      </c>
      <c r="H604" s="662" t="s">
        <v>544</v>
      </c>
      <c r="I604" s="662" t="s">
        <v>2556</v>
      </c>
      <c r="J604" s="662" t="s">
        <v>2557</v>
      </c>
      <c r="K604" s="662" t="s">
        <v>2558</v>
      </c>
      <c r="L604" s="663">
        <v>308.69</v>
      </c>
      <c r="M604" s="663">
        <v>2778.21</v>
      </c>
      <c r="N604" s="662">
        <v>9</v>
      </c>
      <c r="O604" s="745">
        <v>3</v>
      </c>
      <c r="P604" s="663">
        <v>617.38</v>
      </c>
      <c r="Q604" s="678">
        <v>0.22222222222222221</v>
      </c>
      <c r="R604" s="662">
        <v>2</v>
      </c>
      <c r="S604" s="678">
        <v>0.22222222222222221</v>
      </c>
      <c r="T604" s="745">
        <v>1</v>
      </c>
      <c r="U604" s="701">
        <v>0.33333333333333331</v>
      </c>
    </row>
    <row r="605" spans="1:21" ht="14.4" customHeight="1" x14ac:dyDescent="0.3">
      <c r="A605" s="661">
        <v>12</v>
      </c>
      <c r="B605" s="662" t="s">
        <v>543</v>
      </c>
      <c r="C605" s="662" t="s">
        <v>2356</v>
      </c>
      <c r="D605" s="743" t="s">
        <v>4570</v>
      </c>
      <c r="E605" s="744" t="s">
        <v>2368</v>
      </c>
      <c r="F605" s="662" t="s">
        <v>2351</v>
      </c>
      <c r="G605" s="662" t="s">
        <v>2499</v>
      </c>
      <c r="H605" s="662" t="s">
        <v>544</v>
      </c>
      <c r="I605" s="662" t="s">
        <v>959</v>
      </c>
      <c r="J605" s="662" t="s">
        <v>960</v>
      </c>
      <c r="K605" s="662" t="s">
        <v>2500</v>
      </c>
      <c r="L605" s="663">
        <v>181.04</v>
      </c>
      <c r="M605" s="663">
        <v>362.08</v>
      </c>
      <c r="N605" s="662">
        <v>2</v>
      </c>
      <c r="O605" s="745">
        <v>1</v>
      </c>
      <c r="P605" s="663">
        <v>362.08</v>
      </c>
      <c r="Q605" s="678">
        <v>1</v>
      </c>
      <c r="R605" s="662">
        <v>2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12</v>
      </c>
      <c r="B606" s="662" t="s">
        <v>543</v>
      </c>
      <c r="C606" s="662" t="s">
        <v>2356</v>
      </c>
      <c r="D606" s="743" t="s">
        <v>4570</v>
      </c>
      <c r="E606" s="744" t="s">
        <v>2368</v>
      </c>
      <c r="F606" s="662" t="s">
        <v>2351</v>
      </c>
      <c r="G606" s="662" t="s">
        <v>2405</v>
      </c>
      <c r="H606" s="662" t="s">
        <v>544</v>
      </c>
      <c r="I606" s="662" t="s">
        <v>2406</v>
      </c>
      <c r="J606" s="662" t="s">
        <v>2407</v>
      </c>
      <c r="K606" s="662" t="s">
        <v>2408</v>
      </c>
      <c r="L606" s="663">
        <v>0</v>
      </c>
      <c r="M606" s="663">
        <v>0</v>
      </c>
      <c r="N606" s="662">
        <v>91</v>
      </c>
      <c r="O606" s="745">
        <v>51.5</v>
      </c>
      <c r="P606" s="663">
        <v>0</v>
      </c>
      <c r="Q606" s="678"/>
      <c r="R606" s="662">
        <v>77</v>
      </c>
      <c r="S606" s="678">
        <v>0.84615384615384615</v>
      </c>
      <c r="T606" s="745">
        <v>43.5</v>
      </c>
      <c r="U606" s="701">
        <v>0.84466019417475724</v>
      </c>
    </row>
    <row r="607" spans="1:21" ht="14.4" customHeight="1" x14ac:dyDescent="0.3">
      <c r="A607" s="661">
        <v>12</v>
      </c>
      <c r="B607" s="662" t="s">
        <v>543</v>
      </c>
      <c r="C607" s="662" t="s">
        <v>2356</v>
      </c>
      <c r="D607" s="743" t="s">
        <v>4570</v>
      </c>
      <c r="E607" s="744" t="s">
        <v>2368</v>
      </c>
      <c r="F607" s="662" t="s">
        <v>2351</v>
      </c>
      <c r="G607" s="662" t="s">
        <v>2405</v>
      </c>
      <c r="H607" s="662" t="s">
        <v>544</v>
      </c>
      <c r="I607" s="662" t="s">
        <v>3105</v>
      </c>
      <c r="J607" s="662" t="s">
        <v>2868</v>
      </c>
      <c r="K607" s="662" t="s">
        <v>3106</v>
      </c>
      <c r="L607" s="663">
        <v>0</v>
      </c>
      <c r="M607" s="663">
        <v>0</v>
      </c>
      <c r="N607" s="662">
        <v>3</v>
      </c>
      <c r="O607" s="745">
        <v>1</v>
      </c>
      <c r="P607" s="663">
        <v>0</v>
      </c>
      <c r="Q607" s="678"/>
      <c r="R607" s="662">
        <v>3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12</v>
      </c>
      <c r="B608" s="662" t="s">
        <v>543</v>
      </c>
      <c r="C608" s="662" t="s">
        <v>2356</v>
      </c>
      <c r="D608" s="743" t="s">
        <v>4570</v>
      </c>
      <c r="E608" s="744" t="s">
        <v>2368</v>
      </c>
      <c r="F608" s="662" t="s">
        <v>2351</v>
      </c>
      <c r="G608" s="662" t="s">
        <v>2405</v>
      </c>
      <c r="H608" s="662" t="s">
        <v>544</v>
      </c>
      <c r="I608" s="662" t="s">
        <v>3107</v>
      </c>
      <c r="J608" s="662" t="s">
        <v>2372</v>
      </c>
      <c r="K608" s="662"/>
      <c r="L608" s="663">
        <v>0</v>
      </c>
      <c r="M608" s="663">
        <v>0</v>
      </c>
      <c r="N608" s="662">
        <v>3</v>
      </c>
      <c r="O608" s="745">
        <v>1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12</v>
      </c>
      <c r="B609" s="662" t="s">
        <v>543</v>
      </c>
      <c r="C609" s="662" t="s">
        <v>2356</v>
      </c>
      <c r="D609" s="743" t="s">
        <v>4570</v>
      </c>
      <c r="E609" s="744" t="s">
        <v>2368</v>
      </c>
      <c r="F609" s="662" t="s">
        <v>2351</v>
      </c>
      <c r="G609" s="662" t="s">
        <v>2405</v>
      </c>
      <c r="H609" s="662" t="s">
        <v>544</v>
      </c>
      <c r="I609" s="662" t="s">
        <v>3108</v>
      </c>
      <c r="J609" s="662" t="s">
        <v>2407</v>
      </c>
      <c r="K609" s="662" t="s">
        <v>3109</v>
      </c>
      <c r="L609" s="663">
        <v>0</v>
      </c>
      <c r="M609" s="663">
        <v>0</v>
      </c>
      <c r="N609" s="662">
        <v>1</v>
      </c>
      <c r="O609" s="745">
        <v>1</v>
      </c>
      <c r="P609" s="663">
        <v>0</v>
      </c>
      <c r="Q609" s="678"/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12</v>
      </c>
      <c r="B610" s="662" t="s">
        <v>543</v>
      </c>
      <c r="C610" s="662" t="s">
        <v>2356</v>
      </c>
      <c r="D610" s="743" t="s">
        <v>4570</v>
      </c>
      <c r="E610" s="744" t="s">
        <v>2368</v>
      </c>
      <c r="F610" s="662" t="s">
        <v>2351</v>
      </c>
      <c r="G610" s="662" t="s">
        <v>2409</v>
      </c>
      <c r="H610" s="662" t="s">
        <v>544</v>
      </c>
      <c r="I610" s="662" t="s">
        <v>779</v>
      </c>
      <c r="J610" s="662" t="s">
        <v>2410</v>
      </c>
      <c r="K610" s="662" t="s">
        <v>2411</v>
      </c>
      <c r="L610" s="663">
        <v>0</v>
      </c>
      <c r="M610" s="663">
        <v>0</v>
      </c>
      <c r="N610" s="662">
        <v>2</v>
      </c>
      <c r="O610" s="745">
        <v>1.5</v>
      </c>
      <c r="P610" s="663">
        <v>0</v>
      </c>
      <c r="Q610" s="678"/>
      <c r="R610" s="662">
        <v>2</v>
      </c>
      <c r="S610" s="678">
        <v>1</v>
      </c>
      <c r="T610" s="745">
        <v>1.5</v>
      </c>
      <c r="U610" s="701">
        <v>1</v>
      </c>
    </row>
    <row r="611" spans="1:21" ht="14.4" customHeight="1" x14ac:dyDescent="0.3">
      <c r="A611" s="661">
        <v>12</v>
      </c>
      <c r="B611" s="662" t="s">
        <v>543</v>
      </c>
      <c r="C611" s="662" t="s">
        <v>2356</v>
      </c>
      <c r="D611" s="743" t="s">
        <v>4570</v>
      </c>
      <c r="E611" s="744" t="s">
        <v>2368</v>
      </c>
      <c r="F611" s="662" t="s">
        <v>2351</v>
      </c>
      <c r="G611" s="662" t="s">
        <v>2870</v>
      </c>
      <c r="H611" s="662" t="s">
        <v>544</v>
      </c>
      <c r="I611" s="662" t="s">
        <v>2877</v>
      </c>
      <c r="J611" s="662" t="s">
        <v>2872</v>
      </c>
      <c r="K611" s="662" t="s">
        <v>2873</v>
      </c>
      <c r="L611" s="663">
        <v>854.27</v>
      </c>
      <c r="M611" s="663">
        <v>854.27</v>
      </c>
      <c r="N611" s="662">
        <v>1</v>
      </c>
      <c r="O611" s="745">
        <v>1</v>
      </c>
      <c r="P611" s="663">
        <v>854.27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12</v>
      </c>
      <c r="B612" s="662" t="s">
        <v>543</v>
      </c>
      <c r="C612" s="662" t="s">
        <v>2356</v>
      </c>
      <c r="D612" s="743" t="s">
        <v>4570</v>
      </c>
      <c r="E612" s="744" t="s">
        <v>2368</v>
      </c>
      <c r="F612" s="662" t="s">
        <v>2351</v>
      </c>
      <c r="G612" s="662" t="s">
        <v>2870</v>
      </c>
      <c r="H612" s="662" t="s">
        <v>544</v>
      </c>
      <c r="I612" s="662" t="s">
        <v>3110</v>
      </c>
      <c r="J612" s="662" t="s">
        <v>2875</v>
      </c>
      <c r="K612" s="662" t="s">
        <v>2249</v>
      </c>
      <c r="L612" s="663">
        <v>512.57000000000005</v>
      </c>
      <c r="M612" s="663">
        <v>512.57000000000005</v>
      </c>
      <c r="N612" s="662">
        <v>1</v>
      </c>
      <c r="O612" s="745">
        <v>1</v>
      </c>
      <c r="P612" s="663">
        <v>512.57000000000005</v>
      </c>
      <c r="Q612" s="678">
        <v>1</v>
      </c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12</v>
      </c>
      <c r="B613" s="662" t="s">
        <v>543</v>
      </c>
      <c r="C613" s="662" t="s">
        <v>2356</v>
      </c>
      <c r="D613" s="743" t="s">
        <v>4570</v>
      </c>
      <c r="E613" s="744" t="s">
        <v>2368</v>
      </c>
      <c r="F613" s="662" t="s">
        <v>2351</v>
      </c>
      <c r="G613" s="662" t="s">
        <v>2870</v>
      </c>
      <c r="H613" s="662" t="s">
        <v>544</v>
      </c>
      <c r="I613" s="662" t="s">
        <v>3111</v>
      </c>
      <c r="J613" s="662" t="s">
        <v>2875</v>
      </c>
      <c r="K613" s="662" t="s">
        <v>3112</v>
      </c>
      <c r="L613" s="663">
        <v>0</v>
      </c>
      <c r="M613" s="663">
        <v>0</v>
      </c>
      <c r="N613" s="662">
        <v>1</v>
      </c>
      <c r="O613" s="745">
        <v>1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12</v>
      </c>
      <c r="B614" s="662" t="s">
        <v>543</v>
      </c>
      <c r="C614" s="662" t="s">
        <v>2356</v>
      </c>
      <c r="D614" s="743" t="s">
        <v>4570</v>
      </c>
      <c r="E614" s="744" t="s">
        <v>2368</v>
      </c>
      <c r="F614" s="662" t="s">
        <v>2351</v>
      </c>
      <c r="G614" s="662" t="s">
        <v>2870</v>
      </c>
      <c r="H614" s="662" t="s">
        <v>544</v>
      </c>
      <c r="I614" s="662" t="s">
        <v>3113</v>
      </c>
      <c r="J614" s="662" t="s">
        <v>2872</v>
      </c>
      <c r="K614" s="662" t="s">
        <v>3114</v>
      </c>
      <c r="L614" s="663">
        <v>0</v>
      </c>
      <c r="M614" s="663">
        <v>0</v>
      </c>
      <c r="N614" s="662">
        <v>2</v>
      </c>
      <c r="O614" s="745">
        <v>1.5</v>
      </c>
      <c r="P614" s="663">
        <v>0</v>
      </c>
      <c r="Q614" s="678"/>
      <c r="R614" s="662">
        <v>1</v>
      </c>
      <c r="S614" s="678">
        <v>0.5</v>
      </c>
      <c r="T614" s="745">
        <v>0.5</v>
      </c>
      <c r="U614" s="701">
        <v>0.33333333333333331</v>
      </c>
    </row>
    <row r="615" spans="1:21" ht="14.4" customHeight="1" x14ac:dyDescent="0.3">
      <c r="A615" s="661">
        <v>12</v>
      </c>
      <c r="B615" s="662" t="s">
        <v>543</v>
      </c>
      <c r="C615" s="662" t="s">
        <v>2356</v>
      </c>
      <c r="D615" s="743" t="s">
        <v>4570</v>
      </c>
      <c r="E615" s="744" t="s">
        <v>2368</v>
      </c>
      <c r="F615" s="662" t="s">
        <v>2351</v>
      </c>
      <c r="G615" s="662" t="s">
        <v>2412</v>
      </c>
      <c r="H615" s="662" t="s">
        <v>544</v>
      </c>
      <c r="I615" s="662" t="s">
        <v>2413</v>
      </c>
      <c r="J615" s="662" t="s">
        <v>1457</v>
      </c>
      <c r="K615" s="662" t="s">
        <v>2414</v>
      </c>
      <c r="L615" s="663">
        <v>22.44</v>
      </c>
      <c r="M615" s="663">
        <v>89.76</v>
      </c>
      <c r="N615" s="662">
        <v>4</v>
      </c>
      <c r="O615" s="745">
        <v>3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12</v>
      </c>
      <c r="B616" s="662" t="s">
        <v>543</v>
      </c>
      <c r="C616" s="662" t="s">
        <v>2356</v>
      </c>
      <c r="D616" s="743" t="s">
        <v>4570</v>
      </c>
      <c r="E616" s="744" t="s">
        <v>2368</v>
      </c>
      <c r="F616" s="662" t="s">
        <v>2351</v>
      </c>
      <c r="G616" s="662" t="s">
        <v>2412</v>
      </c>
      <c r="H616" s="662" t="s">
        <v>544</v>
      </c>
      <c r="I616" s="662" t="s">
        <v>2413</v>
      </c>
      <c r="J616" s="662" t="s">
        <v>1457</v>
      </c>
      <c r="K616" s="662" t="s">
        <v>2414</v>
      </c>
      <c r="L616" s="663">
        <v>42.54</v>
      </c>
      <c r="M616" s="663">
        <v>42.54</v>
      </c>
      <c r="N616" s="662">
        <v>1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12</v>
      </c>
      <c r="B617" s="662" t="s">
        <v>543</v>
      </c>
      <c r="C617" s="662" t="s">
        <v>2356</v>
      </c>
      <c r="D617" s="743" t="s">
        <v>4570</v>
      </c>
      <c r="E617" s="744" t="s">
        <v>2368</v>
      </c>
      <c r="F617" s="662" t="s">
        <v>2351</v>
      </c>
      <c r="G617" s="662" t="s">
        <v>2879</v>
      </c>
      <c r="H617" s="662" t="s">
        <v>544</v>
      </c>
      <c r="I617" s="662" t="s">
        <v>2880</v>
      </c>
      <c r="J617" s="662" t="s">
        <v>2881</v>
      </c>
      <c r="K617" s="662" t="s">
        <v>2882</v>
      </c>
      <c r="L617" s="663">
        <v>0</v>
      </c>
      <c r="M617" s="663">
        <v>0</v>
      </c>
      <c r="N617" s="662">
        <v>10</v>
      </c>
      <c r="O617" s="745">
        <v>3.5</v>
      </c>
      <c r="P617" s="663">
        <v>0</v>
      </c>
      <c r="Q617" s="678"/>
      <c r="R617" s="662">
        <v>10</v>
      </c>
      <c r="S617" s="678">
        <v>1</v>
      </c>
      <c r="T617" s="745">
        <v>3.5</v>
      </c>
      <c r="U617" s="701">
        <v>1</v>
      </c>
    </row>
    <row r="618" spans="1:21" ht="14.4" customHeight="1" x14ac:dyDescent="0.3">
      <c r="A618" s="661">
        <v>12</v>
      </c>
      <c r="B618" s="662" t="s">
        <v>543</v>
      </c>
      <c r="C618" s="662" t="s">
        <v>2356</v>
      </c>
      <c r="D618" s="743" t="s">
        <v>4570</v>
      </c>
      <c r="E618" s="744" t="s">
        <v>2368</v>
      </c>
      <c r="F618" s="662" t="s">
        <v>2351</v>
      </c>
      <c r="G618" s="662" t="s">
        <v>2889</v>
      </c>
      <c r="H618" s="662" t="s">
        <v>1529</v>
      </c>
      <c r="I618" s="662" t="s">
        <v>3052</v>
      </c>
      <c r="J618" s="662" t="s">
        <v>3053</v>
      </c>
      <c r="K618" s="662" t="s">
        <v>3054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12</v>
      </c>
      <c r="B619" s="662" t="s">
        <v>543</v>
      </c>
      <c r="C619" s="662" t="s">
        <v>2356</v>
      </c>
      <c r="D619" s="743" t="s">
        <v>4570</v>
      </c>
      <c r="E619" s="744" t="s">
        <v>2368</v>
      </c>
      <c r="F619" s="662" t="s">
        <v>2351</v>
      </c>
      <c r="G619" s="662" t="s">
        <v>2889</v>
      </c>
      <c r="H619" s="662" t="s">
        <v>1529</v>
      </c>
      <c r="I619" s="662" t="s">
        <v>2890</v>
      </c>
      <c r="J619" s="662" t="s">
        <v>2891</v>
      </c>
      <c r="K619" s="662" t="s">
        <v>2892</v>
      </c>
      <c r="L619" s="663">
        <v>0</v>
      </c>
      <c r="M619" s="663">
        <v>0</v>
      </c>
      <c r="N619" s="662">
        <v>3</v>
      </c>
      <c r="O619" s="745">
        <v>3</v>
      </c>
      <c r="P619" s="663">
        <v>0</v>
      </c>
      <c r="Q619" s="678"/>
      <c r="R619" s="662">
        <v>2</v>
      </c>
      <c r="S619" s="678">
        <v>0.66666666666666663</v>
      </c>
      <c r="T619" s="745">
        <v>2</v>
      </c>
      <c r="U619" s="701">
        <v>0.66666666666666663</v>
      </c>
    </row>
    <row r="620" spans="1:21" ht="14.4" customHeight="1" x14ac:dyDescent="0.3">
      <c r="A620" s="661">
        <v>12</v>
      </c>
      <c r="B620" s="662" t="s">
        <v>543</v>
      </c>
      <c r="C620" s="662" t="s">
        <v>2356</v>
      </c>
      <c r="D620" s="743" t="s">
        <v>4570</v>
      </c>
      <c r="E620" s="744" t="s">
        <v>2368</v>
      </c>
      <c r="F620" s="662" t="s">
        <v>2351</v>
      </c>
      <c r="G620" s="662" t="s">
        <v>2889</v>
      </c>
      <c r="H620" s="662" t="s">
        <v>544</v>
      </c>
      <c r="I620" s="662" t="s">
        <v>3115</v>
      </c>
      <c r="J620" s="662" t="s">
        <v>2891</v>
      </c>
      <c r="K620" s="662" t="s">
        <v>3116</v>
      </c>
      <c r="L620" s="663">
        <v>0</v>
      </c>
      <c r="M620" s="663">
        <v>0</v>
      </c>
      <c r="N620" s="662">
        <v>2</v>
      </c>
      <c r="O620" s="745">
        <v>2</v>
      </c>
      <c r="P620" s="663">
        <v>0</v>
      </c>
      <c r="Q620" s="678"/>
      <c r="R620" s="662">
        <v>2</v>
      </c>
      <c r="S620" s="678">
        <v>1</v>
      </c>
      <c r="T620" s="745">
        <v>2</v>
      </c>
      <c r="U620" s="701">
        <v>1</v>
      </c>
    </row>
    <row r="621" spans="1:21" ht="14.4" customHeight="1" x14ac:dyDescent="0.3">
      <c r="A621" s="661">
        <v>12</v>
      </c>
      <c r="B621" s="662" t="s">
        <v>543</v>
      </c>
      <c r="C621" s="662" t="s">
        <v>2356</v>
      </c>
      <c r="D621" s="743" t="s">
        <v>4570</v>
      </c>
      <c r="E621" s="744" t="s">
        <v>2368</v>
      </c>
      <c r="F621" s="662" t="s">
        <v>2351</v>
      </c>
      <c r="G621" s="662" t="s">
        <v>2537</v>
      </c>
      <c r="H621" s="662" t="s">
        <v>1529</v>
      </c>
      <c r="I621" s="662" t="s">
        <v>1543</v>
      </c>
      <c r="J621" s="662" t="s">
        <v>1544</v>
      </c>
      <c r="K621" s="662" t="s">
        <v>2257</v>
      </c>
      <c r="L621" s="663">
        <v>131.54</v>
      </c>
      <c r="M621" s="663">
        <v>263.08</v>
      </c>
      <c r="N621" s="662">
        <v>2</v>
      </c>
      <c r="O621" s="745">
        <v>1.5</v>
      </c>
      <c r="P621" s="663">
        <v>263.08</v>
      </c>
      <c r="Q621" s="678">
        <v>1</v>
      </c>
      <c r="R621" s="662">
        <v>2</v>
      </c>
      <c r="S621" s="678">
        <v>1</v>
      </c>
      <c r="T621" s="745">
        <v>1.5</v>
      </c>
      <c r="U621" s="701">
        <v>1</v>
      </c>
    </row>
    <row r="622" spans="1:21" ht="14.4" customHeight="1" x14ac:dyDescent="0.3">
      <c r="A622" s="661">
        <v>12</v>
      </c>
      <c r="B622" s="662" t="s">
        <v>543</v>
      </c>
      <c r="C622" s="662" t="s">
        <v>2356</v>
      </c>
      <c r="D622" s="743" t="s">
        <v>4570</v>
      </c>
      <c r="E622" s="744" t="s">
        <v>2368</v>
      </c>
      <c r="F622" s="662" t="s">
        <v>2351</v>
      </c>
      <c r="G622" s="662" t="s">
        <v>2537</v>
      </c>
      <c r="H622" s="662" t="s">
        <v>544</v>
      </c>
      <c r="I622" s="662" t="s">
        <v>2893</v>
      </c>
      <c r="J622" s="662" t="s">
        <v>2894</v>
      </c>
      <c r="K622" s="662" t="s">
        <v>2895</v>
      </c>
      <c r="L622" s="663">
        <v>438.49</v>
      </c>
      <c r="M622" s="663">
        <v>1315.47</v>
      </c>
      <c r="N622" s="662">
        <v>3</v>
      </c>
      <c r="O622" s="745">
        <v>2.5</v>
      </c>
      <c r="P622" s="663">
        <v>1315.47</v>
      </c>
      <c r="Q622" s="678">
        <v>1</v>
      </c>
      <c r="R622" s="662">
        <v>3</v>
      </c>
      <c r="S622" s="678">
        <v>1</v>
      </c>
      <c r="T622" s="745">
        <v>2.5</v>
      </c>
      <c r="U622" s="701">
        <v>1</v>
      </c>
    </row>
    <row r="623" spans="1:21" ht="14.4" customHeight="1" x14ac:dyDescent="0.3">
      <c r="A623" s="661">
        <v>12</v>
      </c>
      <c r="B623" s="662" t="s">
        <v>543</v>
      </c>
      <c r="C623" s="662" t="s">
        <v>2356</v>
      </c>
      <c r="D623" s="743" t="s">
        <v>4570</v>
      </c>
      <c r="E623" s="744" t="s">
        <v>2368</v>
      </c>
      <c r="F623" s="662" t="s">
        <v>2351</v>
      </c>
      <c r="G623" s="662" t="s">
        <v>2537</v>
      </c>
      <c r="H623" s="662" t="s">
        <v>1529</v>
      </c>
      <c r="I623" s="662" t="s">
        <v>2538</v>
      </c>
      <c r="J623" s="662" t="s">
        <v>1544</v>
      </c>
      <c r="K623" s="662" t="s">
        <v>2539</v>
      </c>
      <c r="L623" s="663">
        <v>394.64</v>
      </c>
      <c r="M623" s="663">
        <v>9076.7199999999993</v>
      </c>
      <c r="N623" s="662">
        <v>23</v>
      </c>
      <c r="O623" s="745">
        <v>22</v>
      </c>
      <c r="P623" s="663">
        <v>5524.96</v>
      </c>
      <c r="Q623" s="678">
        <v>0.60869565217391308</v>
      </c>
      <c r="R623" s="662">
        <v>14</v>
      </c>
      <c r="S623" s="678">
        <v>0.60869565217391308</v>
      </c>
      <c r="T623" s="745">
        <v>14</v>
      </c>
      <c r="U623" s="701">
        <v>0.63636363636363635</v>
      </c>
    </row>
    <row r="624" spans="1:21" ht="14.4" customHeight="1" x14ac:dyDescent="0.3">
      <c r="A624" s="661">
        <v>12</v>
      </c>
      <c r="B624" s="662" t="s">
        <v>543</v>
      </c>
      <c r="C624" s="662" t="s">
        <v>2356</v>
      </c>
      <c r="D624" s="743" t="s">
        <v>4570</v>
      </c>
      <c r="E624" s="744" t="s">
        <v>2368</v>
      </c>
      <c r="F624" s="662" t="s">
        <v>2351</v>
      </c>
      <c r="G624" s="662" t="s">
        <v>2537</v>
      </c>
      <c r="H624" s="662" t="s">
        <v>1529</v>
      </c>
      <c r="I624" s="662" t="s">
        <v>2620</v>
      </c>
      <c r="J624" s="662" t="s">
        <v>1544</v>
      </c>
      <c r="K624" s="662" t="s">
        <v>2621</v>
      </c>
      <c r="L624" s="663">
        <v>438.49</v>
      </c>
      <c r="M624" s="663">
        <v>1753.96</v>
      </c>
      <c r="N624" s="662">
        <v>4</v>
      </c>
      <c r="O624" s="745">
        <v>2.5</v>
      </c>
      <c r="P624" s="663">
        <v>876.98</v>
      </c>
      <c r="Q624" s="678">
        <v>0.5</v>
      </c>
      <c r="R624" s="662">
        <v>2</v>
      </c>
      <c r="S624" s="678">
        <v>0.5</v>
      </c>
      <c r="T624" s="745">
        <v>2</v>
      </c>
      <c r="U624" s="701">
        <v>0.8</v>
      </c>
    </row>
    <row r="625" spans="1:21" ht="14.4" customHeight="1" x14ac:dyDescent="0.3">
      <c r="A625" s="661">
        <v>12</v>
      </c>
      <c r="B625" s="662" t="s">
        <v>543</v>
      </c>
      <c r="C625" s="662" t="s">
        <v>2356</v>
      </c>
      <c r="D625" s="743" t="s">
        <v>4570</v>
      </c>
      <c r="E625" s="744" t="s">
        <v>2368</v>
      </c>
      <c r="F625" s="662" t="s">
        <v>2351</v>
      </c>
      <c r="G625" s="662" t="s">
        <v>2537</v>
      </c>
      <c r="H625" s="662" t="s">
        <v>544</v>
      </c>
      <c r="I625" s="662" t="s">
        <v>3117</v>
      </c>
      <c r="J625" s="662" t="s">
        <v>3118</v>
      </c>
      <c r="K625" s="662" t="s">
        <v>2257</v>
      </c>
      <c r="L625" s="663">
        <v>0</v>
      </c>
      <c r="M625" s="663">
        <v>0</v>
      </c>
      <c r="N625" s="662">
        <v>3</v>
      </c>
      <c r="O625" s="745">
        <v>1</v>
      </c>
      <c r="P625" s="663">
        <v>0</v>
      </c>
      <c r="Q625" s="678"/>
      <c r="R625" s="662">
        <v>3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12</v>
      </c>
      <c r="B626" s="662" t="s">
        <v>543</v>
      </c>
      <c r="C626" s="662" t="s">
        <v>2356</v>
      </c>
      <c r="D626" s="743" t="s">
        <v>4570</v>
      </c>
      <c r="E626" s="744" t="s">
        <v>2368</v>
      </c>
      <c r="F626" s="662" t="s">
        <v>2351</v>
      </c>
      <c r="G626" s="662" t="s">
        <v>2537</v>
      </c>
      <c r="H626" s="662" t="s">
        <v>544</v>
      </c>
      <c r="I626" s="662" t="s">
        <v>3119</v>
      </c>
      <c r="J626" s="662" t="s">
        <v>3118</v>
      </c>
      <c r="K626" s="662" t="s">
        <v>2539</v>
      </c>
      <c r="L626" s="663">
        <v>0</v>
      </c>
      <c r="M626" s="663">
        <v>0</v>
      </c>
      <c r="N626" s="662">
        <v>1</v>
      </c>
      <c r="O626" s="745">
        <v>0.33333333333333331</v>
      </c>
      <c r="P626" s="663">
        <v>0</v>
      </c>
      <c r="Q626" s="678"/>
      <c r="R626" s="662">
        <v>1</v>
      </c>
      <c r="S626" s="678">
        <v>1</v>
      </c>
      <c r="T626" s="745">
        <v>0.33333333333333331</v>
      </c>
      <c r="U626" s="701">
        <v>1</v>
      </c>
    </row>
    <row r="627" spans="1:21" ht="14.4" customHeight="1" x14ac:dyDescent="0.3">
      <c r="A627" s="661">
        <v>12</v>
      </c>
      <c r="B627" s="662" t="s">
        <v>543</v>
      </c>
      <c r="C627" s="662" t="s">
        <v>2356</v>
      </c>
      <c r="D627" s="743" t="s">
        <v>4570</v>
      </c>
      <c r="E627" s="744" t="s">
        <v>2368</v>
      </c>
      <c r="F627" s="662" t="s">
        <v>2351</v>
      </c>
      <c r="G627" s="662" t="s">
        <v>2415</v>
      </c>
      <c r="H627" s="662" t="s">
        <v>544</v>
      </c>
      <c r="I627" s="662" t="s">
        <v>2416</v>
      </c>
      <c r="J627" s="662" t="s">
        <v>2417</v>
      </c>
      <c r="K627" s="662" t="s">
        <v>2418</v>
      </c>
      <c r="L627" s="663">
        <v>1514.87</v>
      </c>
      <c r="M627" s="663">
        <v>33327.139999999992</v>
      </c>
      <c r="N627" s="662">
        <v>22</v>
      </c>
      <c r="O627" s="745">
        <v>18.5</v>
      </c>
      <c r="P627" s="663">
        <v>21208.179999999993</v>
      </c>
      <c r="Q627" s="678">
        <v>0.63636363636363635</v>
      </c>
      <c r="R627" s="662">
        <v>14</v>
      </c>
      <c r="S627" s="678">
        <v>0.63636363636363635</v>
      </c>
      <c r="T627" s="745">
        <v>10.5</v>
      </c>
      <c r="U627" s="701">
        <v>0.56756756756756754</v>
      </c>
    </row>
    <row r="628" spans="1:21" ht="14.4" customHeight="1" x14ac:dyDescent="0.3">
      <c r="A628" s="661">
        <v>12</v>
      </c>
      <c r="B628" s="662" t="s">
        <v>543</v>
      </c>
      <c r="C628" s="662" t="s">
        <v>2356</v>
      </c>
      <c r="D628" s="743" t="s">
        <v>4570</v>
      </c>
      <c r="E628" s="744" t="s">
        <v>2368</v>
      </c>
      <c r="F628" s="662" t="s">
        <v>2351</v>
      </c>
      <c r="G628" s="662" t="s">
        <v>3055</v>
      </c>
      <c r="H628" s="662" t="s">
        <v>544</v>
      </c>
      <c r="I628" s="662" t="s">
        <v>3056</v>
      </c>
      <c r="J628" s="662" t="s">
        <v>3057</v>
      </c>
      <c r="K628" s="662" t="s">
        <v>3058</v>
      </c>
      <c r="L628" s="663">
        <v>482.61</v>
      </c>
      <c r="M628" s="663">
        <v>2895.6600000000003</v>
      </c>
      <c r="N628" s="662">
        <v>6</v>
      </c>
      <c r="O628" s="745">
        <v>5.5</v>
      </c>
      <c r="P628" s="663">
        <v>2895.6600000000003</v>
      </c>
      <c r="Q628" s="678">
        <v>1</v>
      </c>
      <c r="R628" s="662">
        <v>6</v>
      </c>
      <c r="S628" s="678">
        <v>1</v>
      </c>
      <c r="T628" s="745">
        <v>5.5</v>
      </c>
      <c r="U628" s="701">
        <v>1</v>
      </c>
    </row>
    <row r="629" spans="1:21" ht="14.4" customHeight="1" x14ac:dyDescent="0.3">
      <c r="A629" s="661">
        <v>12</v>
      </c>
      <c r="B629" s="662" t="s">
        <v>543</v>
      </c>
      <c r="C629" s="662" t="s">
        <v>2356</v>
      </c>
      <c r="D629" s="743" t="s">
        <v>4570</v>
      </c>
      <c r="E629" s="744" t="s">
        <v>2368</v>
      </c>
      <c r="F629" s="662" t="s">
        <v>2351</v>
      </c>
      <c r="G629" s="662" t="s">
        <v>3055</v>
      </c>
      <c r="H629" s="662" t="s">
        <v>544</v>
      </c>
      <c r="I629" s="662" t="s">
        <v>3120</v>
      </c>
      <c r="J629" s="662" t="s">
        <v>3121</v>
      </c>
      <c r="K629" s="662" t="s">
        <v>3122</v>
      </c>
      <c r="L629" s="663">
        <v>120.74</v>
      </c>
      <c r="M629" s="663">
        <v>241.48</v>
      </c>
      <c r="N629" s="662">
        <v>2</v>
      </c>
      <c r="O629" s="745">
        <v>1.5</v>
      </c>
      <c r="P629" s="663">
        <v>241.48</v>
      </c>
      <c r="Q629" s="678">
        <v>1</v>
      </c>
      <c r="R629" s="662">
        <v>2</v>
      </c>
      <c r="S629" s="678">
        <v>1</v>
      </c>
      <c r="T629" s="745">
        <v>1.5</v>
      </c>
      <c r="U629" s="701">
        <v>1</v>
      </c>
    </row>
    <row r="630" spans="1:21" ht="14.4" customHeight="1" x14ac:dyDescent="0.3">
      <c r="A630" s="661">
        <v>12</v>
      </c>
      <c r="B630" s="662" t="s">
        <v>543</v>
      </c>
      <c r="C630" s="662" t="s">
        <v>2356</v>
      </c>
      <c r="D630" s="743" t="s">
        <v>4570</v>
      </c>
      <c r="E630" s="744" t="s">
        <v>2368</v>
      </c>
      <c r="F630" s="662" t="s">
        <v>2351</v>
      </c>
      <c r="G630" s="662" t="s">
        <v>3055</v>
      </c>
      <c r="H630" s="662" t="s">
        <v>544</v>
      </c>
      <c r="I630" s="662" t="s">
        <v>3123</v>
      </c>
      <c r="J630" s="662" t="s">
        <v>3121</v>
      </c>
      <c r="K630" s="662" t="s">
        <v>3122</v>
      </c>
      <c r="L630" s="663">
        <v>120.74</v>
      </c>
      <c r="M630" s="663">
        <v>241.48</v>
      </c>
      <c r="N630" s="662">
        <v>2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12</v>
      </c>
      <c r="B631" s="662" t="s">
        <v>543</v>
      </c>
      <c r="C631" s="662" t="s">
        <v>2356</v>
      </c>
      <c r="D631" s="743" t="s">
        <v>4570</v>
      </c>
      <c r="E631" s="744" t="s">
        <v>2368</v>
      </c>
      <c r="F631" s="662" t="s">
        <v>2351</v>
      </c>
      <c r="G631" s="662" t="s">
        <v>3055</v>
      </c>
      <c r="H631" s="662" t="s">
        <v>544</v>
      </c>
      <c r="I631" s="662" t="s">
        <v>3124</v>
      </c>
      <c r="J631" s="662" t="s">
        <v>3125</v>
      </c>
      <c r="K631" s="662" t="s">
        <v>3126</v>
      </c>
      <c r="L631" s="663">
        <v>475.4</v>
      </c>
      <c r="M631" s="663">
        <v>1901.6</v>
      </c>
      <c r="N631" s="662">
        <v>4</v>
      </c>
      <c r="O631" s="745">
        <v>4</v>
      </c>
      <c r="P631" s="663">
        <v>950.8</v>
      </c>
      <c r="Q631" s="678">
        <v>0.5</v>
      </c>
      <c r="R631" s="662">
        <v>2</v>
      </c>
      <c r="S631" s="678">
        <v>0.5</v>
      </c>
      <c r="T631" s="745">
        <v>2</v>
      </c>
      <c r="U631" s="701">
        <v>0.5</v>
      </c>
    </row>
    <row r="632" spans="1:21" ht="14.4" customHeight="1" x14ac:dyDescent="0.3">
      <c r="A632" s="661">
        <v>12</v>
      </c>
      <c r="B632" s="662" t="s">
        <v>543</v>
      </c>
      <c r="C632" s="662" t="s">
        <v>2356</v>
      </c>
      <c r="D632" s="743" t="s">
        <v>4570</v>
      </c>
      <c r="E632" s="744" t="s">
        <v>2368</v>
      </c>
      <c r="F632" s="662" t="s">
        <v>2351</v>
      </c>
      <c r="G632" s="662" t="s">
        <v>3055</v>
      </c>
      <c r="H632" s="662" t="s">
        <v>544</v>
      </c>
      <c r="I632" s="662" t="s">
        <v>3127</v>
      </c>
      <c r="J632" s="662" t="s">
        <v>3128</v>
      </c>
      <c r="K632" s="662" t="s">
        <v>3129</v>
      </c>
      <c r="L632" s="663">
        <v>0</v>
      </c>
      <c r="M632" s="663">
        <v>0</v>
      </c>
      <c r="N632" s="662">
        <v>1</v>
      </c>
      <c r="O632" s="745">
        <v>0.5</v>
      </c>
      <c r="P632" s="663">
        <v>0</v>
      </c>
      <c r="Q632" s="678"/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12</v>
      </c>
      <c r="B633" s="662" t="s">
        <v>543</v>
      </c>
      <c r="C633" s="662" t="s">
        <v>2356</v>
      </c>
      <c r="D633" s="743" t="s">
        <v>4570</v>
      </c>
      <c r="E633" s="744" t="s">
        <v>2368</v>
      </c>
      <c r="F633" s="662" t="s">
        <v>2351</v>
      </c>
      <c r="G633" s="662" t="s">
        <v>3055</v>
      </c>
      <c r="H633" s="662" t="s">
        <v>544</v>
      </c>
      <c r="I633" s="662" t="s">
        <v>3130</v>
      </c>
      <c r="J633" s="662" t="s">
        <v>3057</v>
      </c>
      <c r="K633" s="662" t="s">
        <v>3058</v>
      </c>
      <c r="L633" s="663">
        <v>482.61</v>
      </c>
      <c r="M633" s="663">
        <v>965.22</v>
      </c>
      <c r="N633" s="662">
        <v>2</v>
      </c>
      <c r="O633" s="745">
        <v>2</v>
      </c>
      <c r="P633" s="663">
        <v>965.22</v>
      </c>
      <c r="Q633" s="678">
        <v>1</v>
      </c>
      <c r="R633" s="662">
        <v>2</v>
      </c>
      <c r="S633" s="678">
        <v>1</v>
      </c>
      <c r="T633" s="745">
        <v>2</v>
      </c>
      <c r="U633" s="701">
        <v>1</v>
      </c>
    </row>
    <row r="634" spans="1:21" ht="14.4" customHeight="1" x14ac:dyDescent="0.3">
      <c r="A634" s="661">
        <v>12</v>
      </c>
      <c r="B634" s="662" t="s">
        <v>543</v>
      </c>
      <c r="C634" s="662" t="s">
        <v>2356</v>
      </c>
      <c r="D634" s="743" t="s">
        <v>4570</v>
      </c>
      <c r="E634" s="744" t="s">
        <v>2368</v>
      </c>
      <c r="F634" s="662" t="s">
        <v>2351</v>
      </c>
      <c r="G634" s="662" t="s">
        <v>3131</v>
      </c>
      <c r="H634" s="662" t="s">
        <v>544</v>
      </c>
      <c r="I634" s="662" t="s">
        <v>3132</v>
      </c>
      <c r="J634" s="662" t="s">
        <v>3133</v>
      </c>
      <c r="K634" s="662" t="s">
        <v>3134</v>
      </c>
      <c r="L634" s="663">
        <v>25.12</v>
      </c>
      <c r="M634" s="663">
        <v>50.24</v>
      </c>
      <c r="N634" s="662">
        <v>2</v>
      </c>
      <c r="O634" s="745">
        <v>2</v>
      </c>
      <c r="P634" s="663">
        <v>50.24</v>
      </c>
      <c r="Q634" s="678">
        <v>1</v>
      </c>
      <c r="R634" s="662">
        <v>2</v>
      </c>
      <c r="S634" s="678">
        <v>1</v>
      </c>
      <c r="T634" s="745">
        <v>2</v>
      </c>
      <c r="U634" s="701">
        <v>1</v>
      </c>
    </row>
    <row r="635" spans="1:21" ht="14.4" customHeight="1" x14ac:dyDescent="0.3">
      <c r="A635" s="661">
        <v>12</v>
      </c>
      <c r="B635" s="662" t="s">
        <v>543</v>
      </c>
      <c r="C635" s="662" t="s">
        <v>2356</v>
      </c>
      <c r="D635" s="743" t="s">
        <v>4570</v>
      </c>
      <c r="E635" s="744" t="s">
        <v>2368</v>
      </c>
      <c r="F635" s="662" t="s">
        <v>2351</v>
      </c>
      <c r="G635" s="662" t="s">
        <v>3135</v>
      </c>
      <c r="H635" s="662" t="s">
        <v>544</v>
      </c>
      <c r="I635" s="662" t="s">
        <v>3136</v>
      </c>
      <c r="J635" s="662" t="s">
        <v>3137</v>
      </c>
      <c r="K635" s="662" t="s">
        <v>3138</v>
      </c>
      <c r="L635" s="663">
        <v>0</v>
      </c>
      <c r="M635" s="663">
        <v>0</v>
      </c>
      <c r="N635" s="662">
        <v>1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12</v>
      </c>
      <c r="B636" s="662" t="s">
        <v>543</v>
      </c>
      <c r="C636" s="662" t="s">
        <v>2356</v>
      </c>
      <c r="D636" s="743" t="s">
        <v>4570</v>
      </c>
      <c r="E636" s="744" t="s">
        <v>2368</v>
      </c>
      <c r="F636" s="662" t="s">
        <v>2351</v>
      </c>
      <c r="G636" s="662" t="s">
        <v>3139</v>
      </c>
      <c r="H636" s="662" t="s">
        <v>544</v>
      </c>
      <c r="I636" s="662" t="s">
        <v>3140</v>
      </c>
      <c r="J636" s="662" t="s">
        <v>3141</v>
      </c>
      <c r="K636" s="662" t="s">
        <v>2876</v>
      </c>
      <c r="L636" s="663">
        <v>0</v>
      </c>
      <c r="M636" s="663">
        <v>0</v>
      </c>
      <c r="N636" s="662">
        <v>1</v>
      </c>
      <c r="O636" s="745">
        <v>1</v>
      </c>
      <c r="P636" s="663">
        <v>0</v>
      </c>
      <c r="Q636" s="678"/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12</v>
      </c>
      <c r="B637" s="662" t="s">
        <v>543</v>
      </c>
      <c r="C637" s="662" t="s">
        <v>2356</v>
      </c>
      <c r="D637" s="743" t="s">
        <v>4570</v>
      </c>
      <c r="E637" s="744" t="s">
        <v>2368</v>
      </c>
      <c r="F637" s="662" t="s">
        <v>2351</v>
      </c>
      <c r="G637" s="662" t="s">
        <v>3139</v>
      </c>
      <c r="H637" s="662" t="s">
        <v>544</v>
      </c>
      <c r="I637" s="662" t="s">
        <v>3142</v>
      </c>
      <c r="J637" s="662" t="s">
        <v>3143</v>
      </c>
      <c r="K637" s="662" t="s">
        <v>3144</v>
      </c>
      <c r="L637" s="663">
        <v>0</v>
      </c>
      <c r="M637" s="663">
        <v>0</v>
      </c>
      <c r="N637" s="662">
        <v>1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12</v>
      </c>
      <c r="B638" s="662" t="s">
        <v>543</v>
      </c>
      <c r="C638" s="662" t="s">
        <v>2356</v>
      </c>
      <c r="D638" s="743" t="s">
        <v>4570</v>
      </c>
      <c r="E638" s="744" t="s">
        <v>2368</v>
      </c>
      <c r="F638" s="662" t="s">
        <v>2351</v>
      </c>
      <c r="G638" s="662" t="s">
        <v>3145</v>
      </c>
      <c r="H638" s="662" t="s">
        <v>544</v>
      </c>
      <c r="I638" s="662" t="s">
        <v>3146</v>
      </c>
      <c r="J638" s="662" t="s">
        <v>3147</v>
      </c>
      <c r="K638" s="662" t="s">
        <v>3148</v>
      </c>
      <c r="L638" s="663">
        <v>0</v>
      </c>
      <c r="M638" s="663">
        <v>0</v>
      </c>
      <c r="N638" s="662">
        <v>1</v>
      </c>
      <c r="O638" s="745">
        <v>1</v>
      </c>
      <c r="P638" s="663">
        <v>0</v>
      </c>
      <c r="Q638" s="678"/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12</v>
      </c>
      <c r="B639" s="662" t="s">
        <v>543</v>
      </c>
      <c r="C639" s="662" t="s">
        <v>2356</v>
      </c>
      <c r="D639" s="743" t="s">
        <v>4570</v>
      </c>
      <c r="E639" s="744" t="s">
        <v>2368</v>
      </c>
      <c r="F639" s="662" t="s">
        <v>2351</v>
      </c>
      <c r="G639" s="662" t="s">
        <v>3145</v>
      </c>
      <c r="H639" s="662" t="s">
        <v>544</v>
      </c>
      <c r="I639" s="662" t="s">
        <v>3149</v>
      </c>
      <c r="J639" s="662" t="s">
        <v>3150</v>
      </c>
      <c r="K639" s="662" t="s">
        <v>3151</v>
      </c>
      <c r="L639" s="663">
        <v>0</v>
      </c>
      <c r="M639" s="663">
        <v>0</v>
      </c>
      <c r="N639" s="662">
        <v>1</v>
      </c>
      <c r="O639" s="745">
        <v>1</v>
      </c>
      <c r="P639" s="663">
        <v>0</v>
      </c>
      <c r="Q639" s="678"/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12</v>
      </c>
      <c r="B640" s="662" t="s">
        <v>543</v>
      </c>
      <c r="C640" s="662" t="s">
        <v>2356</v>
      </c>
      <c r="D640" s="743" t="s">
        <v>4570</v>
      </c>
      <c r="E640" s="744" t="s">
        <v>2368</v>
      </c>
      <c r="F640" s="662" t="s">
        <v>2351</v>
      </c>
      <c r="G640" s="662" t="s">
        <v>2729</v>
      </c>
      <c r="H640" s="662" t="s">
        <v>544</v>
      </c>
      <c r="I640" s="662" t="s">
        <v>2730</v>
      </c>
      <c r="J640" s="662" t="s">
        <v>1429</v>
      </c>
      <c r="K640" s="662" t="s">
        <v>2731</v>
      </c>
      <c r="L640" s="663">
        <v>3243.21</v>
      </c>
      <c r="M640" s="663">
        <v>12972.84</v>
      </c>
      <c r="N640" s="662">
        <v>4</v>
      </c>
      <c r="O640" s="745">
        <v>2.5</v>
      </c>
      <c r="P640" s="663">
        <v>12972.84</v>
      </c>
      <c r="Q640" s="678">
        <v>1</v>
      </c>
      <c r="R640" s="662">
        <v>4</v>
      </c>
      <c r="S640" s="678">
        <v>1</v>
      </c>
      <c r="T640" s="745">
        <v>2.5</v>
      </c>
      <c r="U640" s="701">
        <v>1</v>
      </c>
    </row>
    <row r="641" spans="1:21" ht="14.4" customHeight="1" x14ac:dyDescent="0.3">
      <c r="A641" s="661">
        <v>12</v>
      </c>
      <c r="B641" s="662" t="s">
        <v>543</v>
      </c>
      <c r="C641" s="662" t="s">
        <v>2356</v>
      </c>
      <c r="D641" s="743" t="s">
        <v>4570</v>
      </c>
      <c r="E641" s="744" t="s">
        <v>2368</v>
      </c>
      <c r="F641" s="662" t="s">
        <v>2351</v>
      </c>
      <c r="G641" s="662" t="s">
        <v>2919</v>
      </c>
      <c r="H641" s="662" t="s">
        <v>544</v>
      </c>
      <c r="I641" s="662" t="s">
        <v>2923</v>
      </c>
      <c r="J641" s="662" t="s">
        <v>2921</v>
      </c>
      <c r="K641" s="662" t="s">
        <v>2924</v>
      </c>
      <c r="L641" s="663">
        <v>0</v>
      </c>
      <c r="M641" s="663">
        <v>0</v>
      </c>
      <c r="N641" s="662">
        <v>8</v>
      </c>
      <c r="O641" s="745">
        <v>6.5</v>
      </c>
      <c r="P641" s="663">
        <v>0</v>
      </c>
      <c r="Q641" s="678"/>
      <c r="R641" s="662">
        <v>5</v>
      </c>
      <c r="S641" s="678">
        <v>0.625</v>
      </c>
      <c r="T641" s="745">
        <v>4</v>
      </c>
      <c r="U641" s="701">
        <v>0.61538461538461542</v>
      </c>
    </row>
    <row r="642" spans="1:21" ht="14.4" customHeight="1" x14ac:dyDescent="0.3">
      <c r="A642" s="661">
        <v>12</v>
      </c>
      <c r="B642" s="662" t="s">
        <v>543</v>
      </c>
      <c r="C642" s="662" t="s">
        <v>2356</v>
      </c>
      <c r="D642" s="743" t="s">
        <v>4570</v>
      </c>
      <c r="E642" s="744" t="s">
        <v>2368</v>
      </c>
      <c r="F642" s="662" t="s">
        <v>2351</v>
      </c>
      <c r="G642" s="662" t="s">
        <v>2919</v>
      </c>
      <c r="H642" s="662" t="s">
        <v>544</v>
      </c>
      <c r="I642" s="662" t="s">
        <v>2925</v>
      </c>
      <c r="J642" s="662" t="s">
        <v>2921</v>
      </c>
      <c r="K642" s="662" t="s">
        <v>2926</v>
      </c>
      <c r="L642" s="663">
        <v>464.09</v>
      </c>
      <c r="M642" s="663">
        <v>464.09</v>
      </c>
      <c r="N642" s="662">
        <v>1</v>
      </c>
      <c r="O642" s="745">
        <v>1</v>
      </c>
      <c r="P642" s="663">
        <v>464.09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12</v>
      </c>
      <c r="B643" s="662" t="s">
        <v>543</v>
      </c>
      <c r="C643" s="662" t="s">
        <v>2356</v>
      </c>
      <c r="D643" s="743" t="s">
        <v>4570</v>
      </c>
      <c r="E643" s="744" t="s">
        <v>2368</v>
      </c>
      <c r="F643" s="662" t="s">
        <v>2351</v>
      </c>
      <c r="G643" s="662" t="s">
        <v>2626</v>
      </c>
      <c r="H643" s="662" t="s">
        <v>544</v>
      </c>
      <c r="I643" s="662" t="s">
        <v>3152</v>
      </c>
      <c r="J643" s="662" t="s">
        <v>3153</v>
      </c>
      <c r="K643" s="662" t="s">
        <v>3154</v>
      </c>
      <c r="L643" s="663">
        <v>0</v>
      </c>
      <c r="M643" s="663">
        <v>0</v>
      </c>
      <c r="N643" s="662">
        <v>12</v>
      </c>
      <c r="O643" s="745">
        <v>5.5</v>
      </c>
      <c r="P643" s="663">
        <v>0</v>
      </c>
      <c r="Q643" s="678"/>
      <c r="R643" s="662">
        <v>11</v>
      </c>
      <c r="S643" s="678">
        <v>0.91666666666666663</v>
      </c>
      <c r="T643" s="745">
        <v>5</v>
      </c>
      <c r="U643" s="701">
        <v>0.90909090909090906</v>
      </c>
    </row>
    <row r="644" spans="1:21" ht="14.4" customHeight="1" x14ac:dyDescent="0.3">
      <c r="A644" s="661">
        <v>12</v>
      </c>
      <c r="B644" s="662" t="s">
        <v>543</v>
      </c>
      <c r="C644" s="662" t="s">
        <v>2356</v>
      </c>
      <c r="D644" s="743" t="s">
        <v>4570</v>
      </c>
      <c r="E644" s="744" t="s">
        <v>2368</v>
      </c>
      <c r="F644" s="662" t="s">
        <v>2351</v>
      </c>
      <c r="G644" s="662" t="s">
        <v>2626</v>
      </c>
      <c r="H644" s="662" t="s">
        <v>544</v>
      </c>
      <c r="I644" s="662" t="s">
        <v>2627</v>
      </c>
      <c r="J644" s="662" t="s">
        <v>2628</v>
      </c>
      <c r="K644" s="662" t="s">
        <v>2629</v>
      </c>
      <c r="L644" s="663">
        <v>0</v>
      </c>
      <c r="M644" s="663">
        <v>0</v>
      </c>
      <c r="N644" s="662">
        <v>34</v>
      </c>
      <c r="O644" s="745">
        <v>16.166666666666668</v>
      </c>
      <c r="P644" s="663">
        <v>0</v>
      </c>
      <c r="Q644" s="678"/>
      <c r="R644" s="662">
        <v>33</v>
      </c>
      <c r="S644" s="678">
        <v>0.97058823529411764</v>
      </c>
      <c r="T644" s="745">
        <v>15.166666666666668</v>
      </c>
      <c r="U644" s="701">
        <v>0.93814432989690721</v>
      </c>
    </row>
    <row r="645" spans="1:21" ht="14.4" customHeight="1" x14ac:dyDescent="0.3">
      <c r="A645" s="661">
        <v>12</v>
      </c>
      <c r="B645" s="662" t="s">
        <v>543</v>
      </c>
      <c r="C645" s="662" t="s">
        <v>2356</v>
      </c>
      <c r="D645" s="743" t="s">
        <v>4570</v>
      </c>
      <c r="E645" s="744" t="s">
        <v>2368</v>
      </c>
      <c r="F645" s="662" t="s">
        <v>2353</v>
      </c>
      <c r="G645" s="662" t="s">
        <v>2671</v>
      </c>
      <c r="H645" s="662" t="s">
        <v>544</v>
      </c>
      <c r="I645" s="662" t="s">
        <v>3155</v>
      </c>
      <c r="J645" s="662" t="s">
        <v>3156</v>
      </c>
      <c r="K645" s="662" t="s">
        <v>3157</v>
      </c>
      <c r="L645" s="663">
        <v>300</v>
      </c>
      <c r="M645" s="663">
        <v>600</v>
      </c>
      <c r="N645" s="662">
        <v>2</v>
      </c>
      <c r="O645" s="745">
        <v>1</v>
      </c>
      <c r="P645" s="663">
        <v>600</v>
      </c>
      <c r="Q645" s="678">
        <v>1</v>
      </c>
      <c r="R645" s="662">
        <v>2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12</v>
      </c>
      <c r="B646" s="662" t="s">
        <v>543</v>
      </c>
      <c r="C646" s="662" t="s">
        <v>2356</v>
      </c>
      <c r="D646" s="743" t="s">
        <v>4570</v>
      </c>
      <c r="E646" s="744" t="s">
        <v>2368</v>
      </c>
      <c r="F646" s="662" t="s">
        <v>2353</v>
      </c>
      <c r="G646" s="662" t="s">
        <v>2671</v>
      </c>
      <c r="H646" s="662" t="s">
        <v>544</v>
      </c>
      <c r="I646" s="662" t="s">
        <v>3158</v>
      </c>
      <c r="J646" s="662" t="s">
        <v>3159</v>
      </c>
      <c r="K646" s="662" t="s">
        <v>2432</v>
      </c>
      <c r="L646" s="663">
        <v>193.9</v>
      </c>
      <c r="M646" s="663">
        <v>387.8</v>
      </c>
      <c r="N646" s="662">
        <v>2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12</v>
      </c>
      <c r="B647" s="662" t="s">
        <v>543</v>
      </c>
      <c r="C647" s="662" t="s">
        <v>2356</v>
      </c>
      <c r="D647" s="743" t="s">
        <v>4570</v>
      </c>
      <c r="E647" s="744" t="s">
        <v>2368</v>
      </c>
      <c r="F647" s="662" t="s">
        <v>2353</v>
      </c>
      <c r="G647" s="662" t="s">
        <v>2671</v>
      </c>
      <c r="H647" s="662" t="s">
        <v>544</v>
      </c>
      <c r="I647" s="662" t="s">
        <v>3160</v>
      </c>
      <c r="J647" s="662" t="s">
        <v>3161</v>
      </c>
      <c r="K647" s="662" t="s">
        <v>3162</v>
      </c>
      <c r="L647" s="663">
        <v>370.4</v>
      </c>
      <c r="M647" s="663">
        <v>740.8</v>
      </c>
      <c r="N647" s="662">
        <v>2</v>
      </c>
      <c r="O647" s="745">
        <v>1</v>
      </c>
      <c r="P647" s="663">
        <v>740.8</v>
      </c>
      <c r="Q647" s="678">
        <v>1</v>
      </c>
      <c r="R647" s="662">
        <v>2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12</v>
      </c>
      <c r="B648" s="662" t="s">
        <v>543</v>
      </c>
      <c r="C648" s="662" t="s">
        <v>2356</v>
      </c>
      <c r="D648" s="743" t="s">
        <v>4570</v>
      </c>
      <c r="E648" s="744" t="s">
        <v>2368</v>
      </c>
      <c r="F648" s="662" t="s">
        <v>2353</v>
      </c>
      <c r="G648" s="662" t="s">
        <v>2671</v>
      </c>
      <c r="H648" s="662" t="s">
        <v>544</v>
      </c>
      <c r="I648" s="662" t="s">
        <v>3163</v>
      </c>
      <c r="J648" s="662" t="s">
        <v>3164</v>
      </c>
      <c r="K648" s="662" t="s">
        <v>3165</v>
      </c>
      <c r="L648" s="663">
        <v>295.88</v>
      </c>
      <c r="M648" s="663">
        <v>591.76</v>
      </c>
      <c r="N648" s="662">
        <v>2</v>
      </c>
      <c r="O648" s="745">
        <v>1</v>
      </c>
      <c r="P648" s="663">
        <v>591.76</v>
      </c>
      <c r="Q648" s="678">
        <v>1</v>
      </c>
      <c r="R648" s="662">
        <v>2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12</v>
      </c>
      <c r="B649" s="662" t="s">
        <v>543</v>
      </c>
      <c r="C649" s="662" t="s">
        <v>2356</v>
      </c>
      <c r="D649" s="743" t="s">
        <v>4570</v>
      </c>
      <c r="E649" s="744" t="s">
        <v>2368</v>
      </c>
      <c r="F649" s="662" t="s">
        <v>2353</v>
      </c>
      <c r="G649" s="662" t="s">
        <v>2671</v>
      </c>
      <c r="H649" s="662" t="s">
        <v>544</v>
      </c>
      <c r="I649" s="662" t="s">
        <v>3166</v>
      </c>
      <c r="J649" s="662" t="s">
        <v>3167</v>
      </c>
      <c r="K649" s="662" t="s">
        <v>3168</v>
      </c>
      <c r="L649" s="663">
        <v>453.2</v>
      </c>
      <c r="M649" s="663">
        <v>453.2</v>
      </c>
      <c r="N649" s="662">
        <v>1</v>
      </c>
      <c r="O649" s="745">
        <v>1</v>
      </c>
      <c r="P649" s="663">
        <v>453.2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12</v>
      </c>
      <c r="B650" s="662" t="s">
        <v>543</v>
      </c>
      <c r="C650" s="662" t="s">
        <v>2356</v>
      </c>
      <c r="D650" s="743" t="s">
        <v>4570</v>
      </c>
      <c r="E650" s="744" t="s">
        <v>2368</v>
      </c>
      <c r="F650" s="662" t="s">
        <v>2353</v>
      </c>
      <c r="G650" s="662" t="s">
        <v>2671</v>
      </c>
      <c r="H650" s="662" t="s">
        <v>544</v>
      </c>
      <c r="I650" s="662" t="s">
        <v>3169</v>
      </c>
      <c r="J650" s="662" t="s">
        <v>3170</v>
      </c>
      <c r="K650" s="662" t="s">
        <v>3171</v>
      </c>
      <c r="L650" s="663">
        <v>1027.45</v>
      </c>
      <c r="M650" s="663">
        <v>9247.0500000000011</v>
      </c>
      <c r="N650" s="662">
        <v>9</v>
      </c>
      <c r="O650" s="745">
        <v>2</v>
      </c>
      <c r="P650" s="663">
        <v>9247.0500000000011</v>
      </c>
      <c r="Q650" s="678">
        <v>1</v>
      </c>
      <c r="R650" s="662">
        <v>9</v>
      </c>
      <c r="S650" s="678">
        <v>1</v>
      </c>
      <c r="T650" s="745">
        <v>2</v>
      </c>
      <c r="U650" s="701">
        <v>1</v>
      </c>
    </row>
    <row r="651" spans="1:21" ht="14.4" customHeight="1" x14ac:dyDescent="0.3">
      <c r="A651" s="661">
        <v>12</v>
      </c>
      <c r="B651" s="662" t="s">
        <v>543</v>
      </c>
      <c r="C651" s="662" t="s">
        <v>2356</v>
      </c>
      <c r="D651" s="743" t="s">
        <v>4570</v>
      </c>
      <c r="E651" s="744" t="s">
        <v>2368</v>
      </c>
      <c r="F651" s="662" t="s">
        <v>2353</v>
      </c>
      <c r="G651" s="662" t="s">
        <v>2671</v>
      </c>
      <c r="H651" s="662" t="s">
        <v>544</v>
      </c>
      <c r="I651" s="662" t="s">
        <v>3172</v>
      </c>
      <c r="J651" s="662" t="s">
        <v>3173</v>
      </c>
      <c r="K651" s="662" t="s">
        <v>3174</v>
      </c>
      <c r="L651" s="663">
        <v>1027.5</v>
      </c>
      <c r="M651" s="663">
        <v>2055</v>
      </c>
      <c r="N651" s="662">
        <v>2</v>
      </c>
      <c r="O651" s="745">
        <v>1</v>
      </c>
      <c r="P651" s="663">
        <v>2055</v>
      </c>
      <c r="Q651" s="678">
        <v>1</v>
      </c>
      <c r="R651" s="662">
        <v>2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12</v>
      </c>
      <c r="B652" s="662" t="s">
        <v>543</v>
      </c>
      <c r="C652" s="662" t="s">
        <v>2356</v>
      </c>
      <c r="D652" s="743" t="s">
        <v>4570</v>
      </c>
      <c r="E652" s="744" t="s">
        <v>2368</v>
      </c>
      <c r="F652" s="662" t="s">
        <v>2353</v>
      </c>
      <c r="G652" s="662" t="s">
        <v>2671</v>
      </c>
      <c r="H652" s="662" t="s">
        <v>544</v>
      </c>
      <c r="I652" s="662" t="s">
        <v>3175</v>
      </c>
      <c r="J652" s="662" t="s">
        <v>3176</v>
      </c>
      <c r="K652" s="662" t="s">
        <v>3177</v>
      </c>
      <c r="L652" s="663">
        <v>1124.9000000000001</v>
      </c>
      <c r="M652" s="663">
        <v>4499.6000000000004</v>
      </c>
      <c r="N652" s="662">
        <v>4</v>
      </c>
      <c r="O652" s="745">
        <v>1</v>
      </c>
      <c r="P652" s="663">
        <v>4499.6000000000004</v>
      </c>
      <c r="Q652" s="678">
        <v>1</v>
      </c>
      <c r="R652" s="662">
        <v>4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12</v>
      </c>
      <c r="B653" s="662" t="s">
        <v>543</v>
      </c>
      <c r="C653" s="662" t="s">
        <v>2356</v>
      </c>
      <c r="D653" s="743" t="s">
        <v>4570</v>
      </c>
      <c r="E653" s="744" t="s">
        <v>2368</v>
      </c>
      <c r="F653" s="662" t="s">
        <v>2353</v>
      </c>
      <c r="G653" s="662" t="s">
        <v>2671</v>
      </c>
      <c r="H653" s="662" t="s">
        <v>544</v>
      </c>
      <c r="I653" s="662" t="s">
        <v>3178</v>
      </c>
      <c r="J653" s="662" t="s">
        <v>3179</v>
      </c>
      <c r="K653" s="662" t="s">
        <v>3180</v>
      </c>
      <c r="L653" s="663">
        <v>1500</v>
      </c>
      <c r="M653" s="663">
        <v>13500</v>
      </c>
      <c r="N653" s="662">
        <v>9</v>
      </c>
      <c r="O653" s="745">
        <v>2</v>
      </c>
      <c r="P653" s="663">
        <v>13500</v>
      </c>
      <c r="Q653" s="678">
        <v>1</v>
      </c>
      <c r="R653" s="662">
        <v>9</v>
      </c>
      <c r="S653" s="678">
        <v>1</v>
      </c>
      <c r="T653" s="745">
        <v>2</v>
      </c>
      <c r="U653" s="701">
        <v>1</v>
      </c>
    </row>
    <row r="654" spans="1:21" ht="14.4" customHeight="1" x14ac:dyDescent="0.3">
      <c r="A654" s="661">
        <v>12</v>
      </c>
      <c r="B654" s="662" t="s">
        <v>543</v>
      </c>
      <c r="C654" s="662" t="s">
        <v>2356</v>
      </c>
      <c r="D654" s="743" t="s">
        <v>4570</v>
      </c>
      <c r="E654" s="744" t="s">
        <v>2368</v>
      </c>
      <c r="F654" s="662" t="s">
        <v>2353</v>
      </c>
      <c r="G654" s="662" t="s">
        <v>2939</v>
      </c>
      <c r="H654" s="662" t="s">
        <v>544</v>
      </c>
      <c r="I654" s="662" t="s">
        <v>3181</v>
      </c>
      <c r="J654" s="662" t="s">
        <v>3182</v>
      </c>
      <c r="K654" s="662" t="s">
        <v>3183</v>
      </c>
      <c r="L654" s="663">
        <v>99</v>
      </c>
      <c r="M654" s="663">
        <v>396</v>
      </c>
      <c r="N654" s="662">
        <v>4</v>
      </c>
      <c r="O654" s="745">
        <v>1</v>
      </c>
      <c r="P654" s="663">
        <v>396</v>
      </c>
      <c r="Q654" s="678">
        <v>1</v>
      </c>
      <c r="R654" s="662">
        <v>4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12</v>
      </c>
      <c r="B655" s="662" t="s">
        <v>543</v>
      </c>
      <c r="C655" s="662" t="s">
        <v>2356</v>
      </c>
      <c r="D655" s="743" t="s">
        <v>4570</v>
      </c>
      <c r="E655" s="744" t="s">
        <v>2368</v>
      </c>
      <c r="F655" s="662" t="s">
        <v>2353</v>
      </c>
      <c r="G655" s="662" t="s">
        <v>2939</v>
      </c>
      <c r="H655" s="662" t="s">
        <v>544</v>
      </c>
      <c r="I655" s="662" t="s">
        <v>3184</v>
      </c>
      <c r="J655" s="662" t="s">
        <v>3185</v>
      </c>
      <c r="K655" s="662" t="s">
        <v>3186</v>
      </c>
      <c r="L655" s="663">
        <v>50</v>
      </c>
      <c r="M655" s="663">
        <v>100</v>
      </c>
      <c r="N655" s="662">
        <v>2</v>
      </c>
      <c r="O655" s="745">
        <v>1</v>
      </c>
      <c r="P655" s="663">
        <v>100</v>
      </c>
      <c r="Q655" s="678">
        <v>1</v>
      </c>
      <c r="R655" s="662">
        <v>2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12</v>
      </c>
      <c r="B656" s="662" t="s">
        <v>543</v>
      </c>
      <c r="C656" s="662" t="s">
        <v>2356</v>
      </c>
      <c r="D656" s="743" t="s">
        <v>4570</v>
      </c>
      <c r="E656" s="744" t="s">
        <v>2368</v>
      </c>
      <c r="F656" s="662" t="s">
        <v>2353</v>
      </c>
      <c r="G656" s="662" t="s">
        <v>2426</v>
      </c>
      <c r="H656" s="662" t="s">
        <v>544</v>
      </c>
      <c r="I656" s="662" t="s">
        <v>2511</v>
      </c>
      <c r="J656" s="662" t="s">
        <v>2512</v>
      </c>
      <c r="K656" s="662" t="s">
        <v>2513</v>
      </c>
      <c r="L656" s="663">
        <v>162.71</v>
      </c>
      <c r="M656" s="663">
        <v>1301.68</v>
      </c>
      <c r="N656" s="662">
        <v>8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12</v>
      </c>
      <c r="B657" s="662" t="s">
        <v>543</v>
      </c>
      <c r="C657" s="662" t="s">
        <v>2356</v>
      </c>
      <c r="D657" s="743" t="s">
        <v>4570</v>
      </c>
      <c r="E657" s="744" t="s">
        <v>2368</v>
      </c>
      <c r="F657" s="662" t="s">
        <v>2353</v>
      </c>
      <c r="G657" s="662" t="s">
        <v>2426</v>
      </c>
      <c r="H657" s="662" t="s">
        <v>544</v>
      </c>
      <c r="I657" s="662" t="s">
        <v>3187</v>
      </c>
      <c r="J657" s="662" t="s">
        <v>2985</v>
      </c>
      <c r="K657" s="662" t="s">
        <v>2975</v>
      </c>
      <c r="L657" s="663">
        <v>651.20000000000005</v>
      </c>
      <c r="M657" s="663">
        <v>1953.6000000000001</v>
      </c>
      <c r="N657" s="662">
        <v>3</v>
      </c>
      <c r="O657" s="745">
        <v>1</v>
      </c>
      <c r="P657" s="663">
        <v>1953.6000000000001</v>
      </c>
      <c r="Q657" s="678">
        <v>1</v>
      </c>
      <c r="R657" s="662">
        <v>3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12</v>
      </c>
      <c r="B658" s="662" t="s">
        <v>543</v>
      </c>
      <c r="C658" s="662" t="s">
        <v>2356</v>
      </c>
      <c r="D658" s="743" t="s">
        <v>4570</v>
      </c>
      <c r="E658" s="744" t="s">
        <v>2368</v>
      </c>
      <c r="F658" s="662" t="s">
        <v>2353</v>
      </c>
      <c r="G658" s="662" t="s">
        <v>2426</v>
      </c>
      <c r="H658" s="662" t="s">
        <v>544</v>
      </c>
      <c r="I658" s="662" t="s">
        <v>2427</v>
      </c>
      <c r="J658" s="662" t="s">
        <v>2428</v>
      </c>
      <c r="K658" s="662" t="s">
        <v>2429</v>
      </c>
      <c r="L658" s="663">
        <v>48.75</v>
      </c>
      <c r="M658" s="663">
        <v>48.75</v>
      </c>
      <c r="N658" s="662">
        <v>1</v>
      </c>
      <c r="O658" s="745">
        <v>1</v>
      </c>
      <c r="P658" s="663">
        <v>48.75</v>
      </c>
      <c r="Q658" s="678">
        <v>1</v>
      </c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12</v>
      </c>
      <c r="B659" s="662" t="s">
        <v>543</v>
      </c>
      <c r="C659" s="662" t="s">
        <v>2356</v>
      </c>
      <c r="D659" s="743" t="s">
        <v>4570</v>
      </c>
      <c r="E659" s="744" t="s">
        <v>2368</v>
      </c>
      <c r="F659" s="662" t="s">
        <v>2353</v>
      </c>
      <c r="G659" s="662" t="s">
        <v>2426</v>
      </c>
      <c r="H659" s="662" t="s">
        <v>544</v>
      </c>
      <c r="I659" s="662" t="s">
        <v>3188</v>
      </c>
      <c r="J659" s="662" t="s">
        <v>3189</v>
      </c>
      <c r="K659" s="662" t="s">
        <v>3190</v>
      </c>
      <c r="L659" s="663">
        <v>420</v>
      </c>
      <c r="M659" s="663">
        <v>840</v>
      </c>
      <c r="N659" s="662">
        <v>2</v>
      </c>
      <c r="O659" s="745">
        <v>1</v>
      </c>
      <c r="P659" s="663">
        <v>420</v>
      </c>
      <c r="Q659" s="678">
        <v>0.5</v>
      </c>
      <c r="R659" s="662">
        <v>1</v>
      </c>
      <c r="S659" s="678">
        <v>0.5</v>
      </c>
      <c r="T659" s="745">
        <v>0.5</v>
      </c>
      <c r="U659" s="701">
        <v>0.5</v>
      </c>
    </row>
    <row r="660" spans="1:21" ht="14.4" customHeight="1" x14ac:dyDescent="0.3">
      <c r="A660" s="661">
        <v>12</v>
      </c>
      <c r="B660" s="662" t="s">
        <v>543</v>
      </c>
      <c r="C660" s="662" t="s">
        <v>2356</v>
      </c>
      <c r="D660" s="743" t="s">
        <v>4570</v>
      </c>
      <c r="E660" s="744" t="s">
        <v>2368</v>
      </c>
      <c r="F660" s="662" t="s">
        <v>2353</v>
      </c>
      <c r="G660" s="662" t="s">
        <v>2426</v>
      </c>
      <c r="H660" s="662" t="s">
        <v>544</v>
      </c>
      <c r="I660" s="662" t="s">
        <v>2430</v>
      </c>
      <c r="J660" s="662" t="s">
        <v>2431</v>
      </c>
      <c r="K660" s="662" t="s">
        <v>2432</v>
      </c>
      <c r="L660" s="663">
        <v>87</v>
      </c>
      <c r="M660" s="663">
        <v>87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12</v>
      </c>
      <c r="B661" s="662" t="s">
        <v>543</v>
      </c>
      <c r="C661" s="662" t="s">
        <v>2356</v>
      </c>
      <c r="D661" s="743" t="s">
        <v>4570</v>
      </c>
      <c r="E661" s="744" t="s">
        <v>2368</v>
      </c>
      <c r="F661" s="662" t="s">
        <v>2353</v>
      </c>
      <c r="G661" s="662" t="s">
        <v>2426</v>
      </c>
      <c r="H661" s="662" t="s">
        <v>544</v>
      </c>
      <c r="I661" s="662" t="s">
        <v>2433</v>
      </c>
      <c r="J661" s="662" t="s">
        <v>2434</v>
      </c>
      <c r="K661" s="662" t="s">
        <v>2435</v>
      </c>
      <c r="L661" s="663">
        <v>500</v>
      </c>
      <c r="M661" s="663">
        <v>2000</v>
      </c>
      <c r="N661" s="662">
        <v>4</v>
      </c>
      <c r="O661" s="745">
        <v>1</v>
      </c>
      <c r="P661" s="663">
        <v>1000</v>
      </c>
      <c r="Q661" s="678">
        <v>0.5</v>
      </c>
      <c r="R661" s="662">
        <v>2</v>
      </c>
      <c r="S661" s="678">
        <v>0.5</v>
      </c>
      <c r="T661" s="745">
        <v>0.5</v>
      </c>
      <c r="U661" s="701">
        <v>0.5</v>
      </c>
    </row>
    <row r="662" spans="1:21" ht="14.4" customHeight="1" x14ac:dyDescent="0.3">
      <c r="A662" s="661">
        <v>12</v>
      </c>
      <c r="B662" s="662" t="s">
        <v>543</v>
      </c>
      <c r="C662" s="662" t="s">
        <v>2356</v>
      </c>
      <c r="D662" s="743" t="s">
        <v>4570</v>
      </c>
      <c r="E662" s="744" t="s">
        <v>2368</v>
      </c>
      <c r="F662" s="662" t="s">
        <v>2353</v>
      </c>
      <c r="G662" s="662" t="s">
        <v>2426</v>
      </c>
      <c r="H662" s="662" t="s">
        <v>544</v>
      </c>
      <c r="I662" s="662" t="s">
        <v>3191</v>
      </c>
      <c r="J662" s="662" t="s">
        <v>3192</v>
      </c>
      <c r="K662" s="662" t="s">
        <v>3193</v>
      </c>
      <c r="L662" s="663">
        <v>500</v>
      </c>
      <c r="M662" s="663">
        <v>500</v>
      </c>
      <c r="N662" s="662">
        <v>1</v>
      </c>
      <c r="O662" s="745">
        <v>1</v>
      </c>
      <c r="P662" s="663">
        <v>500</v>
      </c>
      <c r="Q662" s="678">
        <v>1</v>
      </c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12</v>
      </c>
      <c r="B663" s="662" t="s">
        <v>543</v>
      </c>
      <c r="C663" s="662" t="s">
        <v>2356</v>
      </c>
      <c r="D663" s="743" t="s">
        <v>4570</v>
      </c>
      <c r="E663" s="744" t="s">
        <v>2368</v>
      </c>
      <c r="F663" s="662" t="s">
        <v>2353</v>
      </c>
      <c r="G663" s="662" t="s">
        <v>2426</v>
      </c>
      <c r="H663" s="662" t="s">
        <v>544</v>
      </c>
      <c r="I663" s="662" t="s">
        <v>3194</v>
      </c>
      <c r="J663" s="662" t="s">
        <v>3195</v>
      </c>
      <c r="K663" s="662" t="s">
        <v>3196</v>
      </c>
      <c r="L663" s="663">
        <v>189.85</v>
      </c>
      <c r="M663" s="663">
        <v>6265.05</v>
      </c>
      <c r="N663" s="662">
        <v>33</v>
      </c>
      <c r="O663" s="745">
        <v>4</v>
      </c>
      <c r="P663" s="663">
        <v>2278.1999999999998</v>
      </c>
      <c r="Q663" s="678">
        <v>0.36363636363636359</v>
      </c>
      <c r="R663" s="662">
        <v>12</v>
      </c>
      <c r="S663" s="678">
        <v>0.36363636363636365</v>
      </c>
      <c r="T663" s="745">
        <v>2</v>
      </c>
      <c r="U663" s="701">
        <v>0.5</v>
      </c>
    </row>
    <row r="664" spans="1:21" ht="14.4" customHeight="1" x14ac:dyDescent="0.3">
      <c r="A664" s="661">
        <v>12</v>
      </c>
      <c r="B664" s="662" t="s">
        <v>543</v>
      </c>
      <c r="C664" s="662" t="s">
        <v>2356</v>
      </c>
      <c r="D664" s="743" t="s">
        <v>4570</v>
      </c>
      <c r="E664" s="744" t="s">
        <v>2368</v>
      </c>
      <c r="F664" s="662" t="s">
        <v>2353</v>
      </c>
      <c r="G664" s="662" t="s">
        <v>2426</v>
      </c>
      <c r="H664" s="662" t="s">
        <v>544</v>
      </c>
      <c r="I664" s="662" t="s">
        <v>2436</v>
      </c>
      <c r="J664" s="662" t="s">
        <v>2437</v>
      </c>
      <c r="K664" s="662" t="s">
        <v>2438</v>
      </c>
      <c r="L664" s="663">
        <v>190</v>
      </c>
      <c r="M664" s="663">
        <v>8740</v>
      </c>
      <c r="N664" s="662">
        <v>46</v>
      </c>
      <c r="O664" s="745">
        <v>7</v>
      </c>
      <c r="P664" s="663">
        <v>7410</v>
      </c>
      <c r="Q664" s="678">
        <v>0.84782608695652173</v>
      </c>
      <c r="R664" s="662">
        <v>39</v>
      </c>
      <c r="S664" s="678">
        <v>0.84782608695652173</v>
      </c>
      <c r="T664" s="745">
        <v>6</v>
      </c>
      <c r="U664" s="701">
        <v>0.8571428571428571</v>
      </c>
    </row>
    <row r="665" spans="1:21" ht="14.4" customHeight="1" x14ac:dyDescent="0.3">
      <c r="A665" s="661">
        <v>12</v>
      </c>
      <c r="B665" s="662" t="s">
        <v>543</v>
      </c>
      <c r="C665" s="662" t="s">
        <v>2356</v>
      </c>
      <c r="D665" s="743" t="s">
        <v>4570</v>
      </c>
      <c r="E665" s="744" t="s">
        <v>2368</v>
      </c>
      <c r="F665" s="662" t="s">
        <v>2353</v>
      </c>
      <c r="G665" s="662" t="s">
        <v>2426</v>
      </c>
      <c r="H665" s="662" t="s">
        <v>544</v>
      </c>
      <c r="I665" s="662" t="s">
        <v>3197</v>
      </c>
      <c r="J665" s="662" t="s">
        <v>3198</v>
      </c>
      <c r="K665" s="662" t="s">
        <v>3199</v>
      </c>
      <c r="L665" s="663">
        <v>182</v>
      </c>
      <c r="M665" s="663">
        <v>1820</v>
      </c>
      <c r="N665" s="662">
        <v>10</v>
      </c>
      <c r="O665" s="745">
        <v>2</v>
      </c>
      <c r="P665" s="663">
        <v>1820</v>
      </c>
      <c r="Q665" s="678">
        <v>1</v>
      </c>
      <c r="R665" s="662">
        <v>10</v>
      </c>
      <c r="S665" s="678">
        <v>1</v>
      </c>
      <c r="T665" s="745">
        <v>2</v>
      </c>
      <c r="U665" s="701">
        <v>1</v>
      </c>
    </row>
    <row r="666" spans="1:21" ht="14.4" customHeight="1" x14ac:dyDescent="0.3">
      <c r="A666" s="661">
        <v>12</v>
      </c>
      <c r="B666" s="662" t="s">
        <v>543</v>
      </c>
      <c r="C666" s="662" t="s">
        <v>2356</v>
      </c>
      <c r="D666" s="743" t="s">
        <v>4570</v>
      </c>
      <c r="E666" s="744" t="s">
        <v>2368</v>
      </c>
      <c r="F666" s="662" t="s">
        <v>2353</v>
      </c>
      <c r="G666" s="662" t="s">
        <v>2426</v>
      </c>
      <c r="H666" s="662" t="s">
        <v>544</v>
      </c>
      <c r="I666" s="662" t="s">
        <v>2971</v>
      </c>
      <c r="J666" s="662" t="s">
        <v>2676</v>
      </c>
      <c r="K666" s="662" t="s">
        <v>2972</v>
      </c>
      <c r="L666" s="663">
        <v>500</v>
      </c>
      <c r="M666" s="663">
        <v>1000</v>
      </c>
      <c r="N666" s="662">
        <v>2</v>
      </c>
      <c r="O666" s="745">
        <v>1</v>
      </c>
      <c r="P666" s="663">
        <v>1000</v>
      </c>
      <c r="Q666" s="678">
        <v>1</v>
      </c>
      <c r="R666" s="662">
        <v>2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12</v>
      </c>
      <c r="B667" s="662" t="s">
        <v>543</v>
      </c>
      <c r="C667" s="662" t="s">
        <v>2356</v>
      </c>
      <c r="D667" s="743" t="s">
        <v>4570</v>
      </c>
      <c r="E667" s="744" t="s">
        <v>2368</v>
      </c>
      <c r="F667" s="662" t="s">
        <v>2353</v>
      </c>
      <c r="G667" s="662" t="s">
        <v>2426</v>
      </c>
      <c r="H667" s="662" t="s">
        <v>544</v>
      </c>
      <c r="I667" s="662" t="s">
        <v>2976</v>
      </c>
      <c r="J667" s="662" t="s">
        <v>2977</v>
      </c>
      <c r="K667" s="662" t="s">
        <v>2978</v>
      </c>
      <c r="L667" s="663">
        <v>377</v>
      </c>
      <c r="M667" s="663">
        <v>3770</v>
      </c>
      <c r="N667" s="662">
        <v>10</v>
      </c>
      <c r="O667" s="745">
        <v>1</v>
      </c>
      <c r="P667" s="663">
        <v>1885</v>
      </c>
      <c r="Q667" s="678">
        <v>0.5</v>
      </c>
      <c r="R667" s="662">
        <v>5</v>
      </c>
      <c r="S667" s="678">
        <v>0.5</v>
      </c>
      <c r="T667" s="745">
        <v>0.5</v>
      </c>
      <c r="U667" s="701">
        <v>0.5</v>
      </c>
    </row>
    <row r="668" spans="1:21" ht="14.4" customHeight="1" x14ac:dyDescent="0.3">
      <c r="A668" s="661">
        <v>12</v>
      </c>
      <c r="B668" s="662" t="s">
        <v>543</v>
      </c>
      <c r="C668" s="662" t="s">
        <v>2356</v>
      </c>
      <c r="D668" s="743" t="s">
        <v>4570</v>
      </c>
      <c r="E668" s="744" t="s">
        <v>2368</v>
      </c>
      <c r="F668" s="662" t="s">
        <v>2353</v>
      </c>
      <c r="G668" s="662" t="s">
        <v>2426</v>
      </c>
      <c r="H668" s="662" t="s">
        <v>544</v>
      </c>
      <c r="I668" s="662" t="s">
        <v>3200</v>
      </c>
      <c r="J668" s="662" t="s">
        <v>3201</v>
      </c>
      <c r="K668" s="662" t="s">
        <v>3202</v>
      </c>
      <c r="L668" s="663">
        <v>127</v>
      </c>
      <c r="M668" s="663">
        <v>1270</v>
      </c>
      <c r="N668" s="662">
        <v>10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12</v>
      </c>
      <c r="B669" s="662" t="s">
        <v>543</v>
      </c>
      <c r="C669" s="662" t="s">
        <v>2356</v>
      </c>
      <c r="D669" s="743" t="s">
        <v>4570</v>
      </c>
      <c r="E669" s="744" t="s">
        <v>2368</v>
      </c>
      <c r="F669" s="662" t="s">
        <v>2353</v>
      </c>
      <c r="G669" s="662" t="s">
        <v>2426</v>
      </c>
      <c r="H669" s="662" t="s">
        <v>544</v>
      </c>
      <c r="I669" s="662" t="s">
        <v>3203</v>
      </c>
      <c r="J669" s="662" t="s">
        <v>3204</v>
      </c>
      <c r="K669" s="662" t="s">
        <v>3205</v>
      </c>
      <c r="L669" s="663">
        <v>425</v>
      </c>
      <c r="M669" s="663">
        <v>4675</v>
      </c>
      <c r="N669" s="662">
        <v>11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12</v>
      </c>
      <c r="B670" s="662" t="s">
        <v>543</v>
      </c>
      <c r="C670" s="662" t="s">
        <v>2356</v>
      </c>
      <c r="D670" s="743" t="s">
        <v>4570</v>
      </c>
      <c r="E670" s="744" t="s">
        <v>2368</v>
      </c>
      <c r="F670" s="662" t="s">
        <v>2353</v>
      </c>
      <c r="G670" s="662" t="s">
        <v>2426</v>
      </c>
      <c r="H670" s="662" t="s">
        <v>544</v>
      </c>
      <c r="I670" s="662" t="s">
        <v>3206</v>
      </c>
      <c r="J670" s="662" t="s">
        <v>3207</v>
      </c>
      <c r="K670" s="662" t="s">
        <v>3208</v>
      </c>
      <c r="L670" s="663">
        <v>381</v>
      </c>
      <c r="M670" s="663">
        <v>3048</v>
      </c>
      <c r="N670" s="662">
        <v>8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12</v>
      </c>
      <c r="B671" s="662" t="s">
        <v>543</v>
      </c>
      <c r="C671" s="662" t="s">
        <v>2356</v>
      </c>
      <c r="D671" s="743" t="s">
        <v>4570</v>
      </c>
      <c r="E671" s="744" t="s">
        <v>2368</v>
      </c>
      <c r="F671" s="662" t="s">
        <v>2353</v>
      </c>
      <c r="G671" s="662" t="s">
        <v>2992</v>
      </c>
      <c r="H671" s="662" t="s">
        <v>544</v>
      </c>
      <c r="I671" s="662" t="s">
        <v>3004</v>
      </c>
      <c r="J671" s="662" t="s">
        <v>3005</v>
      </c>
      <c r="K671" s="662" t="s">
        <v>3006</v>
      </c>
      <c r="L671" s="663">
        <v>1500</v>
      </c>
      <c r="M671" s="663">
        <v>3000</v>
      </c>
      <c r="N671" s="662">
        <v>2</v>
      </c>
      <c r="O671" s="745">
        <v>1</v>
      </c>
      <c r="P671" s="663">
        <v>3000</v>
      </c>
      <c r="Q671" s="678">
        <v>1</v>
      </c>
      <c r="R671" s="662">
        <v>2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12</v>
      </c>
      <c r="B672" s="662" t="s">
        <v>543</v>
      </c>
      <c r="C672" s="662" t="s">
        <v>2356</v>
      </c>
      <c r="D672" s="743" t="s">
        <v>4570</v>
      </c>
      <c r="E672" s="744" t="s">
        <v>2369</v>
      </c>
      <c r="F672" s="662" t="s">
        <v>2351</v>
      </c>
      <c r="G672" s="662" t="s">
        <v>3209</v>
      </c>
      <c r="H672" s="662" t="s">
        <v>1529</v>
      </c>
      <c r="I672" s="662" t="s">
        <v>3210</v>
      </c>
      <c r="J672" s="662" t="s">
        <v>3211</v>
      </c>
      <c r="K672" s="662" t="s">
        <v>2600</v>
      </c>
      <c r="L672" s="663">
        <v>4.7</v>
      </c>
      <c r="M672" s="663">
        <v>14.100000000000001</v>
      </c>
      <c r="N672" s="662">
        <v>3</v>
      </c>
      <c r="O672" s="745">
        <v>1</v>
      </c>
      <c r="P672" s="663">
        <v>14.100000000000001</v>
      </c>
      <c r="Q672" s="678">
        <v>1</v>
      </c>
      <c r="R672" s="662">
        <v>3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12</v>
      </c>
      <c r="B673" s="662" t="s">
        <v>543</v>
      </c>
      <c r="C673" s="662" t="s">
        <v>2356</v>
      </c>
      <c r="D673" s="743" t="s">
        <v>4570</v>
      </c>
      <c r="E673" s="744" t="s">
        <v>2369</v>
      </c>
      <c r="F673" s="662" t="s">
        <v>2351</v>
      </c>
      <c r="G673" s="662" t="s">
        <v>3209</v>
      </c>
      <c r="H673" s="662" t="s">
        <v>544</v>
      </c>
      <c r="I673" s="662" t="s">
        <v>3212</v>
      </c>
      <c r="J673" s="662" t="s">
        <v>3213</v>
      </c>
      <c r="K673" s="662" t="s">
        <v>2600</v>
      </c>
      <c r="L673" s="663">
        <v>4.7</v>
      </c>
      <c r="M673" s="663">
        <v>9.4</v>
      </c>
      <c r="N673" s="662">
        <v>2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12</v>
      </c>
      <c r="B674" s="662" t="s">
        <v>543</v>
      </c>
      <c r="C674" s="662" t="s">
        <v>2356</v>
      </c>
      <c r="D674" s="743" t="s">
        <v>4570</v>
      </c>
      <c r="E674" s="744" t="s">
        <v>2369</v>
      </c>
      <c r="F674" s="662" t="s">
        <v>2351</v>
      </c>
      <c r="G674" s="662" t="s">
        <v>3214</v>
      </c>
      <c r="H674" s="662" t="s">
        <v>544</v>
      </c>
      <c r="I674" s="662" t="s">
        <v>3215</v>
      </c>
      <c r="J674" s="662" t="s">
        <v>3216</v>
      </c>
      <c r="K674" s="662" t="s">
        <v>2324</v>
      </c>
      <c r="L674" s="663">
        <v>186.55</v>
      </c>
      <c r="M674" s="663">
        <v>186.55</v>
      </c>
      <c r="N674" s="662">
        <v>1</v>
      </c>
      <c r="O674" s="745">
        <v>0.5</v>
      </c>
      <c r="P674" s="663">
        <v>186.55</v>
      </c>
      <c r="Q674" s="678">
        <v>1</v>
      </c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12</v>
      </c>
      <c r="B675" s="662" t="s">
        <v>543</v>
      </c>
      <c r="C675" s="662" t="s">
        <v>2356</v>
      </c>
      <c r="D675" s="743" t="s">
        <v>4570</v>
      </c>
      <c r="E675" s="744" t="s">
        <v>2369</v>
      </c>
      <c r="F675" s="662" t="s">
        <v>2351</v>
      </c>
      <c r="G675" s="662" t="s">
        <v>2389</v>
      </c>
      <c r="H675" s="662" t="s">
        <v>544</v>
      </c>
      <c r="I675" s="662" t="s">
        <v>2456</v>
      </c>
      <c r="J675" s="662" t="s">
        <v>1712</v>
      </c>
      <c r="K675" s="662" t="s">
        <v>2457</v>
      </c>
      <c r="L675" s="663">
        <v>0</v>
      </c>
      <c r="M675" s="663">
        <v>0</v>
      </c>
      <c r="N675" s="662">
        <v>1</v>
      </c>
      <c r="O675" s="745">
        <v>1</v>
      </c>
      <c r="P675" s="663">
        <v>0</v>
      </c>
      <c r="Q675" s="678"/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12</v>
      </c>
      <c r="B676" s="662" t="s">
        <v>543</v>
      </c>
      <c r="C676" s="662" t="s">
        <v>2356</v>
      </c>
      <c r="D676" s="743" t="s">
        <v>4570</v>
      </c>
      <c r="E676" s="744" t="s">
        <v>2369</v>
      </c>
      <c r="F676" s="662" t="s">
        <v>2351</v>
      </c>
      <c r="G676" s="662" t="s">
        <v>2389</v>
      </c>
      <c r="H676" s="662" t="s">
        <v>1529</v>
      </c>
      <c r="I676" s="662" t="s">
        <v>1872</v>
      </c>
      <c r="J676" s="662" t="s">
        <v>1712</v>
      </c>
      <c r="K676" s="662" t="s">
        <v>2273</v>
      </c>
      <c r="L676" s="663">
        <v>154.36000000000001</v>
      </c>
      <c r="M676" s="663">
        <v>2932.8400000000006</v>
      </c>
      <c r="N676" s="662">
        <v>19</v>
      </c>
      <c r="O676" s="745">
        <v>13</v>
      </c>
      <c r="P676" s="663">
        <v>2315.4000000000005</v>
      </c>
      <c r="Q676" s="678">
        <v>0.78947368421052633</v>
      </c>
      <c r="R676" s="662">
        <v>15</v>
      </c>
      <c r="S676" s="678">
        <v>0.78947368421052633</v>
      </c>
      <c r="T676" s="745">
        <v>11</v>
      </c>
      <c r="U676" s="701">
        <v>0.84615384615384615</v>
      </c>
    </row>
    <row r="677" spans="1:21" ht="14.4" customHeight="1" x14ac:dyDescent="0.3">
      <c r="A677" s="661">
        <v>12</v>
      </c>
      <c r="B677" s="662" t="s">
        <v>543</v>
      </c>
      <c r="C677" s="662" t="s">
        <v>2356</v>
      </c>
      <c r="D677" s="743" t="s">
        <v>4570</v>
      </c>
      <c r="E677" s="744" t="s">
        <v>2369</v>
      </c>
      <c r="F677" s="662" t="s">
        <v>2351</v>
      </c>
      <c r="G677" s="662" t="s">
        <v>2389</v>
      </c>
      <c r="H677" s="662" t="s">
        <v>1529</v>
      </c>
      <c r="I677" s="662" t="s">
        <v>1876</v>
      </c>
      <c r="J677" s="662" t="s">
        <v>2279</v>
      </c>
      <c r="K677" s="662" t="s">
        <v>2280</v>
      </c>
      <c r="L677" s="663">
        <v>149.52000000000001</v>
      </c>
      <c r="M677" s="663">
        <v>299.04000000000002</v>
      </c>
      <c r="N677" s="662">
        <v>2</v>
      </c>
      <c r="O677" s="745">
        <v>2</v>
      </c>
      <c r="P677" s="663">
        <v>299.04000000000002</v>
      </c>
      <c r="Q677" s="678">
        <v>1</v>
      </c>
      <c r="R677" s="662">
        <v>2</v>
      </c>
      <c r="S677" s="678">
        <v>1</v>
      </c>
      <c r="T677" s="745">
        <v>2</v>
      </c>
      <c r="U677" s="701">
        <v>1</v>
      </c>
    </row>
    <row r="678" spans="1:21" ht="14.4" customHeight="1" x14ac:dyDescent="0.3">
      <c r="A678" s="661">
        <v>12</v>
      </c>
      <c r="B678" s="662" t="s">
        <v>543</v>
      </c>
      <c r="C678" s="662" t="s">
        <v>2356</v>
      </c>
      <c r="D678" s="743" t="s">
        <v>4570</v>
      </c>
      <c r="E678" s="744" t="s">
        <v>2369</v>
      </c>
      <c r="F678" s="662" t="s">
        <v>2351</v>
      </c>
      <c r="G678" s="662" t="s">
        <v>2389</v>
      </c>
      <c r="H678" s="662" t="s">
        <v>1529</v>
      </c>
      <c r="I678" s="662" t="s">
        <v>1711</v>
      </c>
      <c r="J678" s="662" t="s">
        <v>1712</v>
      </c>
      <c r="K678" s="662" t="s">
        <v>2272</v>
      </c>
      <c r="L678" s="663">
        <v>225.06</v>
      </c>
      <c r="M678" s="663">
        <v>225.06</v>
      </c>
      <c r="N678" s="662">
        <v>1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12</v>
      </c>
      <c r="B679" s="662" t="s">
        <v>543</v>
      </c>
      <c r="C679" s="662" t="s">
        <v>2356</v>
      </c>
      <c r="D679" s="743" t="s">
        <v>4570</v>
      </c>
      <c r="E679" s="744" t="s">
        <v>2369</v>
      </c>
      <c r="F679" s="662" t="s">
        <v>2351</v>
      </c>
      <c r="G679" s="662" t="s">
        <v>2647</v>
      </c>
      <c r="H679" s="662" t="s">
        <v>544</v>
      </c>
      <c r="I679" s="662" t="s">
        <v>2648</v>
      </c>
      <c r="J679" s="662" t="s">
        <v>2649</v>
      </c>
      <c r="K679" s="662" t="s">
        <v>2650</v>
      </c>
      <c r="L679" s="663">
        <v>80.23</v>
      </c>
      <c r="M679" s="663">
        <v>80.23</v>
      </c>
      <c r="N679" s="662">
        <v>1</v>
      </c>
      <c r="O679" s="745">
        <v>1</v>
      </c>
      <c r="P679" s="663">
        <v>80.23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12</v>
      </c>
      <c r="B680" s="662" t="s">
        <v>543</v>
      </c>
      <c r="C680" s="662" t="s">
        <v>2356</v>
      </c>
      <c r="D680" s="743" t="s">
        <v>4570</v>
      </c>
      <c r="E680" s="744" t="s">
        <v>2369</v>
      </c>
      <c r="F680" s="662" t="s">
        <v>2351</v>
      </c>
      <c r="G680" s="662" t="s">
        <v>3217</v>
      </c>
      <c r="H680" s="662" t="s">
        <v>544</v>
      </c>
      <c r="I680" s="662" t="s">
        <v>1134</v>
      </c>
      <c r="J680" s="662" t="s">
        <v>3218</v>
      </c>
      <c r="K680" s="662" t="s">
        <v>2306</v>
      </c>
      <c r="L680" s="663">
        <v>30.79</v>
      </c>
      <c r="M680" s="663">
        <v>92.37</v>
      </c>
      <c r="N680" s="662">
        <v>3</v>
      </c>
      <c r="O680" s="745">
        <v>1</v>
      </c>
      <c r="P680" s="663">
        <v>92.37</v>
      </c>
      <c r="Q680" s="678">
        <v>1</v>
      </c>
      <c r="R680" s="662">
        <v>3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12</v>
      </c>
      <c r="B681" s="662" t="s">
        <v>543</v>
      </c>
      <c r="C681" s="662" t="s">
        <v>2356</v>
      </c>
      <c r="D681" s="743" t="s">
        <v>4570</v>
      </c>
      <c r="E681" s="744" t="s">
        <v>2369</v>
      </c>
      <c r="F681" s="662" t="s">
        <v>2351</v>
      </c>
      <c r="G681" s="662" t="s">
        <v>3219</v>
      </c>
      <c r="H681" s="662" t="s">
        <v>1529</v>
      </c>
      <c r="I681" s="662" t="s">
        <v>3220</v>
      </c>
      <c r="J681" s="662" t="s">
        <v>2252</v>
      </c>
      <c r="K681" s="662" t="s">
        <v>3221</v>
      </c>
      <c r="L681" s="663">
        <v>603.73</v>
      </c>
      <c r="M681" s="663">
        <v>603.73</v>
      </c>
      <c r="N681" s="662">
        <v>1</v>
      </c>
      <c r="O681" s="745">
        <v>1</v>
      </c>
      <c r="P681" s="663">
        <v>603.73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12</v>
      </c>
      <c r="B682" s="662" t="s">
        <v>543</v>
      </c>
      <c r="C682" s="662" t="s">
        <v>2356</v>
      </c>
      <c r="D682" s="743" t="s">
        <v>4570</v>
      </c>
      <c r="E682" s="744" t="s">
        <v>2369</v>
      </c>
      <c r="F682" s="662" t="s">
        <v>2351</v>
      </c>
      <c r="G682" s="662" t="s">
        <v>3222</v>
      </c>
      <c r="H682" s="662" t="s">
        <v>1529</v>
      </c>
      <c r="I682" s="662" t="s">
        <v>1887</v>
      </c>
      <c r="J682" s="662" t="s">
        <v>1888</v>
      </c>
      <c r="K682" s="662" t="s">
        <v>2290</v>
      </c>
      <c r="L682" s="663">
        <v>70.540000000000006</v>
      </c>
      <c r="M682" s="663">
        <v>211.62</v>
      </c>
      <c r="N682" s="662">
        <v>3</v>
      </c>
      <c r="O682" s="745">
        <v>3</v>
      </c>
      <c r="P682" s="663">
        <v>211.62</v>
      </c>
      <c r="Q682" s="678">
        <v>1</v>
      </c>
      <c r="R682" s="662">
        <v>3</v>
      </c>
      <c r="S682" s="678">
        <v>1</v>
      </c>
      <c r="T682" s="745">
        <v>3</v>
      </c>
      <c r="U682" s="701">
        <v>1</v>
      </c>
    </row>
    <row r="683" spans="1:21" ht="14.4" customHeight="1" x14ac:dyDescent="0.3">
      <c r="A683" s="661">
        <v>12</v>
      </c>
      <c r="B683" s="662" t="s">
        <v>543</v>
      </c>
      <c r="C683" s="662" t="s">
        <v>2356</v>
      </c>
      <c r="D683" s="743" t="s">
        <v>4570</v>
      </c>
      <c r="E683" s="744" t="s">
        <v>2369</v>
      </c>
      <c r="F683" s="662" t="s">
        <v>2351</v>
      </c>
      <c r="G683" s="662" t="s">
        <v>3222</v>
      </c>
      <c r="H683" s="662" t="s">
        <v>544</v>
      </c>
      <c r="I683" s="662" t="s">
        <v>3223</v>
      </c>
      <c r="J683" s="662" t="s">
        <v>3224</v>
      </c>
      <c r="K683" s="662" t="s">
        <v>3225</v>
      </c>
      <c r="L683" s="663">
        <v>70.540000000000006</v>
      </c>
      <c r="M683" s="663">
        <v>141.08000000000001</v>
      </c>
      <c r="N683" s="662">
        <v>2</v>
      </c>
      <c r="O683" s="745">
        <v>1</v>
      </c>
      <c r="P683" s="663">
        <v>141.08000000000001</v>
      </c>
      <c r="Q683" s="678">
        <v>1</v>
      </c>
      <c r="R683" s="662">
        <v>2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12</v>
      </c>
      <c r="B684" s="662" t="s">
        <v>543</v>
      </c>
      <c r="C684" s="662" t="s">
        <v>2356</v>
      </c>
      <c r="D684" s="743" t="s">
        <v>4570</v>
      </c>
      <c r="E684" s="744" t="s">
        <v>2369</v>
      </c>
      <c r="F684" s="662" t="s">
        <v>2351</v>
      </c>
      <c r="G684" s="662" t="s">
        <v>2678</v>
      </c>
      <c r="H684" s="662" t="s">
        <v>1529</v>
      </c>
      <c r="I684" s="662" t="s">
        <v>3226</v>
      </c>
      <c r="J684" s="662" t="s">
        <v>1556</v>
      </c>
      <c r="K684" s="662" t="s">
        <v>3114</v>
      </c>
      <c r="L684" s="663">
        <v>105.32</v>
      </c>
      <c r="M684" s="663">
        <v>105.32</v>
      </c>
      <c r="N684" s="662">
        <v>1</v>
      </c>
      <c r="O684" s="745">
        <v>0.5</v>
      </c>
      <c r="P684" s="663">
        <v>105.32</v>
      </c>
      <c r="Q684" s="678">
        <v>1</v>
      </c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12</v>
      </c>
      <c r="B685" s="662" t="s">
        <v>543</v>
      </c>
      <c r="C685" s="662" t="s">
        <v>2356</v>
      </c>
      <c r="D685" s="743" t="s">
        <v>4570</v>
      </c>
      <c r="E685" s="744" t="s">
        <v>2369</v>
      </c>
      <c r="F685" s="662" t="s">
        <v>2351</v>
      </c>
      <c r="G685" s="662" t="s">
        <v>3227</v>
      </c>
      <c r="H685" s="662" t="s">
        <v>544</v>
      </c>
      <c r="I685" s="662" t="s">
        <v>3228</v>
      </c>
      <c r="J685" s="662" t="s">
        <v>1956</v>
      </c>
      <c r="K685" s="662" t="s">
        <v>3229</v>
      </c>
      <c r="L685" s="663">
        <v>0</v>
      </c>
      <c r="M685" s="663">
        <v>0</v>
      </c>
      <c r="N685" s="662">
        <v>2</v>
      </c>
      <c r="O685" s="745">
        <v>1</v>
      </c>
      <c r="P685" s="663">
        <v>0</v>
      </c>
      <c r="Q685" s="678"/>
      <c r="R685" s="662">
        <v>1</v>
      </c>
      <c r="S685" s="678">
        <v>0.5</v>
      </c>
      <c r="T685" s="745">
        <v>0.5</v>
      </c>
      <c r="U685" s="701">
        <v>0.5</v>
      </c>
    </row>
    <row r="686" spans="1:21" ht="14.4" customHeight="1" x14ac:dyDescent="0.3">
      <c r="A686" s="661">
        <v>12</v>
      </c>
      <c r="B686" s="662" t="s">
        <v>543</v>
      </c>
      <c r="C686" s="662" t="s">
        <v>2356</v>
      </c>
      <c r="D686" s="743" t="s">
        <v>4570</v>
      </c>
      <c r="E686" s="744" t="s">
        <v>2369</v>
      </c>
      <c r="F686" s="662" t="s">
        <v>2351</v>
      </c>
      <c r="G686" s="662" t="s">
        <v>2390</v>
      </c>
      <c r="H686" s="662" t="s">
        <v>544</v>
      </c>
      <c r="I686" s="662" t="s">
        <v>2519</v>
      </c>
      <c r="J686" s="662" t="s">
        <v>1787</v>
      </c>
      <c r="K686" s="662" t="s">
        <v>2286</v>
      </c>
      <c r="L686" s="663">
        <v>170.52</v>
      </c>
      <c r="M686" s="663">
        <v>170.52</v>
      </c>
      <c r="N686" s="662">
        <v>1</v>
      </c>
      <c r="O686" s="745">
        <v>1</v>
      </c>
      <c r="P686" s="663">
        <v>170.52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12</v>
      </c>
      <c r="B687" s="662" t="s">
        <v>543</v>
      </c>
      <c r="C687" s="662" t="s">
        <v>2356</v>
      </c>
      <c r="D687" s="743" t="s">
        <v>4570</v>
      </c>
      <c r="E687" s="744" t="s">
        <v>2369</v>
      </c>
      <c r="F687" s="662" t="s">
        <v>2351</v>
      </c>
      <c r="G687" s="662" t="s">
        <v>2390</v>
      </c>
      <c r="H687" s="662" t="s">
        <v>544</v>
      </c>
      <c r="I687" s="662" t="s">
        <v>2594</v>
      </c>
      <c r="J687" s="662" t="s">
        <v>2463</v>
      </c>
      <c r="K687" s="662" t="s">
        <v>2595</v>
      </c>
      <c r="L687" s="663">
        <v>85.27</v>
      </c>
      <c r="M687" s="663">
        <v>85.27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12</v>
      </c>
      <c r="B688" s="662" t="s">
        <v>543</v>
      </c>
      <c r="C688" s="662" t="s">
        <v>2356</v>
      </c>
      <c r="D688" s="743" t="s">
        <v>4570</v>
      </c>
      <c r="E688" s="744" t="s">
        <v>2369</v>
      </c>
      <c r="F688" s="662" t="s">
        <v>2351</v>
      </c>
      <c r="G688" s="662" t="s">
        <v>2390</v>
      </c>
      <c r="H688" s="662" t="s">
        <v>544</v>
      </c>
      <c r="I688" s="662" t="s">
        <v>2462</v>
      </c>
      <c r="J688" s="662" t="s">
        <v>2463</v>
      </c>
      <c r="K688" s="662" t="s">
        <v>2464</v>
      </c>
      <c r="L688" s="663">
        <v>0</v>
      </c>
      <c r="M688" s="663">
        <v>0</v>
      </c>
      <c r="N688" s="662">
        <v>1</v>
      </c>
      <c r="O688" s="745">
        <v>1</v>
      </c>
      <c r="P688" s="663">
        <v>0</v>
      </c>
      <c r="Q688" s="678"/>
      <c r="R688" s="662">
        <v>1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12</v>
      </c>
      <c r="B689" s="662" t="s">
        <v>543</v>
      </c>
      <c r="C689" s="662" t="s">
        <v>2356</v>
      </c>
      <c r="D689" s="743" t="s">
        <v>4570</v>
      </c>
      <c r="E689" s="744" t="s">
        <v>2369</v>
      </c>
      <c r="F689" s="662" t="s">
        <v>2351</v>
      </c>
      <c r="G689" s="662" t="s">
        <v>2390</v>
      </c>
      <c r="H689" s="662" t="s">
        <v>544</v>
      </c>
      <c r="I689" s="662" t="s">
        <v>2465</v>
      </c>
      <c r="J689" s="662" t="s">
        <v>1787</v>
      </c>
      <c r="K689" s="662" t="s">
        <v>2466</v>
      </c>
      <c r="L689" s="663">
        <v>0</v>
      </c>
      <c r="M689" s="663">
        <v>0</v>
      </c>
      <c r="N689" s="662">
        <v>1</v>
      </c>
      <c r="O689" s="745">
        <v>1</v>
      </c>
      <c r="P689" s="663">
        <v>0</v>
      </c>
      <c r="Q689" s="678"/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12</v>
      </c>
      <c r="B690" s="662" t="s">
        <v>543</v>
      </c>
      <c r="C690" s="662" t="s">
        <v>2356</v>
      </c>
      <c r="D690" s="743" t="s">
        <v>4570</v>
      </c>
      <c r="E690" s="744" t="s">
        <v>2369</v>
      </c>
      <c r="F690" s="662" t="s">
        <v>2351</v>
      </c>
      <c r="G690" s="662" t="s">
        <v>2390</v>
      </c>
      <c r="H690" s="662" t="s">
        <v>544</v>
      </c>
      <c r="I690" s="662" t="s">
        <v>2465</v>
      </c>
      <c r="J690" s="662" t="s">
        <v>1787</v>
      </c>
      <c r="K690" s="662" t="s">
        <v>2466</v>
      </c>
      <c r="L690" s="663">
        <v>238.72</v>
      </c>
      <c r="M690" s="663">
        <v>477.44</v>
      </c>
      <c r="N690" s="662">
        <v>2</v>
      </c>
      <c r="O690" s="745">
        <v>1.5</v>
      </c>
      <c r="P690" s="663">
        <v>477.44</v>
      </c>
      <c r="Q690" s="678">
        <v>1</v>
      </c>
      <c r="R690" s="662">
        <v>2</v>
      </c>
      <c r="S690" s="678">
        <v>1</v>
      </c>
      <c r="T690" s="745">
        <v>1.5</v>
      </c>
      <c r="U690" s="701">
        <v>1</v>
      </c>
    </row>
    <row r="691" spans="1:21" ht="14.4" customHeight="1" x14ac:dyDescent="0.3">
      <c r="A691" s="661">
        <v>12</v>
      </c>
      <c r="B691" s="662" t="s">
        <v>543</v>
      </c>
      <c r="C691" s="662" t="s">
        <v>2356</v>
      </c>
      <c r="D691" s="743" t="s">
        <v>4570</v>
      </c>
      <c r="E691" s="744" t="s">
        <v>2369</v>
      </c>
      <c r="F691" s="662" t="s">
        <v>2351</v>
      </c>
      <c r="G691" s="662" t="s">
        <v>2390</v>
      </c>
      <c r="H691" s="662" t="s">
        <v>544</v>
      </c>
      <c r="I691" s="662" t="s">
        <v>2467</v>
      </c>
      <c r="J691" s="662" t="s">
        <v>1787</v>
      </c>
      <c r="K691" s="662" t="s">
        <v>2286</v>
      </c>
      <c r="L691" s="663">
        <v>0</v>
      </c>
      <c r="M691" s="663">
        <v>0</v>
      </c>
      <c r="N691" s="662">
        <v>1</v>
      </c>
      <c r="O691" s="745">
        <v>1</v>
      </c>
      <c r="P691" s="663">
        <v>0</v>
      </c>
      <c r="Q691" s="678"/>
      <c r="R691" s="662">
        <v>1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12</v>
      </c>
      <c r="B692" s="662" t="s">
        <v>543</v>
      </c>
      <c r="C692" s="662" t="s">
        <v>2356</v>
      </c>
      <c r="D692" s="743" t="s">
        <v>4570</v>
      </c>
      <c r="E692" s="744" t="s">
        <v>2369</v>
      </c>
      <c r="F692" s="662" t="s">
        <v>2351</v>
      </c>
      <c r="G692" s="662" t="s">
        <v>3230</v>
      </c>
      <c r="H692" s="662" t="s">
        <v>1529</v>
      </c>
      <c r="I692" s="662" t="s">
        <v>3231</v>
      </c>
      <c r="J692" s="662" t="s">
        <v>1532</v>
      </c>
      <c r="K692" s="662" t="s">
        <v>3112</v>
      </c>
      <c r="L692" s="663">
        <v>207.45</v>
      </c>
      <c r="M692" s="663">
        <v>622.34999999999991</v>
      </c>
      <c r="N692" s="662">
        <v>3</v>
      </c>
      <c r="O692" s="745">
        <v>1.5</v>
      </c>
      <c r="P692" s="663">
        <v>622.34999999999991</v>
      </c>
      <c r="Q692" s="678">
        <v>1</v>
      </c>
      <c r="R692" s="662">
        <v>3</v>
      </c>
      <c r="S692" s="678">
        <v>1</v>
      </c>
      <c r="T692" s="745">
        <v>1.5</v>
      </c>
      <c r="U692" s="701">
        <v>1</v>
      </c>
    </row>
    <row r="693" spans="1:21" ht="14.4" customHeight="1" x14ac:dyDescent="0.3">
      <c r="A693" s="661">
        <v>12</v>
      </c>
      <c r="B693" s="662" t="s">
        <v>543</v>
      </c>
      <c r="C693" s="662" t="s">
        <v>2356</v>
      </c>
      <c r="D693" s="743" t="s">
        <v>4570</v>
      </c>
      <c r="E693" s="744" t="s">
        <v>2369</v>
      </c>
      <c r="F693" s="662" t="s">
        <v>2351</v>
      </c>
      <c r="G693" s="662" t="s">
        <v>2391</v>
      </c>
      <c r="H693" s="662" t="s">
        <v>544</v>
      </c>
      <c r="I693" s="662" t="s">
        <v>1863</v>
      </c>
      <c r="J693" s="662" t="s">
        <v>1864</v>
      </c>
      <c r="K693" s="662" t="s">
        <v>2286</v>
      </c>
      <c r="L693" s="663">
        <v>78.33</v>
      </c>
      <c r="M693" s="663">
        <v>626.64</v>
      </c>
      <c r="N693" s="662">
        <v>8</v>
      </c>
      <c r="O693" s="745">
        <v>4</v>
      </c>
      <c r="P693" s="663">
        <v>78.33</v>
      </c>
      <c r="Q693" s="678">
        <v>0.125</v>
      </c>
      <c r="R693" s="662">
        <v>1</v>
      </c>
      <c r="S693" s="678">
        <v>0.125</v>
      </c>
      <c r="T693" s="745">
        <v>1</v>
      </c>
      <c r="U693" s="701">
        <v>0.25</v>
      </c>
    </row>
    <row r="694" spans="1:21" ht="14.4" customHeight="1" x14ac:dyDescent="0.3">
      <c r="A694" s="661">
        <v>12</v>
      </c>
      <c r="B694" s="662" t="s">
        <v>543</v>
      </c>
      <c r="C694" s="662" t="s">
        <v>2356</v>
      </c>
      <c r="D694" s="743" t="s">
        <v>4570</v>
      </c>
      <c r="E694" s="744" t="s">
        <v>2369</v>
      </c>
      <c r="F694" s="662" t="s">
        <v>2351</v>
      </c>
      <c r="G694" s="662" t="s">
        <v>3232</v>
      </c>
      <c r="H694" s="662" t="s">
        <v>544</v>
      </c>
      <c r="I694" s="662" t="s">
        <v>3233</v>
      </c>
      <c r="J694" s="662" t="s">
        <v>3234</v>
      </c>
      <c r="K694" s="662" t="s">
        <v>3235</v>
      </c>
      <c r="L694" s="663">
        <v>47.47</v>
      </c>
      <c r="M694" s="663">
        <v>47.47</v>
      </c>
      <c r="N694" s="662">
        <v>1</v>
      </c>
      <c r="O694" s="745">
        <v>1</v>
      </c>
      <c r="P694" s="663">
        <v>47.47</v>
      </c>
      <c r="Q694" s="678">
        <v>1</v>
      </c>
      <c r="R694" s="662">
        <v>1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12</v>
      </c>
      <c r="B695" s="662" t="s">
        <v>543</v>
      </c>
      <c r="C695" s="662" t="s">
        <v>2356</v>
      </c>
      <c r="D695" s="743" t="s">
        <v>4570</v>
      </c>
      <c r="E695" s="744" t="s">
        <v>2369</v>
      </c>
      <c r="F695" s="662" t="s">
        <v>2351</v>
      </c>
      <c r="G695" s="662" t="s">
        <v>2598</v>
      </c>
      <c r="H695" s="662" t="s">
        <v>544</v>
      </c>
      <c r="I695" s="662" t="s">
        <v>677</v>
      </c>
      <c r="J695" s="662" t="s">
        <v>2599</v>
      </c>
      <c r="K695" s="662" t="s">
        <v>2600</v>
      </c>
      <c r="L695" s="663">
        <v>47.46</v>
      </c>
      <c r="M695" s="663">
        <v>47.46</v>
      </c>
      <c r="N695" s="662">
        <v>1</v>
      </c>
      <c r="O695" s="745">
        <v>0.5</v>
      </c>
      <c r="P695" s="663">
        <v>47.46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12</v>
      </c>
      <c r="B696" s="662" t="s">
        <v>543</v>
      </c>
      <c r="C696" s="662" t="s">
        <v>2356</v>
      </c>
      <c r="D696" s="743" t="s">
        <v>4570</v>
      </c>
      <c r="E696" s="744" t="s">
        <v>2369</v>
      </c>
      <c r="F696" s="662" t="s">
        <v>2351</v>
      </c>
      <c r="G696" s="662" t="s">
        <v>2520</v>
      </c>
      <c r="H696" s="662" t="s">
        <v>544</v>
      </c>
      <c r="I696" s="662" t="s">
        <v>3236</v>
      </c>
      <c r="J696" s="662" t="s">
        <v>3237</v>
      </c>
      <c r="K696" s="662" t="s">
        <v>3238</v>
      </c>
      <c r="L696" s="663">
        <v>0</v>
      </c>
      <c r="M696" s="663">
        <v>0</v>
      </c>
      <c r="N696" s="662">
        <v>1</v>
      </c>
      <c r="O696" s="745">
        <v>1</v>
      </c>
      <c r="P696" s="663">
        <v>0</v>
      </c>
      <c r="Q696" s="678"/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12</v>
      </c>
      <c r="B697" s="662" t="s">
        <v>543</v>
      </c>
      <c r="C697" s="662" t="s">
        <v>2356</v>
      </c>
      <c r="D697" s="743" t="s">
        <v>4570</v>
      </c>
      <c r="E697" s="744" t="s">
        <v>2369</v>
      </c>
      <c r="F697" s="662" t="s">
        <v>2351</v>
      </c>
      <c r="G697" s="662" t="s">
        <v>2772</v>
      </c>
      <c r="H697" s="662" t="s">
        <v>544</v>
      </c>
      <c r="I697" s="662" t="s">
        <v>716</v>
      </c>
      <c r="J697" s="662" t="s">
        <v>717</v>
      </c>
      <c r="K697" s="662" t="s">
        <v>2774</v>
      </c>
      <c r="L697" s="663">
        <v>91.11</v>
      </c>
      <c r="M697" s="663">
        <v>91.11</v>
      </c>
      <c r="N697" s="662">
        <v>1</v>
      </c>
      <c r="O697" s="745">
        <v>1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12</v>
      </c>
      <c r="B698" s="662" t="s">
        <v>543</v>
      </c>
      <c r="C698" s="662" t="s">
        <v>2356</v>
      </c>
      <c r="D698" s="743" t="s">
        <v>4570</v>
      </c>
      <c r="E698" s="744" t="s">
        <v>2369</v>
      </c>
      <c r="F698" s="662" t="s">
        <v>2351</v>
      </c>
      <c r="G698" s="662" t="s">
        <v>2772</v>
      </c>
      <c r="H698" s="662" t="s">
        <v>544</v>
      </c>
      <c r="I698" s="662" t="s">
        <v>904</v>
      </c>
      <c r="J698" s="662" t="s">
        <v>717</v>
      </c>
      <c r="K698" s="662" t="s">
        <v>3239</v>
      </c>
      <c r="L698" s="663">
        <v>45.56</v>
      </c>
      <c r="M698" s="663">
        <v>45.56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12</v>
      </c>
      <c r="B699" s="662" t="s">
        <v>543</v>
      </c>
      <c r="C699" s="662" t="s">
        <v>2356</v>
      </c>
      <c r="D699" s="743" t="s">
        <v>4570</v>
      </c>
      <c r="E699" s="744" t="s">
        <v>2369</v>
      </c>
      <c r="F699" s="662" t="s">
        <v>2351</v>
      </c>
      <c r="G699" s="662" t="s">
        <v>2772</v>
      </c>
      <c r="H699" s="662" t="s">
        <v>544</v>
      </c>
      <c r="I699" s="662" t="s">
        <v>3240</v>
      </c>
      <c r="J699" s="662" t="s">
        <v>717</v>
      </c>
      <c r="K699" s="662" t="s">
        <v>2776</v>
      </c>
      <c r="L699" s="663">
        <v>0</v>
      </c>
      <c r="M699" s="663">
        <v>0</v>
      </c>
      <c r="N699" s="662">
        <v>2</v>
      </c>
      <c r="O699" s="745">
        <v>1.5</v>
      </c>
      <c r="P699" s="663">
        <v>0</v>
      </c>
      <c r="Q699" s="678"/>
      <c r="R699" s="662">
        <v>2</v>
      </c>
      <c r="S699" s="678">
        <v>1</v>
      </c>
      <c r="T699" s="745">
        <v>1.5</v>
      </c>
      <c r="U699" s="701">
        <v>1</v>
      </c>
    </row>
    <row r="700" spans="1:21" ht="14.4" customHeight="1" x14ac:dyDescent="0.3">
      <c r="A700" s="661">
        <v>12</v>
      </c>
      <c r="B700" s="662" t="s">
        <v>543</v>
      </c>
      <c r="C700" s="662" t="s">
        <v>2356</v>
      </c>
      <c r="D700" s="743" t="s">
        <v>4570</v>
      </c>
      <c r="E700" s="744" t="s">
        <v>2369</v>
      </c>
      <c r="F700" s="662" t="s">
        <v>2351</v>
      </c>
      <c r="G700" s="662" t="s">
        <v>2468</v>
      </c>
      <c r="H700" s="662" t="s">
        <v>544</v>
      </c>
      <c r="I700" s="662" t="s">
        <v>3241</v>
      </c>
      <c r="J700" s="662" t="s">
        <v>3242</v>
      </c>
      <c r="K700" s="662" t="s">
        <v>3243</v>
      </c>
      <c r="L700" s="663">
        <v>0</v>
      </c>
      <c r="M700" s="663">
        <v>0</v>
      </c>
      <c r="N700" s="662">
        <v>3</v>
      </c>
      <c r="O700" s="745">
        <v>1</v>
      </c>
      <c r="P700" s="663">
        <v>0</v>
      </c>
      <c r="Q700" s="678"/>
      <c r="R700" s="662">
        <v>3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12</v>
      </c>
      <c r="B701" s="662" t="s">
        <v>543</v>
      </c>
      <c r="C701" s="662" t="s">
        <v>2356</v>
      </c>
      <c r="D701" s="743" t="s">
        <v>4570</v>
      </c>
      <c r="E701" s="744" t="s">
        <v>2369</v>
      </c>
      <c r="F701" s="662" t="s">
        <v>2351</v>
      </c>
      <c r="G701" s="662" t="s">
        <v>2468</v>
      </c>
      <c r="H701" s="662" t="s">
        <v>544</v>
      </c>
      <c r="I701" s="662" t="s">
        <v>2469</v>
      </c>
      <c r="J701" s="662" t="s">
        <v>2470</v>
      </c>
      <c r="K701" s="662" t="s">
        <v>2471</v>
      </c>
      <c r="L701" s="663">
        <v>0</v>
      </c>
      <c r="M701" s="663">
        <v>0</v>
      </c>
      <c r="N701" s="662">
        <v>7</v>
      </c>
      <c r="O701" s="745">
        <v>2</v>
      </c>
      <c r="P701" s="663">
        <v>0</v>
      </c>
      <c r="Q701" s="678"/>
      <c r="R701" s="662">
        <v>7</v>
      </c>
      <c r="S701" s="678">
        <v>1</v>
      </c>
      <c r="T701" s="745">
        <v>2</v>
      </c>
      <c r="U701" s="701">
        <v>1</v>
      </c>
    </row>
    <row r="702" spans="1:21" ht="14.4" customHeight="1" x14ac:dyDescent="0.3">
      <c r="A702" s="661">
        <v>12</v>
      </c>
      <c r="B702" s="662" t="s">
        <v>543</v>
      </c>
      <c r="C702" s="662" t="s">
        <v>2356</v>
      </c>
      <c r="D702" s="743" t="s">
        <v>4570</v>
      </c>
      <c r="E702" s="744" t="s">
        <v>2369</v>
      </c>
      <c r="F702" s="662" t="s">
        <v>2351</v>
      </c>
      <c r="G702" s="662" t="s">
        <v>3244</v>
      </c>
      <c r="H702" s="662" t="s">
        <v>544</v>
      </c>
      <c r="I702" s="662" t="s">
        <v>3245</v>
      </c>
      <c r="J702" s="662" t="s">
        <v>3246</v>
      </c>
      <c r="K702" s="662" t="s">
        <v>3247</v>
      </c>
      <c r="L702" s="663">
        <v>0</v>
      </c>
      <c r="M702" s="663">
        <v>0</v>
      </c>
      <c r="N702" s="662">
        <v>2</v>
      </c>
      <c r="O702" s="745">
        <v>2</v>
      </c>
      <c r="P702" s="663">
        <v>0</v>
      </c>
      <c r="Q702" s="678"/>
      <c r="R702" s="662">
        <v>1</v>
      </c>
      <c r="S702" s="678">
        <v>0.5</v>
      </c>
      <c r="T702" s="745">
        <v>1</v>
      </c>
      <c r="U702" s="701">
        <v>0.5</v>
      </c>
    </row>
    <row r="703" spans="1:21" ht="14.4" customHeight="1" x14ac:dyDescent="0.3">
      <c r="A703" s="661">
        <v>12</v>
      </c>
      <c r="B703" s="662" t="s">
        <v>543</v>
      </c>
      <c r="C703" s="662" t="s">
        <v>2356</v>
      </c>
      <c r="D703" s="743" t="s">
        <v>4570</v>
      </c>
      <c r="E703" s="744" t="s">
        <v>2369</v>
      </c>
      <c r="F703" s="662" t="s">
        <v>2351</v>
      </c>
      <c r="G703" s="662" t="s">
        <v>3248</v>
      </c>
      <c r="H703" s="662" t="s">
        <v>544</v>
      </c>
      <c r="I703" s="662" t="s">
        <v>3249</v>
      </c>
      <c r="J703" s="662" t="s">
        <v>3250</v>
      </c>
      <c r="K703" s="662" t="s">
        <v>3251</v>
      </c>
      <c r="L703" s="663">
        <v>477.5</v>
      </c>
      <c r="M703" s="663">
        <v>477.5</v>
      </c>
      <c r="N703" s="662">
        <v>1</v>
      </c>
      <c r="O703" s="745">
        <v>0.5</v>
      </c>
      <c r="P703" s="663">
        <v>477.5</v>
      </c>
      <c r="Q703" s="678">
        <v>1</v>
      </c>
      <c r="R703" s="662">
        <v>1</v>
      </c>
      <c r="S703" s="678">
        <v>1</v>
      </c>
      <c r="T703" s="745">
        <v>0.5</v>
      </c>
      <c r="U703" s="701">
        <v>1</v>
      </c>
    </row>
    <row r="704" spans="1:21" ht="14.4" customHeight="1" x14ac:dyDescent="0.3">
      <c r="A704" s="661">
        <v>12</v>
      </c>
      <c r="B704" s="662" t="s">
        <v>543</v>
      </c>
      <c r="C704" s="662" t="s">
        <v>2356</v>
      </c>
      <c r="D704" s="743" t="s">
        <v>4570</v>
      </c>
      <c r="E704" s="744" t="s">
        <v>2369</v>
      </c>
      <c r="F704" s="662" t="s">
        <v>2351</v>
      </c>
      <c r="G704" s="662" t="s">
        <v>3252</v>
      </c>
      <c r="H704" s="662" t="s">
        <v>544</v>
      </c>
      <c r="I704" s="662" t="s">
        <v>3253</v>
      </c>
      <c r="J704" s="662" t="s">
        <v>721</v>
      </c>
      <c r="K704" s="662" t="s">
        <v>3254</v>
      </c>
      <c r="L704" s="663">
        <v>0</v>
      </c>
      <c r="M704" s="663">
        <v>0</v>
      </c>
      <c r="N704" s="662">
        <v>1</v>
      </c>
      <c r="O704" s="745">
        <v>1</v>
      </c>
      <c r="P704" s="663">
        <v>0</v>
      </c>
      <c r="Q704" s="678"/>
      <c r="R704" s="662">
        <v>1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12</v>
      </c>
      <c r="B705" s="662" t="s">
        <v>543</v>
      </c>
      <c r="C705" s="662" t="s">
        <v>2356</v>
      </c>
      <c r="D705" s="743" t="s">
        <v>4570</v>
      </c>
      <c r="E705" s="744" t="s">
        <v>2369</v>
      </c>
      <c r="F705" s="662" t="s">
        <v>2351</v>
      </c>
      <c r="G705" s="662" t="s">
        <v>3255</v>
      </c>
      <c r="H705" s="662" t="s">
        <v>544</v>
      </c>
      <c r="I705" s="662" t="s">
        <v>3256</v>
      </c>
      <c r="J705" s="662" t="s">
        <v>3257</v>
      </c>
      <c r="K705" s="662" t="s">
        <v>3258</v>
      </c>
      <c r="L705" s="663">
        <v>0</v>
      </c>
      <c r="M705" s="663">
        <v>0</v>
      </c>
      <c r="N705" s="662">
        <v>1</v>
      </c>
      <c r="O705" s="745">
        <v>1</v>
      </c>
      <c r="P705" s="663">
        <v>0</v>
      </c>
      <c r="Q705" s="678"/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12</v>
      </c>
      <c r="B706" s="662" t="s">
        <v>543</v>
      </c>
      <c r="C706" s="662" t="s">
        <v>2356</v>
      </c>
      <c r="D706" s="743" t="s">
        <v>4570</v>
      </c>
      <c r="E706" s="744" t="s">
        <v>2369</v>
      </c>
      <c r="F706" s="662" t="s">
        <v>2351</v>
      </c>
      <c r="G706" s="662" t="s">
        <v>3255</v>
      </c>
      <c r="H706" s="662" t="s">
        <v>544</v>
      </c>
      <c r="I706" s="662" t="s">
        <v>3259</v>
      </c>
      <c r="J706" s="662" t="s">
        <v>3260</v>
      </c>
      <c r="K706" s="662" t="s">
        <v>3261</v>
      </c>
      <c r="L706" s="663">
        <v>0</v>
      </c>
      <c r="M706" s="663">
        <v>0</v>
      </c>
      <c r="N706" s="662">
        <v>1</v>
      </c>
      <c r="O706" s="745">
        <v>1</v>
      </c>
      <c r="P706" s="663">
        <v>0</v>
      </c>
      <c r="Q706" s="678"/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12</v>
      </c>
      <c r="B707" s="662" t="s">
        <v>543</v>
      </c>
      <c r="C707" s="662" t="s">
        <v>2356</v>
      </c>
      <c r="D707" s="743" t="s">
        <v>4570</v>
      </c>
      <c r="E707" s="744" t="s">
        <v>2369</v>
      </c>
      <c r="F707" s="662" t="s">
        <v>2351</v>
      </c>
      <c r="G707" s="662" t="s">
        <v>2808</v>
      </c>
      <c r="H707" s="662" t="s">
        <v>544</v>
      </c>
      <c r="I707" s="662" t="s">
        <v>2809</v>
      </c>
      <c r="J707" s="662" t="s">
        <v>2810</v>
      </c>
      <c r="K707" s="662" t="s">
        <v>2811</v>
      </c>
      <c r="L707" s="663">
        <v>107.27</v>
      </c>
      <c r="M707" s="663">
        <v>643.62</v>
      </c>
      <c r="N707" s="662">
        <v>6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12</v>
      </c>
      <c r="B708" s="662" t="s">
        <v>543</v>
      </c>
      <c r="C708" s="662" t="s">
        <v>2356</v>
      </c>
      <c r="D708" s="743" t="s">
        <v>4570</v>
      </c>
      <c r="E708" s="744" t="s">
        <v>2369</v>
      </c>
      <c r="F708" s="662" t="s">
        <v>2351</v>
      </c>
      <c r="G708" s="662" t="s">
        <v>2812</v>
      </c>
      <c r="H708" s="662" t="s">
        <v>544</v>
      </c>
      <c r="I708" s="662" t="s">
        <v>3262</v>
      </c>
      <c r="J708" s="662" t="s">
        <v>3263</v>
      </c>
      <c r="K708" s="662" t="s">
        <v>3264</v>
      </c>
      <c r="L708" s="663">
        <v>79.64</v>
      </c>
      <c r="M708" s="663">
        <v>79.64</v>
      </c>
      <c r="N708" s="662">
        <v>1</v>
      </c>
      <c r="O708" s="745">
        <v>1</v>
      </c>
      <c r="P708" s="663">
        <v>79.64</v>
      </c>
      <c r="Q708" s="678">
        <v>1</v>
      </c>
      <c r="R708" s="662">
        <v>1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12</v>
      </c>
      <c r="B709" s="662" t="s">
        <v>543</v>
      </c>
      <c r="C709" s="662" t="s">
        <v>2356</v>
      </c>
      <c r="D709" s="743" t="s">
        <v>4570</v>
      </c>
      <c r="E709" s="744" t="s">
        <v>2369</v>
      </c>
      <c r="F709" s="662" t="s">
        <v>2351</v>
      </c>
      <c r="G709" s="662" t="s">
        <v>2607</v>
      </c>
      <c r="H709" s="662" t="s">
        <v>544</v>
      </c>
      <c r="I709" s="662" t="s">
        <v>724</v>
      </c>
      <c r="J709" s="662" t="s">
        <v>725</v>
      </c>
      <c r="K709" s="662" t="s">
        <v>3265</v>
      </c>
      <c r="L709" s="663">
        <v>55.01</v>
      </c>
      <c r="M709" s="663">
        <v>55.01</v>
      </c>
      <c r="N709" s="662">
        <v>1</v>
      </c>
      <c r="O709" s="745">
        <v>1</v>
      </c>
      <c r="P709" s="663">
        <v>55.01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12</v>
      </c>
      <c r="B710" s="662" t="s">
        <v>543</v>
      </c>
      <c r="C710" s="662" t="s">
        <v>2356</v>
      </c>
      <c r="D710" s="743" t="s">
        <v>4570</v>
      </c>
      <c r="E710" s="744" t="s">
        <v>2369</v>
      </c>
      <c r="F710" s="662" t="s">
        <v>2351</v>
      </c>
      <c r="G710" s="662" t="s">
        <v>2530</v>
      </c>
      <c r="H710" s="662" t="s">
        <v>544</v>
      </c>
      <c r="I710" s="662" t="s">
        <v>3266</v>
      </c>
      <c r="J710" s="662" t="s">
        <v>3267</v>
      </c>
      <c r="K710" s="662" t="s">
        <v>3268</v>
      </c>
      <c r="L710" s="663">
        <v>0</v>
      </c>
      <c r="M710" s="663">
        <v>0</v>
      </c>
      <c r="N710" s="662">
        <v>2</v>
      </c>
      <c r="O710" s="745">
        <v>2</v>
      </c>
      <c r="P710" s="663">
        <v>0</v>
      </c>
      <c r="Q710" s="678"/>
      <c r="R710" s="662">
        <v>2</v>
      </c>
      <c r="S710" s="678">
        <v>1</v>
      </c>
      <c r="T710" s="745">
        <v>2</v>
      </c>
      <c r="U710" s="701">
        <v>1</v>
      </c>
    </row>
    <row r="711" spans="1:21" ht="14.4" customHeight="1" x14ac:dyDescent="0.3">
      <c r="A711" s="661">
        <v>12</v>
      </c>
      <c r="B711" s="662" t="s">
        <v>543</v>
      </c>
      <c r="C711" s="662" t="s">
        <v>2356</v>
      </c>
      <c r="D711" s="743" t="s">
        <v>4570</v>
      </c>
      <c r="E711" s="744" t="s">
        <v>2369</v>
      </c>
      <c r="F711" s="662" t="s">
        <v>2351</v>
      </c>
      <c r="G711" s="662" t="s">
        <v>2476</v>
      </c>
      <c r="H711" s="662" t="s">
        <v>544</v>
      </c>
      <c r="I711" s="662" t="s">
        <v>1059</v>
      </c>
      <c r="J711" s="662" t="s">
        <v>1060</v>
      </c>
      <c r="K711" s="662" t="s">
        <v>1061</v>
      </c>
      <c r="L711" s="663">
        <v>60.9</v>
      </c>
      <c r="M711" s="663">
        <v>60.9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12</v>
      </c>
      <c r="B712" s="662" t="s">
        <v>543</v>
      </c>
      <c r="C712" s="662" t="s">
        <v>2356</v>
      </c>
      <c r="D712" s="743" t="s">
        <v>4570</v>
      </c>
      <c r="E712" s="744" t="s">
        <v>2369</v>
      </c>
      <c r="F712" s="662" t="s">
        <v>2351</v>
      </c>
      <c r="G712" s="662" t="s">
        <v>2713</v>
      </c>
      <c r="H712" s="662" t="s">
        <v>544</v>
      </c>
      <c r="I712" s="662" t="s">
        <v>2103</v>
      </c>
      <c r="J712" s="662" t="s">
        <v>2104</v>
      </c>
      <c r="K712" s="662" t="s">
        <v>2714</v>
      </c>
      <c r="L712" s="663">
        <v>48.09</v>
      </c>
      <c r="M712" s="663">
        <v>336.63</v>
      </c>
      <c r="N712" s="662">
        <v>7</v>
      </c>
      <c r="O712" s="745">
        <v>3</v>
      </c>
      <c r="P712" s="663">
        <v>336.63</v>
      </c>
      <c r="Q712" s="678">
        <v>1</v>
      </c>
      <c r="R712" s="662">
        <v>7</v>
      </c>
      <c r="S712" s="678">
        <v>1</v>
      </c>
      <c r="T712" s="745">
        <v>3</v>
      </c>
      <c r="U712" s="701">
        <v>1</v>
      </c>
    </row>
    <row r="713" spans="1:21" ht="14.4" customHeight="1" x14ac:dyDescent="0.3">
      <c r="A713" s="661">
        <v>12</v>
      </c>
      <c r="B713" s="662" t="s">
        <v>543</v>
      </c>
      <c r="C713" s="662" t="s">
        <v>2356</v>
      </c>
      <c r="D713" s="743" t="s">
        <v>4570</v>
      </c>
      <c r="E713" s="744" t="s">
        <v>2369</v>
      </c>
      <c r="F713" s="662" t="s">
        <v>2351</v>
      </c>
      <c r="G713" s="662" t="s">
        <v>2713</v>
      </c>
      <c r="H713" s="662" t="s">
        <v>544</v>
      </c>
      <c r="I713" s="662" t="s">
        <v>3269</v>
      </c>
      <c r="J713" s="662" t="s">
        <v>2104</v>
      </c>
      <c r="K713" s="662" t="s">
        <v>3270</v>
      </c>
      <c r="L713" s="663">
        <v>64.36</v>
      </c>
      <c r="M713" s="663">
        <v>64.36</v>
      </c>
      <c r="N713" s="662">
        <v>1</v>
      </c>
      <c r="O713" s="745">
        <v>1</v>
      </c>
      <c r="P713" s="663">
        <v>64.36</v>
      </c>
      <c r="Q713" s="678">
        <v>1</v>
      </c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12</v>
      </c>
      <c r="B714" s="662" t="s">
        <v>543</v>
      </c>
      <c r="C714" s="662" t="s">
        <v>2356</v>
      </c>
      <c r="D714" s="743" t="s">
        <v>4570</v>
      </c>
      <c r="E714" s="744" t="s">
        <v>2369</v>
      </c>
      <c r="F714" s="662" t="s">
        <v>2351</v>
      </c>
      <c r="G714" s="662" t="s">
        <v>3271</v>
      </c>
      <c r="H714" s="662" t="s">
        <v>544</v>
      </c>
      <c r="I714" s="662" t="s">
        <v>3272</v>
      </c>
      <c r="J714" s="662" t="s">
        <v>1493</v>
      </c>
      <c r="K714" s="662" t="s">
        <v>2411</v>
      </c>
      <c r="L714" s="663">
        <v>0</v>
      </c>
      <c r="M714" s="663">
        <v>0</v>
      </c>
      <c r="N714" s="662">
        <v>2</v>
      </c>
      <c r="O714" s="745">
        <v>1</v>
      </c>
      <c r="P714" s="663">
        <v>0</v>
      </c>
      <c r="Q714" s="678"/>
      <c r="R714" s="662">
        <v>2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12</v>
      </c>
      <c r="B715" s="662" t="s">
        <v>543</v>
      </c>
      <c r="C715" s="662" t="s">
        <v>2356</v>
      </c>
      <c r="D715" s="743" t="s">
        <v>4570</v>
      </c>
      <c r="E715" s="744" t="s">
        <v>2369</v>
      </c>
      <c r="F715" s="662" t="s">
        <v>2351</v>
      </c>
      <c r="G715" s="662" t="s">
        <v>3271</v>
      </c>
      <c r="H715" s="662" t="s">
        <v>544</v>
      </c>
      <c r="I715" s="662" t="s">
        <v>3273</v>
      </c>
      <c r="J715" s="662" t="s">
        <v>1493</v>
      </c>
      <c r="K715" s="662" t="s">
        <v>2466</v>
      </c>
      <c r="L715" s="663">
        <v>98.75</v>
      </c>
      <c r="M715" s="663">
        <v>197.5</v>
      </c>
      <c r="N715" s="662">
        <v>2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12</v>
      </c>
      <c r="B716" s="662" t="s">
        <v>543</v>
      </c>
      <c r="C716" s="662" t="s">
        <v>2356</v>
      </c>
      <c r="D716" s="743" t="s">
        <v>4570</v>
      </c>
      <c r="E716" s="744" t="s">
        <v>2369</v>
      </c>
      <c r="F716" s="662" t="s">
        <v>2351</v>
      </c>
      <c r="G716" s="662" t="s">
        <v>3271</v>
      </c>
      <c r="H716" s="662" t="s">
        <v>544</v>
      </c>
      <c r="I716" s="662" t="s">
        <v>3274</v>
      </c>
      <c r="J716" s="662" t="s">
        <v>1493</v>
      </c>
      <c r="K716" s="662" t="s">
        <v>2411</v>
      </c>
      <c r="L716" s="663">
        <v>0</v>
      </c>
      <c r="M716" s="663">
        <v>0</v>
      </c>
      <c r="N716" s="662">
        <v>1</v>
      </c>
      <c r="O716" s="745">
        <v>0.5</v>
      </c>
      <c r="P716" s="663">
        <v>0</v>
      </c>
      <c r="Q716" s="678"/>
      <c r="R716" s="662">
        <v>1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12</v>
      </c>
      <c r="B717" s="662" t="s">
        <v>543</v>
      </c>
      <c r="C717" s="662" t="s">
        <v>2356</v>
      </c>
      <c r="D717" s="743" t="s">
        <v>4570</v>
      </c>
      <c r="E717" s="744" t="s">
        <v>2369</v>
      </c>
      <c r="F717" s="662" t="s">
        <v>2351</v>
      </c>
      <c r="G717" s="662" t="s">
        <v>2547</v>
      </c>
      <c r="H717" s="662" t="s">
        <v>544</v>
      </c>
      <c r="I717" s="662" t="s">
        <v>1900</v>
      </c>
      <c r="J717" s="662" t="s">
        <v>1901</v>
      </c>
      <c r="K717" s="662" t="s">
        <v>2548</v>
      </c>
      <c r="L717" s="663">
        <v>0</v>
      </c>
      <c r="M717" s="663">
        <v>0</v>
      </c>
      <c r="N717" s="662">
        <v>2</v>
      </c>
      <c r="O717" s="745">
        <v>1</v>
      </c>
      <c r="P717" s="663">
        <v>0</v>
      </c>
      <c r="Q717" s="678"/>
      <c r="R717" s="662">
        <v>2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12</v>
      </c>
      <c r="B718" s="662" t="s">
        <v>543</v>
      </c>
      <c r="C718" s="662" t="s">
        <v>2356</v>
      </c>
      <c r="D718" s="743" t="s">
        <v>4570</v>
      </c>
      <c r="E718" s="744" t="s">
        <v>2369</v>
      </c>
      <c r="F718" s="662" t="s">
        <v>2351</v>
      </c>
      <c r="G718" s="662" t="s">
        <v>2477</v>
      </c>
      <c r="H718" s="662" t="s">
        <v>544</v>
      </c>
      <c r="I718" s="662" t="s">
        <v>3275</v>
      </c>
      <c r="J718" s="662" t="s">
        <v>1454</v>
      </c>
      <c r="K718" s="662" t="s">
        <v>2479</v>
      </c>
      <c r="L718" s="663">
        <v>0</v>
      </c>
      <c r="M718" s="663">
        <v>0</v>
      </c>
      <c r="N718" s="662">
        <v>3</v>
      </c>
      <c r="O718" s="745">
        <v>0.5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12</v>
      </c>
      <c r="B719" s="662" t="s">
        <v>543</v>
      </c>
      <c r="C719" s="662" t="s">
        <v>2356</v>
      </c>
      <c r="D719" s="743" t="s">
        <v>4570</v>
      </c>
      <c r="E719" s="744" t="s">
        <v>2369</v>
      </c>
      <c r="F719" s="662" t="s">
        <v>2351</v>
      </c>
      <c r="G719" s="662" t="s">
        <v>3276</v>
      </c>
      <c r="H719" s="662" t="s">
        <v>544</v>
      </c>
      <c r="I719" s="662" t="s">
        <v>3277</v>
      </c>
      <c r="J719" s="662" t="s">
        <v>3278</v>
      </c>
      <c r="K719" s="662" t="s">
        <v>3279</v>
      </c>
      <c r="L719" s="663">
        <v>24.35</v>
      </c>
      <c r="M719" s="663">
        <v>73.050000000000011</v>
      </c>
      <c r="N719" s="662">
        <v>3</v>
      </c>
      <c r="O719" s="745">
        <v>1</v>
      </c>
      <c r="P719" s="663">
        <v>73.050000000000011</v>
      </c>
      <c r="Q719" s="678">
        <v>1</v>
      </c>
      <c r="R719" s="662">
        <v>3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12</v>
      </c>
      <c r="B720" s="662" t="s">
        <v>543</v>
      </c>
      <c r="C720" s="662" t="s">
        <v>2356</v>
      </c>
      <c r="D720" s="743" t="s">
        <v>4570</v>
      </c>
      <c r="E720" s="744" t="s">
        <v>2369</v>
      </c>
      <c r="F720" s="662" t="s">
        <v>2351</v>
      </c>
      <c r="G720" s="662" t="s">
        <v>3280</v>
      </c>
      <c r="H720" s="662" t="s">
        <v>544</v>
      </c>
      <c r="I720" s="662" t="s">
        <v>3281</v>
      </c>
      <c r="J720" s="662" t="s">
        <v>1475</v>
      </c>
      <c r="K720" s="662" t="s">
        <v>3282</v>
      </c>
      <c r="L720" s="663">
        <v>760.22</v>
      </c>
      <c r="M720" s="663">
        <v>760.22</v>
      </c>
      <c r="N720" s="662">
        <v>1</v>
      </c>
      <c r="O720" s="745">
        <v>1</v>
      </c>
      <c r="P720" s="663">
        <v>760.22</v>
      </c>
      <c r="Q720" s="678">
        <v>1</v>
      </c>
      <c r="R720" s="662">
        <v>1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12</v>
      </c>
      <c r="B721" s="662" t="s">
        <v>543</v>
      </c>
      <c r="C721" s="662" t="s">
        <v>2356</v>
      </c>
      <c r="D721" s="743" t="s">
        <v>4570</v>
      </c>
      <c r="E721" s="744" t="s">
        <v>2369</v>
      </c>
      <c r="F721" s="662" t="s">
        <v>2351</v>
      </c>
      <c r="G721" s="662" t="s">
        <v>3283</v>
      </c>
      <c r="H721" s="662" t="s">
        <v>544</v>
      </c>
      <c r="I721" s="662" t="s">
        <v>3284</v>
      </c>
      <c r="J721" s="662" t="s">
        <v>3285</v>
      </c>
      <c r="K721" s="662" t="s">
        <v>3286</v>
      </c>
      <c r="L721" s="663">
        <v>0</v>
      </c>
      <c r="M721" s="663">
        <v>0</v>
      </c>
      <c r="N721" s="662">
        <v>2</v>
      </c>
      <c r="O721" s="745">
        <v>2</v>
      </c>
      <c r="P721" s="663">
        <v>0</v>
      </c>
      <c r="Q721" s="678"/>
      <c r="R721" s="662">
        <v>1</v>
      </c>
      <c r="S721" s="678">
        <v>0.5</v>
      </c>
      <c r="T721" s="745">
        <v>1</v>
      </c>
      <c r="U721" s="701">
        <v>0.5</v>
      </c>
    </row>
    <row r="722" spans="1:21" ht="14.4" customHeight="1" x14ac:dyDescent="0.3">
      <c r="A722" s="661">
        <v>12</v>
      </c>
      <c r="B722" s="662" t="s">
        <v>543</v>
      </c>
      <c r="C722" s="662" t="s">
        <v>2356</v>
      </c>
      <c r="D722" s="743" t="s">
        <v>4570</v>
      </c>
      <c r="E722" s="744" t="s">
        <v>2369</v>
      </c>
      <c r="F722" s="662" t="s">
        <v>2351</v>
      </c>
      <c r="G722" s="662" t="s">
        <v>3287</v>
      </c>
      <c r="H722" s="662" t="s">
        <v>1529</v>
      </c>
      <c r="I722" s="662" t="s">
        <v>3288</v>
      </c>
      <c r="J722" s="662" t="s">
        <v>3289</v>
      </c>
      <c r="K722" s="662" t="s">
        <v>3290</v>
      </c>
      <c r="L722" s="663">
        <v>118.54</v>
      </c>
      <c r="M722" s="663">
        <v>118.54</v>
      </c>
      <c r="N722" s="662">
        <v>1</v>
      </c>
      <c r="O722" s="745">
        <v>1</v>
      </c>
      <c r="P722" s="663">
        <v>118.54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12</v>
      </c>
      <c r="B723" s="662" t="s">
        <v>543</v>
      </c>
      <c r="C723" s="662" t="s">
        <v>2356</v>
      </c>
      <c r="D723" s="743" t="s">
        <v>4570</v>
      </c>
      <c r="E723" s="744" t="s">
        <v>2369</v>
      </c>
      <c r="F723" s="662" t="s">
        <v>2351</v>
      </c>
      <c r="G723" s="662" t="s">
        <v>3287</v>
      </c>
      <c r="H723" s="662" t="s">
        <v>1529</v>
      </c>
      <c r="I723" s="662" t="s">
        <v>3291</v>
      </c>
      <c r="J723" s="662" t="s">
        <v>3292</v>
      </c>
      <c r="K723" s="662" t="s">
        <v>3293</v>
      </c>
      <c r="L723" s="663">
        <v>79.03</v>
      </c>
      <c r="M723" s="663">
        <v>237.09</v>
      </c>
      <c r="N723" s="662">
        <v>3</v>
      </c>
      <c r="O723" s="745">
        <v>1.5</v>
      </c>
      <c r="P723" s="663">
        <v>237.09</v>
      </c>
      <c r="Q723" s="678">
        <v>1</v>
      </c>
      <c r="R723" s="662">
        <v>3</v>
      </c>
      <c r="S723" s="678">
        <v>1</v>
      </c>
      <c r="T723" s="745">
        <v>1.5</v>
      </c>
      <c r="U723" s="701">
        <v>1</v>
      </c>
    </row>
    <row r="724" spans="1:21" ht="14.4" customHeight="1" x14ac:dyDescent="0.3">
      <c r="A724" s="661">
        <v>12</v>
      </c>
      <c r="B724" s="662" t="s">
        <v>543</v>
      </c>
      <c r="C724" s="662" t="s">
        <v>2356</v>
      </c>
      <c r="D724" s="743" t="s">
        <v>4570</v>
      </c>
      <c r="E724" s="744" t="s">
        <v>2369</v>
      </c>
      <c r="F724" s="662" t="s">
        <v>2351</v>
      </c>
      <c r="G724" s="662" t="s">
        <v>3287</v>
      </c>
      <c r="H724" s="662" t="s">
        <v>1529</v>
      </c>
      <c r="I724" s="662" t="s">
        <v>1699</v>
      </c>
      <c r="J724" s="662" t="s">
        <v>1700</v>
      </c>
      <c r="K724" s="662" t="s">
        <v>2268</v>
      </c>
      <c r="L724" s="663">
        <v>46.07</v>
      </c>
      <c r="M724" s="663">
        <v>92.14</v>
      </c>
      <c r="N724" s="662">
        <v>2</v>
      </c>
      <c r="O724" s="745">
        <v>1.5</v>
      </c>
      <c r="P724" s="663">
        <v>92.14</v>
      </c>
      <c r="Q724" s="678">
        <v>1</v>
      </c>
      <c r="R724" s="662">
        <v>2</v>
      </c>
      <c r="S724" s="678">
        <v>1</v>
      </c>
      <c r="T724" s="745">
        <v>1.5</v>
      </c>
      <c r="U724" s="701">
        <v>1</v>
      </c>
    </row>
    <row r="725" spans="1:21" ht="14.4" customHeight="1" x14ac:dyDescent="0.3">
      <c r="A725" s="661">
        <v>12</v>
      </c>
      <c r="B725" s="662" t="s">
        <v>543</v>
      </c>
      <c r="C725" s="662" t="s">
        <v>2356</v>
      </c>
      <c r="D725" s="743" t="s">
        <v>4570</v>
      </c>
      <c r="E725" s="744" t="s">
        <v>2369</v>
      </c>
      <c r="F725" s="662" t="s">
        <v>2351</v>
      </c>
      <c r="G725" s="662" t="s">
        <v>3294</v>
      </c>
      <c r="H725" s="662" t="s">
        <v>544</v>
      </c>
      <c r="I725" s="662" t="s">
        <v>3295</v>
      </c>
      <c r="J725" s="662" t="s">
        <v>3296</v>
      </c>
      <c r="K725" s="662" t="s">
        <v>3297</v>
      </c>
      <c r="L725" s="663">
        <v>0</v>
      </c>
      <c r="M725" s="663">
        <v>0</v>
      </c>
      <c r="N725" s="662">
        <v>1</v>
      </c>
      <c r="O725" s="745">
        <v>1</v>
      </c>
      <c r="P725" s="663">
        <v>0</v>
      </c>
      <c r="Q725" s="678"/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12</v>
      </c>
      <c r="B726" s="662" t="s">
        <v>543</v>
      </c>
      <c r="C726" s="662" t="s">
        <v>2356</v>
      </c>
      <c r="D726" s="743" t="s">
        <v>4570</v>
      </c>
      <c r="E726" s="744" t="s">
        <v>2369</v>
      </c>
      <c r="F726" s="662" t="s">
        <v>2351</v>
      </c>
      <c r="G726" s="662" t="s">
        <v>2828</v>
      </c>
      <c r="H726" s="662" t="s">
        <v>544</v>
      </c>
      <c r="I726" s="662" t="s">
        <v>2829</v>
      </c>
      <c r="J726" s="662" t="s">
        <v>2830</v>
      </c>
      <c r="K726" s="662" t="s">
        <v>2336</v>
      </c>
      <c r="L726" s="663">
        <v>38.56</v>
      </c>
      <c r="M726" s="663">
        <v>38.56</v>
      </c>
      <c r="N726" s="662">
        <v>1</v>
      </c>
      <c r="O726" s="745">
        <v>0.5</v>
      </c>
      <c r="P726" s="663">
        <v>38.56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12</v>
      </c>
      <c r="B727" s="662" t="s">
        <v>543</v>
      </c>
      <c r="C727" s="662" t="s">
        <v>2356</v>
      </c>
      <c r="D727" s="743" t="s">
        <v>4570</v>
      </c>
      <c r="E727" s="744" t="s">
        <v>2369</v>
      </c>
      <c r="F727" s="662" t="s">
        <v>2351</v>
      </c>
      <c r="G727" s="662" t="s">
        <v>3298</v>
      </c>
      <c r="H727" s="662" t="s">
        <v>1529</v>
      </c>
      <c r="I727" s="662" t="s">
        <v>3299</v>
      </c>
      <c r="J727" s="662" t="s">
        <v>1632</v>
      </c>
      <c r="K727" s="662" t="s">
        <v>3300</v>
      </c>
      <c r="L727" s="663">
        <v>73.069999999999993</v>
      </c>
      <c r="M727" s="663">
        <v>438.41999999999996</v>
      </c>
      <c r="N727" s="662">
        <v>6</v>
      </c>
      <c r="O727" s="745">
        <v>2</v>
      </c>
      <c r="P727" s="663">
        <v>438.41999999999996</v>
      </c>
      <c r="Q727" s="678">
        <v>1</v>
      </c>
      <c r="R727" s="662">
        <v>6</v>
      </c>
      <c r="S727" s="678">
        <v>1</v>
      </c>
      <c r="T727" s="745">
        <v>2</v>
      </c>
      <c r="U727" s="701">
        <v>1</v>
      </c>
    </row>
    <row r="728" spans="1:21" ht="14.4" customHeight="1" x14ac:dyDescent="0.3">
      <c r="A728" s="661">
        <v>12</v>
      </c>
      <c r="B728" s="662" t="s">
        <v>543</v>
      </c>
      <c r="C728" s="662" t="s">
        <v>2356</v>
      </c>
      <c r="D728" s="743" t="s">
        <v>4570</v>
      </c>
      <c r="E728" s="744" t="s">
        <v>2369</v>
      </c>
      <c r="F728" s="662" t="s">
        <v>2351</v>
      </c>
      <c r="G728" s="662" t="s">
        <v>3298</v>
      </c>
      <c r="H728" s="662" t="s">
        <v>1529</v>
      </c>
      <c r="I728" s="662" t="s">
        <v>3301</v>
      </c>
      <c r="J728" s="662" t="s">
        <v>1632</v>
      </c>
      <c r="K728" s="662" t="s">
        <v>3302</v>
      </c>
      <c r="L728" s="663">
        <v>146.15</v>
      </c>
      <c r="M728" s="663">
        <v>292.3</v>
      </c>
      <c r="N728" s="662">
        <v>2</v>
      </c>
      <c r="O728" s="745">
        <v>1</v>
      </c>
      <c r="P728" s="663">
        <v>292.3</v>
      </c>
      <c r="Q728" s="678">
        <v>1</v>
      </c>
      <c r="R728" s="662">
        <v>2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12</v>
      </c>
      <c r="B729" s="662" t="s">
        <v>543</v>
      </c>
      <c r="C729" s="662" t="s">
        <v>2356</v>
      </c>
      <c r="D729" s="743" t="s">
        <v>4570</v>
      </c>
      <c r="E729" s="744" t="s">
        <v>2369</v>
      </c>
      <c r="F729" s="662" t="s">
        <v>2351</v>
      </c>
      <c r="G729" s="662" t="s">
        <v>2614</v>
      </c>
      <c r="H729" s="662" t="s">
        <v>544</v>
      </c>
      <c r="I729" s="662" t="s">
        <v>3303</v>
      </c>
      <c r="J729" s="662" t="s">
        <v>3304</v>
      </c>
      <c r="K729" s="662" t="s">
        <v>3305</v>
      </c>
      <c r="L729" s="663">
        <v>38.04</v>
      </c>
      <c r="M729" s="663">
        <v>38.04</v>
      </c>
      <c r="N729" s="662">
        <v>1</v>
      </c>
      <c r="O729" s="745">
        <v>0.5</v>
      </c>
      <c r="P729" s="663">
        <v>38.04</v>
      </c>
      <c r="Q729" s="678">
        <v>1</v>
      </c>
      <c r="R729" s="662">
        <v>1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12</v>
      </c>
      <c r="B730" s="662" t="s">
        <v>543</v>
      </c>
      <c r="C730" s="662" t="s">
        <v>2356</v>
      </c>
      <c r="D730" s="743" t="s">
        <v>4570</v>
      </c>
      <c r="E730" s="744" t="s">
        <v>2369</v>
      </c>
      <c r="F730" s="662" t="s">
        <v>2351</v>
      </c>
      <c r="G730" s="662" t="s">
        <v>2393</v>
      </c>
      <c r="H730" s="662" t="s">
        <v>1529</v>
      </c>
      <c r="I730" s="662" t="s">
        <v>1573</v>
      </c>
      <c r="J730" s="662" t="s">
        <v>1574</v>
      </c>
      <c r="K730" s="662" t="s">
        <v>2208</v>
      </c>
      <c r="L730" s="663">
        <v>1847.49</v>
      </c>
      <c r="M730" s="663">
        <v>3694.98</v>
      </c>
      <c r="N730" s="662">
        <v>2</v>
      </c>
      <c r="O730" s="745">
        <v>1</v>
      </c>
      <c r="P730" s="663">
        <v>3694.98</v>
      </c>
      <c r="Q730" s="678">
        <v>1</v>
      </c>
      <c r="R730" s="662">
        <v>2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12</v>
      </c>
      <c r="B731" s="662" t="s">
        <v>543</v>
      </c>
      <c r="C731" s="662" t="s">
        <v>2356</v>
      </c>
      <c r="D731" s="743" t="s">
        <v>4570</v>
      </c>
      <c r="E731" s="744" t="s">
        <v>2369</v>
      </c>
      <c r="F731" s="662" t="s">
        <v>2351</v>
      </c>
      <c r="G731" s="662" t="s">
        <v>2451</v>
      </c>
      <c r="H731" s="662" t="s">
        <v>1529</v>
      </c>
      <c r="I731" s="662" t="s">
        <v>1539</v>
      </c>
      <c r="J731" s="662" t="s">
        <v>1540</v>
      </c>
      <c r="K731" s="662" t="s">
        <v>2310</v>
      </c>
      <c r="L731" s="663">
        <v>36.54</v>
      </c>
      <c r="M731" s="663">
        <v>109.62</v>
      </c>
      <c r="N731" s="662">
        <v>3</v>
      </c>
      <c r="O731" s="745">
        <v>1</v>
      </c>
      <c r="P731" s="663">
        <v>109.62</v>
      </c>
      <c r="Q731" s="678">
        <v>1</v>
      </c>
      <c r="R731" s="662">
        <v>3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12</v>
      </c>
      <c r="B732" s="662" t="s">
        <v>543</v>
      </c>
      <c r="C732" s="662" t="s">
        <v>2356</v>
      </c>
      <c r="D732" s="743" t="s">
        <v>4570</v>
      </c>
      <c r="E732" s="744" t="s">
        <v>2369</v>
      </c>
      <c r="F732" s="662" t="s">
        <v>2351</v>
      </c>
      <c r="G732" s="662" t="s">
        <v>2451</v>
      </c>
      <c r="H732" s="662" t="s">
        <v>1529</v>
      </c>
      <c r="I732" s="662" t="s">
        <v>3306</v>
      </c>
      <c r="J732" s="662" t="s">
        <v>1540</v>
      </c>
      <c r="K732" s="662" t="s">
        <v>3307</v>
      </c>
      <c r="L732" s="663">
        <v>0</v>
      </c>
      <c r="M732" s="663">
        <v>0</v>
      </c>
      <c r="N732" s="662">
        <v>2</v>
      </c>
      <c r="O732" s="745">
        <v>1</v>
      </c>
      <c r="P732" s="663">
        <v>0</v>
      </c>
      <c r="Q732" s="678"/>
      <c r="R732" s="662">
        <v>2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12</v>
      </c>
      <c r="B733" s="662" t="s">
        <v>543</v>
      </c>
      <c r="C733" s="662" t="s">
        <v>2356</v>
      </c>
      <c r="D733" s="743" t="s">
        <v>4570</v>
      </c>
      <c r="E733" s="744" t="s">
        <v>2369</v>
      </c>
      <c r="F733" s="662" t="s">
        <v>2351</v>
      </c>
      <c r="G733" s="662" t="s">
        <v>2451</v>
      </c>
      <c r="H733" s="662" t="s">
        <v>544</v>
      </c>
      <c r="I733" s="662" t="s">
        <v>2452</v>
      </c>
      <c r="J733" s="662" t="s">
        <v>1540</v>
      </c>
      <c r="K733" s="662" t="s">
        <v>2453</v>
      </c>
      <c r="L733" s="663">
        <v>48.42</v>
      </c>
      <c r="M733" s="663">
        <v>48.42</v>
      </c>
      <c r="N733" s="662">
        <v>1</v>
      </c>
      <c r="O733" s="745">
        <v>0.5</v>
      </c>
      <c r="P733" s="663">
        <v>48.42</v>
      </c>
      <c r="Q733" s="678">
        <v>1</v>
      </c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12</v>
      </c>
      <c r="B734" s="662" t="s">
        <v>543</v>
      </c>
      <c r="C734" s="662" t="s">
        <v>2356</v>
      </c>
      <c r="D734" s="743" t="s">
        <v>4570</v>
      </c>
      <c r="E734" s="744" t="s">
        <v>2369</v>
      </c>
      <c r="F734" s="662" t="s">
        <v>2351</v>
      </c>
      <c r="G734" s="662" t="s">
        <v>2451</v>
      </c>
      <c r="H734" s="662" t="s">
        <v>544</v>
      </c>
      <c r="I734" s="662" t="s">
        <v>2452</v>
      </c>
      <c r="J734" s="662" t="s">
        <v>1540</v>
      </c>
      <c r="K734" s="662" t="s">
        <v>2453</v>
      </c>
      <c r="L734" s="663">
        <v>36.54</v>
      </c>
      <c r="M734" s="663">
        <v>328.86</v>
      </c>
      <c r="N734" s="662">
        <v>9</v>
      </c>
      <c r="O734" s="745">
        <v>2</v>
      </c>
      <c r="P734" s="663">
        <v>292.32</v>
      </c>
      <c r="Q734" s="678">
        <v>0.88888888888888884</v>
      </c>
      <c r="R734" s="662">
        <v>8</v>
      </c>
      <c r="S734" s="678">
        <v>0.88888888888888884</v>
      </c>
      <c r="T734" s="745">
        <v>1</v>
      </c>
      <c r="U734" s="701">
        <v>0.5</v>
      </c>
    </row>
    <row r="735" spans="1:21" ht="14.4" customHeight="1" x14ac:dyDescent="0.3">
      <c r="A735" s="661">
        <v>12</v>
      </c>
      <c r="B735" s="662" t="s">
        <v>543</v>
      </c>
      <c r="C735" s="662" t="s">
        <v>2356</v>
      </c>
      <c r="D735" s="743" t="s">
        <v>4570</v>
      </c>
      <c r="E735" s="744" t="s">
        <v>2369</v>
      </c>
      <c r="F735" s="662" t="s">
        <v>2351</v>
      </c>
      <c r="G735" s="662" t="s">
        <v>2451</v>
      </c>
      <c r="H735" s="662" t="s">
        <v>544</v>
      </c>
      <c r="I735" s="662" t="s">
        <v>3308</v>
      </c>
      <c r="J735" s="662" t="s">
        <v>3309</v>
      </c>
      <c r="K735" s="662" t="s">
        <v>3310</v>
      </c>
      <c r="L735" s="663">
        <v>36.54</v>
      </c>
      <c r="M735" s="663">
        <v>219.24</v>
      </c>
      <c r="N735" s="662">
        <v>6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12</v>
      </c>
      <c r="B736" s="662" t="s">
        <v>543</v>
      </c>
      <c r="C736" s="662" t="s">
        <v>2356</v>
      </c>
      <c r="D736" s="743" t="s">
        <v>4570</v>
      </c>
      <c r="E736" s="744" t="s">
        <v>2369</v>
      </c>
      <c r="F736" s="662" t="s">
        <v>2351</v>
      </c>
      <c r="G736" s="662" t="s">
        <v>2395</v>
      </c>
      <c r="H736" s="662" t="s">
        <v>544</v>
      </c>
      <c r="I736" s="662" t="s">
        <v>1868</v>
      </c>
      <c r="J736" s="662" t="s">
        <v>1869</v>
      </c>
      <c r="K736" s="662" t="s">
        <v>2310</v>
      </c>
      <c r="L736" s="663">
        <v>88.1</v>
      </c>
      <c r="M736" s="663">
        <v>969.1</v>
      </c>
      <c r="N736" s="662">
        <v>11</v>
      </c>
      <c r="O736" s="745">
        <v>4.5</v>
      </c>
      <c r="P736" s="663">
        <v>881</v>
      </c>
      <c r="Q736" s="678">
        <v>0.90909090909090906</v>
      </c>
      <c r="R736" s="662">
        <v>10</v>
      </c>
      <c r="S736" s="678">
        <v>0.90909090909090906</v>
      </c>
      <c r="T736" s="745">
        <v>4</v>
      </c>
      <c r="U736" s="701">
        <v>0.88888888888888884</v>
      </c>
    </row>
    <row r="737" spans="1:21" ht="14.4" customHeight="1" x14ac:dyDescent="0.3">
      <c r="A737" s="661">
        <v>12</v>
      </c>
      <c r="B737" s="662" t="s">
        <v>543</v>
      </c>
      <c r="C737" s="662" t="s">
        <v>2356</v>
      </c>
      <c r="D737" s="743" t="s">
        <v>4570</v>
      </c>
      <c r="E737" s="744" t="s">
        <v>2369</v>
      </c>
      <c r="F737" s="662" t="s">
        <v>2351</v>
      </c>
      <c r="G737" s="662" t="s">
        <v>3311</v>
      </c>
      <c r="H737" s="662" t="s">
        <v>544</v>
      </c>
      <c r="I737" s="662" t="s">
        <v>3312</v>
      </c>
      <c r="J737" s="662" t="s">
        <v>3313</v>
      </c>
      <c r="K737" s="662" t="s">
        <v>2232</v>
      </c>
      <c r="L737" s="663">
        <v>47.53</v>
      </c>
      <c r="M737" s="663">
        <v>95.06</v>
      </c>
      <c r="N737" s="662">
        <v>2</v>
      </c>
      <c r="O737" s="745">
        <v>2</v>
      </c>
      <c r="P737" s="663">
        <v>95.06</v>
      </c>
      <c r="Q737" s="678">
        <v>1</v>
      </c>
      <c r="R737" s="662">
        <v>2</v>
      </c>
      <c r="S737" s="678">
        <v>1</v>
      </c>
      <c r="T737" s="745">
        <v>2</v>
      </c>
      <c r="U737" s="701">
        <v>1</v>
      </c>
    </row>
    <row r="738" spans="1:21" ht="14.4" customHeight="1" x14ac:dyDescent="0.3">
      <c r="A738" s="661">
        <v>12</v>
      </c>
      <c r="B738" s="662" t="s">
        <v>543</v>
      </c>
      <c r="C738" s="662" t="s">
        <v>2356</v>
      </c>
      <c r="D738" s="743" t="s">
        <v>4570</v>
      </c>
      <c r="E738" s="744" t="s">
        <v>2369</v>
      </c>
      <c r="F738" s="662" t="s">
        <v>2351</v>
      </c>
      <c r="G738" s="662" t="s">
        <v>2400</v>
      </c>
      <c r="H738" s="662" t="s">
        <v>544</v>
      </c>
      <c r="I738" s="662" t="s">
        <v>1790</v>
      </c>
      <c r="J738" s="662" t="s">
        <v>1791</v>
      </c>
      <c r="K738" s="662" t="s">
        <v>2401</v>
      </c>
      <c r="L738" s="663">
        <v>78.33</v>
      </c>
      <c r="M738" s="663">
        <v>391.65</v>
      </c>
      <c r="N738" s="662">
        <v>5</v>
      </c>
      <c r="O738" s="745">
        <v>3</v>
      </c>
      <c r="P738" s="663">
        <v>313.32</v>
      </c>
      <c r="Q738" s="678">
        <v>0.8</v>
      </c>
      <c r="R738" s="662">
        <v>4</v>
      </c>
      <c r="S738" s="678">
        <v>0.8</v>
      </c>
      <c r="T738" s="745">
        <v>2</v>
      </c>
      <c r="U738" s="701">
        <v>0.66666666666666663</v>
      </c>
    </row>
    <row r="739" spans="1:21" ht="14.4" customHeight="1" x14ac:dyDescent="0.3">
      <c r="A739" s="661">
        <v>12</v>
      </c>
      <c r="B739" s="662" t="s">
        <v>543</v>
      </c>
      <c r="C739" s="662" t="s">
        <v>2356</v>
      </c>
      <c r="D739" s="743" t="s">
        <v>4570</v>
      </c>
      <c r="E739" s="744" t="s">
        <v>2369</v>
      </c>
      <c r="F739" s="662" t="s">
        <v>2351</v>
      </c>
      <c r="G739" s="662" t="s">
        <v>2400</v>
      </c>
      <c r="H739" s="662" t="s">
        <v>544</v>
      </c>
      <c r="I739" s="662" t="s">
        <v>2484</v>
      </c>
      <c r="J739" s="662" t="s">
        <v>1791</v>
      </c>
      <c r="K739" s="662" t="s">
        <v>2485</v>
      </c>
      <c r="L739" s="663">
        <v>0</v>
      </c>
      <c r="M739" s="663">
        <v>0</v>
      </c>
      <c r="N739" s="662">
        <v>1</v>
      </c>
      <c r="O739" s="745">
        <v>1</v>
      </c>
      <c r="P739" s="663">
        <v>0</v>
      </c>
      <c r="Q739" s="678"/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12</v>
      </c>
      <c r="B740" s="662" t="s">
        <v>543</v>
      </c>
      <c r="C740" s="662" t="s">
        <v>2356</v>
      </c>
      <c r="D740" s="743" t="s">
        <v>4570</v>
      </c>
      <c r="E740" s="744" t="s">
        <v>2369</v>
      </c>
      <c r="F740" s="662" t="s">
        <v>2351</v>
      </c>
      <c r="G740" s="662" t="s">
        <v>2400</v>
      </c>
      <c r="H740" s="662" t="s">
        <v>544</v>
      </c>
      <c r="I740" s="662" t="s">
        <v>2454</v>
      </c>
      <c r="J740" s="662" t="s">
        <v>1791</v>
      </c>
      <c r="K740" s="662" t="s">
        <v>2455</v>
      </c>
      <c r="L740" s="663">
        <v>0</v>
      </c>
      <c r="M740" s="663">
        <v>0</v>
      </c>
      <c r="N740" s="662">
        <v>9</v>
      </c>
      <c r="O740" s="745">
        <v>7</v>
      </c>
      <c r="P740" s="663">
        <v>0</v>
      </c>
      <c r="Q740" s="678"/>
      <c r="R740" s="662">
        <v>7</v>
      </c>
      <c r="S740" s="678">
        <v>0.77777777777777779</v>
      </c>
      <c r="T740" s="745">
        <v>6.5</v>
      </c>
      <c r="U740" s="701">
        <v>0.9285714285714286</v>
      </c>
    </row>
    <row r="741" spans="1:21" ht="14.4" customHeight="1" x14ac:dyDescent="0.3">
      <c r="A741" s="661">
        <v>12</v>
      </c>
      <c r="B741" s="662" t="s">
        <v>543</v>
      </c>
      <c r="C741" s="662" t="s">
        <v>2356</v>
      </c>
      <c r="D741" s="743" t="s">
        <v>4570</v>
      </c>
      <c r="E741" s="744" t="s">
        <v>2369</v>
      </c>
      <c r="F741" s="662" t="s">
        <v>2351</v>
      </c>
      <c r="G741" s="662" t="s">
        <v>2846</v>
      </c>
      <c r="H741" s="662" t="s">
        <v>544</v>
      </c>
      <c r="I741" s="662" t="s">
        <v>1467</v>
      </c>
      <c r="J741" s="662" t="s">
        <v>736</v>
      </c>
      <c r="K741" s="662" t="s">
        <v>2848</v>
      </c>
      <c r="L741" s="663">
        <v>301.2</v>
      </c>
      <c r="M741" s="663">
        <v>301.2</v>
      </c>
      <c r="N741" s="662">
        <v>1</v>
      </c>
      <c r="O741" s="745">
        <v>0.5</v>
      </c>
      <c r="P741" s="663">
        <v>301.2</v>
      </c>
      <c r="Q741" s="678">
        <v>1</v>
      </c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12</v>
      </c>
      <c r="B742" s="662" t="s">
        <v>543</v>
      </c>
      <c r="C742" s="662" t="s">
        <v>2356</v>
      </c>
      <c r="D742" s="743" t="s">
        <v>4570</v>
      </c>
      <c r="E742" s="744" t="s">
        <v>2369</v>
      </c>
      <c r="F742" s="662" t="s">
        <v>2351</v>
      </c>
      <c r="G742" s="662" t="s">
        <v>2846</v>
      </c>
      <c r="H742" s="662" t="s">
        <v>544</v>
      </c>
      <c r="I742" s="662" t="s">
        <v>2847</v>
      </c>
      <c r="J742" s="662" t="s">
        <v>736</v>
      </c>
      <c r="K742" s="662" t="s">
        <v>2848</v>
      </c>
      <c r="L742" s="663">
        <v>185.26</v>
      </c>
      <c r="M742" s="663">
        <v>1667.34</v>
      </c>
      <c r="N742" s="662">
        <v>9</v>
      </c>
      <c r="O742" s="745">
        <v>5.5</v>
      </c>
      <c r="P742" s="663">
        <v>1667.34</v>
      </c>
      <c r="Q742" s="678">
        <v>1</v>
      </c>
      <c r="R742" s="662">
        <v>9</v>
      </c>
      <c r="S742" s="678">
        <v>1</v>
      </c>
      <c r="T742" s="745">
        <v>5.5</v>
      </c>
      <c r="U742" s="701">
        <v>1</v>
      </c>
    </row>
    <row r="743" spans="1:21" ht="14.4" customHeight="1" x14ac:dyDescent="0.3">
      <c r="A743" s="661">
        <v>12</v>
      </c>
      <c r="B743" s="662" t="s">
        <v>543</v>
      </c>
      <c r="C743" s="662" t="s">
        <v>2356</v>
      </c>
      <c r="D743" s="743" t="s">
        <v>4570</v>
      </c>
      <c r="E743" s="744" t="s">
        <v>2369</v>
      </c>
      <c r="F743" s="662" t="s">
        <v>2351</v>
      </c>
      <c r="G743" s="662" t="s">
        <v>2846</v>
      </c>
      <c r="H743" s="662" t="s">
        <v>544</v>
      </c>
      <c r="I743" s="662" t="s">
        <v>1507</v>
      </c>
      <c r="J743" s="662" t="s">
        <v>736</v>
      </c>
      <c r="K743" s="662" t="s">
        <v>2848</v>
      </c>
      <c r="L743" s="663">
        <v>301.2</v>
      </c>
      <c r="M743" s="663">
        <v>1204.8</v>
      </c>
      <c r="N743" s="662">
        <v>4</v>
      </c>
      <c r="O743" s="745">
        <v>2.5</v>
      </c>
      <c r="P743" s="663">
        <v>1204.8</v>
      </c>
      <c r="Q743" s="678">
        <v>1</v>
      </c>
      <c r="R743" s="662">
        <v>4</v>
      </c>
      <c r="S743" s="678">
        <v>1</v>
      </c>
      <c r="T743" s="745">
        <v>2.5</v>
      </c>
      <c r="U743" s="701">
        <v>1</v>
      </c>
    </row>
    <row r="744" spans="1:21" ht="14.4" customHeight="1" x14ac:dyDescent="0.3">
      <c r="A744" s="661">
        <v>12</v>
      </c>
      <c r="B744" s="662" t="s">
        <v>543</v>
      </c>
      <c r="C744" s="662" t="s">
        <v>2356</v>
      </c>
      <c r="D744" s="743" t="s">
        <v>4570</v>
      </c>
      <c r="E744" s="744" t="s">
        <v>2369</v>
      </c>
      <c r="F744" s="662" t="s">
        <v>2351</v>
      </c>
      <c r="G744" s="662" t="s">
        <v>2725</v>
      </c>
      <c r="H744" s="662" t="s">
        <v>1529</v>
      </c>
      <c r="I744" s="662" t="s">
        <v>3314</v>
      </c>
      <c r="J744" s="662" t="s">
        <v>3315</v>
      </c>
      <c r="K744" s="662" t="s">
        <v>3316</v>
      </c>
      <c r="L744" s="663">
        <v>102.93</v>
      </c>
      <c r="M744" s="663">
        <v>205.86</v>
      </c>
      <c r="N744" s="662">
        <v>2</v>
      </c>
      <c r="O744" s="745">
        <v>0.5</v>
      </c>
      <c r="P744" s="663">
        <v>205.86</v>
      </c>
      <c r="Q744" s="678">
        <v>1</v>
      </c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12</v>
      </c>
      <c r="B745" s="662" t="s">
        <v>543</v>
      </c>
      <c r="C745" s="662" t="s">
        <v>2356</v>
      </c>
      <c r="D745" s="743" t="s">
        <v>4570</v>
      </c>
      <c r="E745" s="744" t="s">
        <v>2369</v>
      </c>
      <c r="F745" s="662" t="s">
        <v>2351</v>
      </c>
      <c r="G745" s="662" t="s">
        <v>2725</v>
      </c>
      <c r="H745" s="662" t="s">
        <v>1529</v>
      </c>
      <c r="I745" s="662" t="s">
        <v>3317</v>
      </c>
      <c r="J745" s="662" t="s">
        <v>2727</v>
      </c>
      <c r="K745" s="662" t="s">
        <v>3318</v>
      </c>
      <c r="L745" s="663">
        <v>0</v>
      </c>
      <c r="M745" s="663">
        <v>0</v>
      </c>
      <c r="N745" s="662">
        <v>1</v>
      </c>
      <c r="O745" s="745">
        <v>0.5</v>
      </c>
      <c r="P745" s="663">
        <v>0</v>
      </c>
      <c r="Q745" s="678"/>
      <c r="R745" s="662">
        <v>1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12</v>
      </c>
      <c r="B746" s="662" t="s">
        <v>543</v>
      </c>
      <c r="C746" s="662" t="s">
        <v>2356</v>
      </c>
      <c r="D746" s="743" t="s">
        <v>4570</v>
      </c>
      <c r="E746" s="744" t="s">
        <v>2369</v>
      </c>
      <c r="F746" s="662" t="s">
        <v>2351</v>
      </c>
      <c r="G746" s="662" t="s">
        <v>3319</v>
      </c>
      <c r="H746" s="662" t="s">
        <v>544</v>
      </c>
      <c r="I746" s="662" t="s">
        <v>3320</v>
      </c>
      <c r="J746" s="662" t="s">
        <v>3321</v>
      </c>
      <c r="K746" s="662" t="s">
        <v>2784</v>
      </c>
      <c r="L746" s="663">
        <v>144.81</v>
      </c>
      <c r="M746" s="663">
        <v>289.62</v>
      </c>
      <c r="N746" s="662">
        <v>2</v>
      </c>
      <c r="O746" s="745">
        <v>1.5</v>
      </c>
      <c r="P746" s="663">
        <v>289.62</v>
      </c>
      <c r="Q746" s="678">
        <v>1</v>
      </c>
      <c r="R746" s="662">
        <v>2</v>
      </c>
      <c r="S746" s="678">
        <v>1</v>
      </c>
      <c r="T746" s="745">
        <v>1.5</v>
      </c>
      <c r="U746" s="701">
        <v>1</v>
      </c>
    </row>
    <row r="747" spans="1:21" ht="14.4" customHeight="1" x14ac:dyDescent="0.3">
      <c r="A747" s="661">
        <v>12</v>
      </c>
      <c r="B747" s="662" t="s">
        <v>543</v>
      </c>
      <c r="C747" s="662" t="s">
        <v>2356</v>
      </c>
      <c r="D747" s="743" t="s">
        <v>4570</v>
      </c>
      <c r="E747" s="744" t="s">
        <v>2369</v>
      </c>
      <c r="F747" s="662" t="s">
        <v>2351</v>
      </c>
      <c r="G747" s="662" t="s">
        <v>3322</v>
      </c>
      <c r="H747" s="662" t="s">
        <v>544</v>
      </c>
      <c r="I747" s="662" t="s">
        <v>3323</v>
      </c>
      <c r="J747" s="662" t="s">
        <v>3324</v>
      </c>
      <c r="K747" s="662" t="s">
        <v>3325</v>
      </c>
      <c r="L747" s="663">
        <v>256.67</v>
      </c>
      <c r="M747" s="663">
        <v>256.67</v>
      </c>
      <c r="N747" s="662">
        <v>1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12</v>
      </c>
      <c r="B748" s="662" t="s">
        <v>543</v>
      </c>
      <c r="C748" s="662" t="s">
        <v>2356</v>
      </c>
      <c r="D748" s="743" t="s">
        <v>4570</v>
      </c>
      <c r="E748" s="744" t="s">
        <v>2369</v>
      </c>
      <c r="F748" s="662" t="s">
        <v>2351</v>
      </c>
      <c r="G748" s="662" t="s">
        <v>3326</v>
      </c>
      <c r="H748" s="662" t="s">
        <v>544</v>
      </c>
      <c r="I748" s="662" t="s">
        <v>3327</v>
      </c>
      <c r="J748" s="662" t="s">
        <v>3328</v>
      </c>
      <c r="K748" s="662" t="s">
        <v>3329</v>
      </c>
      <c r="L748" s="663">
        <v>0</v>
      </c>
      <c r="M748" s="663">
        <v>0</v>
      </c>
      <c r="N748" s="662">
        <v>1</v>
      </c>
      <c r="O748" s="745">
        <v>0.5</v>
      </c>
      <c r="P748" s="663">
        <v>0</v>
      </c>
      <c r="Q748" s="678"/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12</v>
      </c>
      <c r="B749" s="662" t="s">
        <v>543</v>
      </c>
      <c r="C749" s="662" t="s">
        <v>2356</v>
      </c>
      <c r="D749" s="743" t="s">
        <v>4570</v>
      </c>
      <c r="E749" s="744" t="s">
        <v>2369</v>
      </c>
      <c r="F749" s="662" t="s">
        <v>2351</v>
      </c>
      <c r="G749" s="662" t="s">
        <v>2402</v>
      </c>
      <c r="H749" s="662" t="s">
        <v>544</v>
      </c>
      <c r="I749" s="662" t="s">
        <v>2403</v>
      </c>
      <c r="J749" s="662" t="s">
        <v>1386</v>
      </c>
      <c r="K749" s="662" t="s">
        <v>2404</v>
      </c>
      <c r="L749" s="663">
        <v>54.23</v>
      </c>
      <c r="M749" s="663">
        <v>813.44999999999993</v>
      </c>
      <c r="N749" s="662">
        <v>15</v>
      </c>
      <c r="O749" s="745">
        <v>6.5</v>
      </c>
      <c r="P749" s="663">
        <v>596.53</v>
      </c>
      <c r="Q749" s="678">
        <v>0.73333333333333339</v>
      </c>
      <c r="R749" s="662">
        <v>11</v>
      </c>
      <c r="S749" s="678">
        <v>0.73333333333333328</v>
      </c>
      <c r="T749" s="745">
        <v>4.5</v>
      </c>
      <c r="U749" s="701">
        <v>0.69230769230769229</v>
      </c>
    </row>
    <row r="750" spans="1:21" ht="14.4" customHeight="1" x14ac:dyDescent="0.3">
      <c r="A750" s="661">
        <v>12</v>
      </c>
      <c r="B750" s="662" t="s">
        <v>543</v>
      </c>
      <c r="C750" s="662" t="s">
        <v>2356</v>
      </c>
      <c r="D750" s="743" t="s">
        <v>4570</v>
      </c>
      <c r="E750" s="744" t="s">
        <v>2369</v>
      </c>
      <c r="F750" s="662" t="s">
        <v>2351</v>
      </c>
      <c r="G750" s="662" t="s">
        <v>2495</v>
      </c>
      <c r="H750" s="662" t="s">
        <v>544</v>
      </c>
      <c r="I750" s="662" t="s">
        <v>3330</v>
      </c>
      <c r="J750" s="662" t="s">
        <v>2859</v>
      </c>
      <c r="K750" s="662" t="s">
        <v>3331</v>
      </c>
      <c r="L750" s="663">
        <v>0</v>
      </c>
      <c r="M750" s="663">
        <v>0</v>
      </c>
      <c r="N750" s="662">
        <v>1</v>
      </c>
      <c r="O750" s="745">
        <v>1</v>
      </c>
      <c r="P750" s="663">
        <v>0</v>
      </c>
      <c r="Q750" s="678"/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12</v>
      </c>
      <c r="B751" s="662" t="s">
        <v>543</v>
      </c>
      <c r="C751" s="662" t="s">
        <v>2356</v>
      </c>
      <c r="D751" s="743" t="s">
        <v>4570</v>
      </c>
      <c r="E751" s="744" t="s">
        <v>2369</v>
      </c>
      <c r="F751" s="662" t="s">
        <v>2351</v>
      </c>
      <c r="G751" s="662" t="s">
        <v>3332</v>
      </c>
      <c r="H751" s="662" t="s">
        <v>1529</v>
      </c>
      <c r="I751" s="662" t="s">
        <v>3333</v>
      </c>
      <c r="J751" s="662" t="s">
        <v>2231</v>
      </c>
      <c r="K751" s="662" t="s">
        <v>2325</v>
      </c>
      <c r="L751" s="663">
        <v>0</v>
      </c>
      <c r="M751" s="663">
        <v>0</v>
      </c>
      <c r="N751" s="662">
        <v>1</v>
      </c>
      <c r="O751" s="745">
        <v>1</v>
      </c>
      <c r="P751" s="663">
        <v>0</v>
      </c>
      <c r="Q751" s="678"/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12</v>
      </c>
      <c r="B752" s="662" t="s">
        <v>543</v>
      </c>
      <c r="C752" s="662" t="s">
        <v>2356</v>
      </c>
      <c r="D752" s="743" t="s">
        <v>4570</v>
      </c>
      <c r="E752" s="744" t="s">
        <v>2369</v>
      </c>
      <c r="F752" s="662" t="s">
        <v>2351</v>
      </c>
      <c r="G752" s="662" t="s">
        <v>3334</v>
      </c>
      <c r="H752" s="662" t="s">
        <v>544</v>
      </c>
      <c r="I752" s="662" t="s">
        <v>3335</v>
      </c>
      <c r="J752" s="662" t="s">
        <v>845</v>
      </c>
      <c r="K752" s="662" t="s">
        <v>3336</v>
      </c>
      <c r="L752" s="663">
        <v>316.36</v>
      </c>
      <c r="M752" s="663">
        <v>316.36</v>
      </c>
      <c r="N752" s="662">
        <v>1</v>
      </c>
      <c r="O752" s="745">
        <v>1</v>
      </c>
      <c r="P752" s="663">
        <v>316.36</v>
      </c>
      <c r="Q752" s="678">
        <v>1</v>
      </c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12</v>
      </c>
      <c r="B753" s="662" t="s">
        <v>543</v>
      </c>
      <c r="C753" s="662" t="s">
        <v>2356</v>
      </c>
      <c r="D753" s="743" t="s">
        <v>4570</v>
      </c>
      <c r="E753" s="744" t="s">
        <v>2369</v>
      </c>
      <c r="F753" s="662" t="s">
        <v>2351</v>
      </c>
      <c r="G753" s="662" t="s">
        <v>2684</v>
      </c>
      <c r="H753" s="662" t="s">
        <v>544</v>
      </c>
      <c r="I753" s="662" t="s">
        <v>3337</v>
      </c>
      <c r="J753" s="662" t="s">
        <v>3338</v>
      </c>
      <c r="K753" s="662" t="s">
        <v>3339</v>
      </c>
      <c r="L753" s="663">
        <v>0</v>
      </c>
      <c r="M753" s="663">
        <v>0</v>
      </c>
      <c r="N753" s="662">
        <v>2</v>
      </c>
      <c r="O753" s="745">
        <v>1</v>
      </c>
      <c r="P753" s="663">
        <v>0</v>
      </c>
      <c r="Q753" s="678"/>
      <c r="R753" s="662">
        <v>2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12</v>
      </c>
      <c r="B754" s="662" t="s">
        <v>543</v>
      </c>
      <c r="C754" s="662" t="s">
        <v>2356</v>
      </c>
      <c r="D754" s="743" t="s">
        <v>4570</v>
      </c>
      <c r="E754" s="744" t="s">
        <v>2369</v>
      </c>
      <c r="F754" s="662" t="s">
        <v>2351</v>
      </c>
      <c r="G754" s="662" t="s">
        <v>2499</v>
      </c>
      <c r="H754" s="662" t="s">
        <v>544</v>
      </c>
      <c r="I754" s="662" t="s">
        <v>959</v>
      </c>
      <c r="J754" s="662" t="s">
        <v>960</v>
      </c>
      <c r="K754" s="662" t="s">
        <v>2500</v>
      </c>
      <c r="L754" s="663">
        <v>181.04</v>
      </c>
      <c r="M754" s="663">
        <v>362.08</v>
      </c>
      <c r="N754" s="662">
        <v>2</v>
      </c>
      <c r="O754" s="745">
        <v>0.5</v>
      </c>
      <c r="P754" s="663">
        <v>362.08</v>
      </c>
      <c r="Q754" s="678">
        <v>1</v>
      </c>
      <c r="R754" s="662">
        <v>2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12</v>
      </c>
      <c r="B755" s="662" t="s">
        <v>543</v>
      </c>
      <c r="C755" s="662" t="s">
        <v>2356</v>
      </c>
      <c r="D755" s="743" t="s">
        <v>4570</v>
      </c>
      <c r="E755" s="744" t="s">
        <v>2369</v>
      </c>
      <c r="F755" s="662" t="s">
        <v>2351</v>
      </c>
      <c r="G755" s="662" t="s">
        <v>3340</v>
      </c>
      <c r="H755" s="662" t="s">
        <v>1529</v>
      </c>
      <c r="I755" s="662" t="s">
        <v>1643</v>
      </c>
      <c r="J755" s="662" t="s">
        <v>1644</v>
      </c>
      <c r="K755" s="662" t="s">
        <v>2327</v>
      </c>
      <c r="L755" s="663">
        <v>63.75</v>
      </c>
      <c r="M755" s="663">
        <v>63.75</v>
      </c>
      <c r="N755" s="662">
        <v>1</v>
      </c>
      <c r="O755" s="745">
        <v>1</v>
      </c>
      <c r="P755" s="663">
        <v>63.75</v>
      </c>
      <c r="Q755" s="678">
        <v>1</v>
      </c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12</v>
      </c>
      <c r="B756" s="662" t="s">
        <v>543</v>
      </c>
      <c r="C756" s="662" t="s">
        <v>2356</v>
      </c>
      <c r="D756" s="743" t="s">
        <v>4570</v>
      </c>
      <c r="E756" s="744" t="s">
        <v>2369</v>
      </c>
      <c r="F756" s="662" t="s">
        <v>2351</v>
      </c>
      <c r="G756" s="662" t="s">
        <v>3341</v>
      </c>
      <c r="H756" s="662" t="s">
        <v>544</v>
      </c>
      <c r="I756" s="662" t="s">
        <v>3342</v>
      </c>
      <c r="J756" s="662" t="s">
        <v>3343</v>
      </c>
      <c r="K756" s="662" t="s">
        <v>3344</v>
      </c>
      <c r="L756" s="663">
        <v>283.86</v>
      </c>
      <c r="M756" s="663">
        <v>567.72</v>
      </c>
      <c r="N756" s="662">
        <v>2</v>
      </c>
      <c r="O756" s="745">
        <v>0.5</v>
      </c>
      <c r="P756" s="663">
        <v>567.72</v>
      </c>
      <c r="Q756" s="678">
        <v>1</v>
      </c>
      <c r="R756" s="662">
        <v>2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12</v>
      </c>
      <c r="B757" s="662" t="s">
        <v>543</v>
      </c>
      <c r="C757" s="662" t="s">
        <v>2356</v>
      </c>
      <c r="D757" s="743" t="s">
        <v>4570</v>
      </c>
      <c r="E757" s="744" t="s">
        <v>2369</v>
      </c>
      <c r="F757" s="662" t="s">
        <v>2351</v>
      </c>
      <c r="G757" s="662" t="s">
        <v>2409</v>
      </c>
      <c r="H757" s="662" t="s">
        <v>544</v>
      </c>
      <c r="I757" s="662" t="s">
        <v>779</v>
      </c>
      <c r="J757" s="662" t="s">
        <v>2410</v>
      </c>
      <c r="K757" s="662" t="s">
        <v>2411</v>
      </c>
      <c r="L757" s="663">
        <v>0</v>
      </c>
      <c r="M757" s="663">
        <v>0</v>
      </c>
      <c r="N757" s="662">
        <v>7</v>
      </c>
      <c r="O757" s="745">
        <v>3</v>
      </c>
      <c r="P757" s="663">
        <v>0</v>
      </c>
      <c r="Q757" s="678"/>
      <c r="R757" s="662">
        <v>3</v>
      </c>
      <c r="S757" s="678">
        <v>0.42857142857142855</v>
      </c>
      <c r="T757" s="745">
        <v>2</v>
      </c>
      <c r="U757" s="701">
        <v>0.66666666666666663</v>
      </c>
    </row>
    <row r="758" spans="1:21" ht="14.4" customHeight="1" x14ac:dyDescent="0.3">
      <c r="A758" s="661">
        <v>12</v>
      </c>
      <c r="B758" s="662" t="s">
        <v>543</v>
      </c>
      <c r="C758" s="662" t="s">
        <v>2356</v>
      </c>
      <c r="D758" s="743" t="s">
        <v>4570</v>
      </c>
      <c r="E758" s="744" t="s">
        <v>2369</v>
      </c>
      <c r="F758" s="662" t="s">
        <v>2351</v>
      </c>
      <c r="G758" s="662" t="s">
        <v>2870</v>
      </c>
      <c r="H758" s="662" t="s">
        <v>544</v>
      </c>
      <c r="I758" s="662" t="s">
        <v>3113</v>
      </c>
      <c r="J758" s="662" t="s">
        <v>2872</v>
      </c>
      <c r="K758" s="662" t="s">
        <v>3114</v>
      </c>
      <c r="L758" s="663">
        <v>0</v>
      </c>
      <c r="M758" s="663">
        <v>0</v>
      </c>
      <c r="N758" s="662">
        <v>1</v>
      </c>
      <c r="O758" s="745">
        <v>1</v>
      </c>
      <c r="P758" s="663">
        <v>0</v>
      </c>
      <c r="Q758" s="678"/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12</v>
      </c>
      <c r="B759" s="662" t="s">
        <v>543</v>
      </c>
      <c r="C759" s="662" t="s">
        <v>2356</v>
      </c>
      <c r="D759" s="743" t="s">
        <v>4570</v>
      </c>
      <c r="E759" s="744" t="s">
        <v>2369</v>
      </c>
      <c r="F759" s="662" t="s">
        <v>2351</v>
      </c>
      <c r="G759" s="662" t="s">
        <v>2412</v>
      </c>
      <c r="H759" s="662" t="s">
        <v>544</v>
      </c>
      <c r="I759" s="662" t="s">
        <v>3345</v>
      </c>
      <c r="J759" s="662" t="s">
        <v>3346</v>
      </c>
      <c r="K759" s="662" t="s">
        <v>3347</v>
      </c>
      <c r="L759" s="663">
        <v>0</v>
      </c>
      <c r="M759" s="663">
        <v>0</v>
      </c>
      <c r="N759" s="662">
        <v>2</v>
      </c>
      <c r="O759" s="745">
        <v>2</v>
      </c>
      <c r="P759" s="663">
        <v>0</v>
      </c>
      <c r="Q759" s="678"/>
      <c r="R759" s="662">
        <v>1</v>
      </c>
      <c r="S759" s="678">
        <v>0.5</v>
      </c>
      <c r="T759" s="745">
        <v>1</v>
      </c>
      <c r="U759" s="701">
        <v>0.5</v>
      </c>
    </row>
    <row r="760" spans="1:21" ht="14.4" customHeight="1" x14ac:dyDescent="0.3">
      <c r="A760" s="661">
        <v>12</v>
      </c>
      <c r="B760" s="662" t="s">
        <v>543</v>
      </c>
      <c r="C760" s="662" t="s">
        <v>2356</v>
      </c>
      <c r="D760" s="743" t="s">
        <v>4570</v>
      </c>
      <c r="E760" s="744" t="s">
        <v>2369</v>
      </c>
      <c r="F760" s="662" t="s">
        <v>2351</v>
      </c>
      <c r="G760" s="662" t="s">
        <v>2412</v>
      </c>
      <c r="H760" s="662" t="s">
        <v>544</v>
      </c>
      <c r="I760" s="662" t="s">
        <v>2413</v>
      </c>
      <c r="J760" s="662" t="s">
        <v>1457</v>
      </c>
      <c r="K760" s="662" t="s">
        <v>2414</v>
      </c>
      <c r="L760" s="663">
        <v>22.44</v>
      </c>
      <c r="M760" s="663">
        <v>381.48</v>
      </c>
      <c r="N760" s="662">
        <v>17</v>
      </c>
      <c r="O760" s="745">
        <v>14.5</v>
      </c>
      <c r="P760" s="663">
        <v>246.84</v>
      </c>
      <c r="Q760" s="678">
        <v>0.6470588235294118</v>
      </c>
      <c r="R760" s="662">
        <v>11</v>
      </c>
      <c r="S760" s="678">
        <v>0.6470588235294118</v>
      </c>
      <c r="T760" s="745">
        <v>9</v>
      </c>
      <c r="U760" s="701">
        <v>0.62068965517241381</v>
      </c>
    </row>
    <row r="761" spans="1:21" ht="14.4" customHeight="1" x14ac:dyDescent="0.3">
      <c r="A761" s="661">
        <v>12</v>
      </c>
      <c r="B761" s="662" t="s">
        <v>543</v>
      </c>
      <c r="C761" s="662" t="s">
        <v>2356</v>
      </c>
      <c r="D761" s="743" t="s">
        <v>4570</v>
      </c>
      <c r="E761" s="744" t="s">
        <v>2369</v>
      </c>
      <c r="F761" s="662" t="s">
        <v>2351</v>
      </c>
      <c r="G761" s="662" t="s">
        <v>2412</v>
      </c>
      <c r="H761" s="662" t="s">
        <v>544</v>
      </c>
      <c r="I761" s="662" t="s">
        <v>2413</v>
      </c>
      <c r="J761" s="662" t="s">
        <v>1457</v>
      </c>
      <c r="K761" s="662" t="s">
        <v>2414</v>
      </c>
      <c r="L761" s="663">
        <v>42.54</v>
      </c>
      <c r="M761" s="663">
        <v>297.77999999999997</v>
      </c>
      <c r="N761" s="662">
        <v>7</v>
      </c>
      <c r="O761" s="745">
        <v>5</v>
      </c>
      <c r="P761" s="663">
        <v>255.23999999999998</v>
      </c>
      <c r="Q761" s="678">
        <v>0.85714285714285721</v>
      </c>
      <c r="R761" s="662">
        <v>6</v>
      </c>
      <c r="S761" s="678">
        <v>0.8571428571428571</v>
      </c>
      <c r="T761" s="745">
        <v>4</v>
      </c>
      <c r="U761" s="701">
        <v>0.8</v>
      </c>
    </row>
    <row r="762" spans="1:21" ht="14.4" customHeight="1" x14ac:dyDescent="0.3">
      <c r="A762" s="661">
        <v>12</v>
      </c>
      <c r="B762" s="662" t="s">
        <v>543</v>
      </c>
      <c r="C762" s="662" t="s">
        <v>2356</v>
      </c>
      <c r="D762" s="743" t="s">
        <v>4570</v>
      </c>
      <c r="E762" s="744" t="s">
        <v>2369</v>
      </c>
      <c r="F762" s="662" t="s">
        <v>2351</v>
      </c>
      <c r="G762" s="662" t="s">
        <v>2412</v>
      </c>
      <c r="H762" s="662" t="s">
        <v>544</v>
      </c>
      <c r="I762" s="662" t="s">
        <v>2664</v>
      </c>
      <c r="J762" s="662" t="s">
        <v>2665</v>
      </c>
      <c r="K762" s="662" t="s">
        <v>2666</v>
      </c>
      <c r="L762" s="663">
        <v>25.6</v>
      </c>
      <c r="M762" s="663">
        <v>25.6</v>
      </c>
      <c r="N762" s="662">
        <v>1</v>
      </c>
      <c r="O762" s="745"/>
      <c r="P762" s="663"/>
      <c r="Q762" s="678">
        <v>0</v>
      </c>
      <c r="R762" s="662"/>
      <c r="S762" s="678">
        <v>0</v>
      </c>
      <c r="T762" s="745"/>
      <c r="U762" s="701"/>
    </row>
    <row r="763" spans="1:21" ht="14.4" customHeight="1" x14ac:dyDescent="0.3">
      <c r="A763" s="661">
        <v>12</v>
      </c>
      <c r="B763" s="662" t="s">
        <v>543</v>
      </c>
      <c r="C763" s="662" t="s">
        <v>2356</v>
      </c>
      <c r="D763" s="743" t="s">
        <v>4570</v>
      </c>
      <c r="E763" s="744" t="s">
        <v>2369</v>
      </c>
      <c r="F763" s="662" t="s">
        <v>2351</v>
      </c>
      <c r="G763" s="662" t="s">
        <v>2537</v>
      </c>
      <c r="H763" s="662" t="s">
        <v>1529</v>
      </c>
      <c r="I763" s="662" t="s">
        <v>1543</v>
      </c>
      <c r="J763" s="662" t="s">
        <v>1544</v>
      </c>
      <c r="K763" s="662" t="s">
        <v>2257</v>
      </c>
      <c r="L763" s="663">
        <v>131.54</v>
      </c>
      <c r="M763" s="663">
        <v>131.54</v>
      </c>
      <c r="N763" s="662">
        <v>1</v>
      </c>
      <c r="O763" s="745">
        <v>1</v>
      </c>
      <c r="P763" s="663">
        <v>131.54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12</v>
      </c>
      <c r="B764" s="662" t="s">
        <v>543</v>
      </c>
      <c r="C764" s="662" t="s">
        <v>2356</v>
      </c>
      <c r="D764" s="743" t="s">
        <v>4570</v>
      </c>
      <c r="E764" s="744" t="s">
        <v>2369</v>
      </c>
      <c r="F764" s="662" t="s">
        <v>2351</v>
      </c>
      <c r="G764" s="662" t="s">
        <v>2537</v>
      </c>
      <c r="H764" s="662" t="s">
        <v>544</v>
      </c>
      <c r="I764" s="662" t="s">
        <v>2893</v>
      </c>
      <c r="J764" s="662" t="s">
        <v>2894</v>
      </c>
      <c r="K764" s="662" t="s">
        <v>2895</v>
      </c>
      <c r="L764" s="663">
        <v>438.49</v>
      </c>
      <c r="M764" s="663">
        <v>876.98</v>
      </c>
      <c r="N764" s="662">
        <v>2</v>
      </c>
      <c r="O764" s="745">
        <v>2</v>
      </c>
      <c r="P764" s="663">
        <v>438.49</v>
      </c>
      <c r="Q764" s="678">
        <v>0.5</v>
      </c>
      <c r="R764" s="662">
        <v>1</v>
      </c>
      <c r="S764" s="678">
        <v>0.5</v>
      </c>
      <c r="T764" s="745">
        <v>1</v>
      </c>
      <c r="U764" s="701">
        <v>0.5</v>
      </c>
    </row>
    <row r="765" spans="1:21" ht="14.4" customHeight="1" x14ac:dyDescent="0.3">
      <c r="A765" s="661">
        <v>12</v>
      </c>
      <c r="B765" s="662" t="s">
        <v>543</v>
      </c>
      <c r="C765" s="662" t="s">
        <v>2356</v>
      </c>
      <c r="D765" s="743" t="s">
        <v>4570</v>
      </c>
      <c r="E765" s="744" t="s">
        <v>2369</v>
      </c>
      <c r="F765" s="662" t="s">
        <v>2351</v>
      </c>
      <c r="G765" s="662" t="s">
        <v>2537</v>
      </c>
      <c r="H765" s="662" t="s">
        <v>1529</v>
      </c>
      <c r="I765" s="662" t="s">
        <v>2538</v>
      </c>
      <c r="J765" s="662" t="s">
        <v>1544</v>
      </c>
      <c r="K765" s="662" t="s">
        <v>2539</v>
      </c>
      <c r="L765" s="663">
        <v>394.64</v>
      </c>
      <c r="M765" s="663">
        <v>394.64</v>
      </c>
      <c r="N765" s="662">
        <v>1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12</v>
      </c>
      <c r="B766" s="662" t="s">
        <v>543</v>
      </c>
      <c r="C766" s="662" t="s">
        <v>2356</v>
      </c>
      <c r="D766" s="743" t="s">
        <v>4570</v>
      </c>
      <c r="E766" s="744" t="s">
        <v>2369</v>
      </c>
      <c r="F766" s="662" t="s">
        <v>2351</v>
      </c>
      <c r="G766" s="662" t="s">
        <v>2537</v>
      </c>
      <c r="H766" s="662" t="s">
        <v>1529</v>
      </c>
      <c r="I766" s="662" t="s">
        <v>2620</v>
      </c>
      <c r="J766" s="662" t="s">
        <v>1544</v>
      </c>
      <c r="K766" s="662" t="s">
        <v>2621</v>
      </c>
      <c r="L766" s="663">
        <v>438.49</v>
      </c>
      <c r="M766" s="663">
        <v>2630.9399999999996</v>
      </c>
      <c r="N766" s="662">
        <v>6</v>
      </c>
      <c r="O766" s="745">
        <v>4</v>
      </c>
      <c r="P766" s="663">
        <v>438.49</v>
      </c>
      <c r="Q766" s="678">
        <v>0.16666666666666669</v>
      </c>
      <c r="R766" s="662">
        <v>1</v>
      </c>
      <c r="S766" s="678">
        <v>0.16666666666666666</v>
      </c>
      <c r="T766" s="745">
        <v>1</v>
      </c>
      <c r="U766" s="701">
        <v>0.25</v>
      </c>
    </row>
    <row r="767" spans="1:21" ht="14.4" customHeight="1" x14ac:dyDescent="0.3">
      <c r="A767" s="661">
        <v>12</v>
      </c>
      <c r="B767" s="662" t="s">
        <v>543</v>
      </c>
      <c r="C767" s="662" t="s">
        <v>2356</v>
      </c>
      <c r="D767" s="743" t="s">
        <v>4570</v>
      </c>
      <c r="E767" s="744" t="s">
        <v>2369</v>
      </c>
      <c r="F767" s="662" t="s">
        <v>2351</v>
      </c>
      <c r="G767" s="662" t="s">
        <v>2415</v>
      </c>
      <c r="H767" s="662" t="s">
        <v>544</v>
      </c>
      <c r="I767" s="662" t="s">
        <v>2709</v>
      </c>
      <c r="J767" s="662" t="s">
        <v>2417</v>
      </c>
      <c r="K767" s="662" t="s">
        <v>2710</v>
      </c>
      <c r="L767" s="663">
        <v>0</v>
      </c>
      <c r="M767" s="663">
        <v>0</v>
      </c>
      <c r="N767" s="662">
        <v>1</v>
      </c>
      <c r="O767" s="745">
        <v>1</v>
      </c>
      <c r="P767" s="663">
        <v>0</v>
      </c>
      <c r="Q767" s="678"/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12</v>
      </c>
      <c r="B768" s="662" t="s">
        <v>543</v>
      </c>
      <c r="C768" s="662" t="s">
        <v>2356</v>
      </c>
      <c r="D768" s="743" t="s">
        <v>4570</v>
      </c>
      <c r="E768" s="744" t="s">
        <v>2369</v>
      </c>
      <c r="F768" s="662" t="s">
        <v>2351</v>
      </c>
      <c r="G768" s="662" t="s">
        <v>2415</v>
      </c>
      <c r="H768" s="662" t="s">
        <v>544</v>
      </c>
      <c r="I768" s="662" t="s">
        <v>2416</v>
      </c>
      <c r="J768" s="662" t="s">
        <v>2417</v>
      </c>
      <c r="K768" s="662" t="s">
        <v>2418</v>
      </c>
      <c r="L768" s="663">
        <v>1514.87</v>
      </c>
      <c r="M768" s="663">
        <v>9089.2199999999993</v>
      </c>
      <c r="N768" s="662">
        <v>6</v>
      </c>
      <c r="O768" s="745">
        <v>6</v>
      </c>
      <c r="P768" s="663">
        <v>9089.2199999999993</v>
      </c>
      <c r="Q768" s="678">
        <v>1</v>
      </c>
      <c r="R768" s="662">
        <v>6</v>
      </c>
      <c r="S768" s="678">
        <v>1</v>
      </c>
      <c r="T768" s="745">
        <v>6</v>
      </c>
      <c r="U768" s="701">
        <v>1</v>
      </c>
    </row>
    <row r="769" spans="1:21" ht="14.4" customHeight="1" x14ac:dyDescent="0.3">
      <c r="A769" s="661">
        <v>12</v>
      </c>
      <c r="B769" s="662" t="s">
        <v>543</v>
      </c>
      <c r="C769" s="662" t="s">
        <v>2356</v>
      </c>
      <c r="D769" s="743" t="s">
        <v>4570</v>
      </c>
      <c r="E769" s="744" t="s">
        <v>2369</v>
      </c>
      <c r="F769" s="662" t="s">
        <v>2351</v>
      </c>
      <c r="G769" s="662" t="s">
        <v>2898</v>
      </c>
      <c r="H769" s="662" t="s">
        <v>544</v>
      </c>
      <c r="I769" s="662" t="s">
        <v>3348</v>
      </c>
      <c r="J769" s="662" t="s">
        <v>3349</v>
      </c>
      <c r="K769" s="662" t="s">
        <v>3350</v>
      </c>
      <c r="L769" s="663">
        <v>0</v>
      </c>
      <c r="M769" s="663">
        <v>0</v>
      </c>
      <c r="N769" s="662">
        <v>1</v>
      </c>
      <c r="O769" s="745">
        <v>0.5</v>
      </c>
      <c r="P769" s="663">
        <v>0</v>
      </c>
      <c r="Q769" s="678"/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12</v>
      </c>
      <c r="B770" s="662" t="s">
        <v>543</v>
      </c>
      <c r="C770" s="662" t="s">
        <v>2356</v>
      </c>
      <c r="D770" s="743" t="s">
        <v>4570</v>
      </c>
      <c r="E770" s="744" t="s">
        <v>2369</v>
      </c>
      <c r="F770" s="662" t="s">
        <v>2351</v>
      </c>
      <c r="G770" s="662" t="s">
        <v>3351</v>
      </c>
      <c r="H770" s="662" t="s">
        <v>544</v>
      </c>
      <c r="I770" s="662" t="s">
        <v>3352</v>
      </c>
      <c r="J770" s="662" t="s">
        <v>3353</v>
      </c>
      <c r="K770" s="662" t="s">
        <v>2186</v>
      </c>
      <c r="L770" s="663">
        <v>77.13</v>
      </c>
      <c r="M770" s="663">
        <v>77.13</v>
      </c>
      <c r="N770" s="662">
        <v>1</v>
      </c>
      <c r="O770" s="745">
        <v>0.5</v>
      </c>
      <c r="P770" s="663">
        <v>77.13</v>
      </c>
      <c r="Q770" s="678">
        <v>1</v>
      </c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12</v>
      </c>
      <c r="B771" s="662" t="s">
        <v>543</v>
      </c>
      <c r="C771" s="662" t="s">
        <v>2356</v>
      </c>
      <c r="D771" s="743" t="s">
        <v>4570</v>
      </c>
      <c r="E771" s="744" t="s">
        <v>2369</v>
      </c>
      <c r="F771" s="662" t="s">
        <v>2351</v>
      </c>
      <c r="G771" s="662" t="s">
        <v>2667</v>
      </c>
      <c r="H771" s="662" t="s">
        <v>544</v>
      </c>
      <c r="I771" s="662" t="s">
        <v>3354</v>
      </c>
      <c r="J771" s="662" t="s">
        <v>3355</v>
      </c>
      <c r="K771" s="662" t="s">
        <v>3356</v>
      </c>
      <c r="L771" s="663">
        <v>140.94999999999999</v>
      </c>
      <c r="M771" s="663">
        <v>281.89999999999998</v>
      </c>
      <c r="N771" s="662">
        <v>2</v>
      </c>
      <c r="O771" s="745">
        <v>1</v>
      </c>
      <c r="P771" s="663">
        <v>281.89999999999998</v>
      </c>
      <c r="Q771" s="678">
        <v>1</v>
      </c>
      <c r="R771" s="662">
        <v>2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12</v>
      </c>
      <c r="B772" s="662" t="s">
        <v>543</v>
      </c>
      <c r="C772" s="662" t="s">
        <v>2356</v>
      </c>
      <c r="D772" s="743" t="s">
        <v>4570</v>
      </c>
      <c r="E772" s="744" t="s">
        <v>2369</v>
      </c>
      <c r="F772" s="662" t="s">
        <v>2351</v>
      </c>
      <c r="G772" s="662" t="s">
        <v>3131</v>
      </c>
      <c r="H772" s="662" t="s">
        <v>544</v>
      </c>
      <c r="I772" s="662" t="s">
        <v>3357</v>
      </c>
      <c r="J772" s="662" t="s">
        <v>3358</v>
      </c>
      <c r="K772" s="662" t="s">
        <v>3359</v>
      </c>
      <c r="L772" s="663">
        <v>75.349999999999994</v>
      </c>
      <c r="M772" s="663">
        <v>150.69999999999999</v>
      </c>
      <c r="N772" s="662">
        <v>2</v>
      </c>
      <c r="O772" s="745">
        <v>1</v>
      </c>
      <c r="P772" s="663">
        <v>150.69999999999999</v>
      </c>
      <c r="Q772" s="678">
        <v>1</v>
      </c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12</v>
      </c>
      <c r="B773" s="662" t="s">
        <v>543</v>
      </c>
      <c r="C773" s="662" t="s">
        <v>2356</v>
      </c>
      <c r="D773" s="743" t="s">
        <v>4570</v>
      </c>
      <c r="E773" s="744" t="s">
        <v>2369</v>
      </c>
      <c r="F773" s="662" t="s">
        <v>2351</v>
      </c>
      <c r="G773" s="662" t="s">
        <v>3131</v>
      </c>
      <c r="H773" s="662" t="s">
        <v>544</v>
      </c>
      <c r="I773" s="662" t="s">
        <v>3132</v>
      </c>
      <c r="J773" s="662" t="s">
        <v>3133</v>
      </c>
      <c r="K773" s="662" t="s">
        <v>3134</v>
      </c>
      <c r="L773" s="663">
        <v>25.12</v>
      </c>
      <c r="M773" s="663">
        <v>50.24</v>
      </c>
      <c r="N773" s="662">
        <v>2</v>
      </c>
      <c r="O773" s="745">
        <v>2</v>
      </c>
      <c r="P773" s="663">
        <v>25.12</v>
      </c>
      <c r="Q773" s="678">
        <v>0.5</v>
      </c>
      <c r="R773" s="662">
        <v>1</v>
      </c>
      <c r="S773" s="678">
        <v>0.5</v>
      </c>
      <c r="T773" s="745">
        <v>1</v>
      </c>
      <c r="U773" s="701">
        <v>0.5</v>
      </c>
    </row>
    <row r="774" spans="1:21" ht="14.4" customHeight="1" x14ac:dyDescent="0.3">
      <c r="A774" s="661">
        <v>12</v>
      </c>
      <c r="B774" s="662" t="s">
        <v>543</v>
      </c>
      <c r="C774" s="662" t="s">
        <v>2356</v>
      </c>
      <c r="D774" s="743" t="s">
        <v>4570</v>
      </c>
      <c r="E774" s="744" t="s">
        <v>2369</v>
      </c>
      <c r="F774" s="662" t="s">
        <v>2351</v>
      </c>
      <c r="G774" s="662" t="s">
        <v>3131</v>
      </c>
      <c r="H774" s="662" t="s">
        <v>544</v>
      </c>
      <c r="I774" s="662" t="s">
        <v>3360</v>
      </c>
      <c r="J774" s="662" t="s">
        <v>3361</v>
      </c>
      <c r="K774" s="662" t="s">
        <v>3362</v>
      </c>
      <c r="L774" s="663">
        <v>25.12</v>
      </c>
      <c r="M774" s="663">
        <v>25.12</v>
      </c>
      <c r="N774" s="662">
        <v>1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12</v>
      </c>
      <c r="B775" s="662" t="s">
        <v>543</v>
      </c>
      <c r="C775" s="662" t="s">
        <v>2356</v>
      </c>
      <c r="D775" s="743" t="s">
        <v>4570</v>
      </c>
      <c r="E775" s="744" t="s">
        <v>2369</v>
      </c>
      <c r="F775" s="662" t="s">
        <v>2351</v>
      </c>
      <c r="G775" s="662" t="s">
        <v>2906</v>
      </c>
      <c r="H775" s="662" t="s">
        <v>544</v>
      </c>
      <c r="I775" s="662" t="s">
        <v>3363</v>
      </c>
      <c r="J775" s="662" t="s">
        <v>2911</v>
      </c>
      <c r="K775" s="662" t="s">
        <v>3364</v>
      </c>
      <c r="L775" s="663">
        <v>468.19</v>
      </c>
      <c r="M775" s="663">
        <v>468.19</v>
      </c>
      <c r="N775" s="662">
        <v>1</v>
      </c>
      <c r="O775" s="745">
        <v>0.5</v>
      </c>
      <c r="P775" s="663">
        <v>468.19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12</v>
      </c>
      <c r="B776" s="662" t="s">
        <v>543</v>
      </c>
      <c r="C776" s="662" t="s">
        <v>2356</v>
      </c>
      <c r="D776" s="743" t="s">
        <v>4570</v>
      </c>
      <c r="E776" s="744" t="s">
        <v>2369</v>
      </c>
      <c r="F776" s="662" t="s">
        <v>2351</v>
      </c>
      <c r="G776" s="662" t="s">
        <v>2687</v>
      </c>
      <c r="H776" s="662" t="s">
        <v>1529</v>
      </c>
      <c r="I776" s="662" t="s">
        <v>3365</v>
      </c>
      <c r="J776" s="662" t="s">
        <v>3366</v>
      </c>
      <c r="K776" s="662" t="s">
        <v>3367</v>
      </c>
      <c r="L776" s="663">
        <v>120.61</v>
      </c>
      <c r="M776" s="663">
        <v>120.61</v>
      </c>
      <c r="N776" s="662">
        <v>1</v>
      </c>
      <c r="O776" s="745">
        <v>1</v>
      </c>
      <c r="P776" s="663">
        <v>120.61</v>
      </c>
      <c r="Q776" s="678">
        <v>1</v>
      </c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12</v>
      </c>
      <c r="B777" s="662" t="s">
        <v>543</v>
      </c>
      <c r="C777" s="662" t="s">
        <v>2356</v>
      </c>
      <c r="D777" s="743" t="s">
        <v>4570</v>
      </c>
      <c r="E777" s="744" t="s">
        <v>2369</v>
      </c>
      <c r="F777" s="662" t="s">
        <v>2351</v>
      </c>
      <c r="G777" s="662" t="s">
        <v>3139</v>
      </c>
      <c r="H777" s="662" t="s">
        <v>544</v>
      </c>
      <c r="I777" s="662" t="s">
        <v>3368</v>
      </c>
      <c r="J777" s="662" t="s">
        <v>3369</v>
      </c>
      <c r="K777" s="662" t="s">
        <v>2249</v>
      </c>
      <c r="L777" s="663">
        <v>0</v>
      </c>
      <c r="M777" s="663">
        <v>0</v>
      </c>
      <c r="N777" s="662">
        <v>1</v>
      </c>
      <c r="O777" s="745">
        <v>1</v>
      </c>
      <c r="P777" s="663">
        <v>0</v>
      </c>
      <c r="Q777" s="678"/>
      <c r="R777" s="662">
        <v>1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12</v>
      </c>
      <c r="B778" s="662" t="s">
        <v>543</v>
      </c>
      <c r="C778" s="662" t="s">
        <v>2356</v>
      </c>
      <c r="D778" s="743" t="s">
        <v>4570</v>
      </c>
      <c r="E778" s="744" t="s">
        <v>2369</v>
      </c>
      <c r="F778" s="662" t="s">
        <v>2351</v>
      </c>
      <c r="G778" s="662" t="s">
        <v>3370</v>
      </c>
      <c r="H778" s="662" t="s">
        <v>544</v>
      </c>
      <c r="I778" s="662" t="s">
        <v>3371</v>
      </c>
      <c r="J778" s="662" t="s">
        <v>3372</v>
      </c>
      <c r="K778" s="662" t="s">
        <v>3373</v>
      </c>
      <c r="L778" s="663">
        <v>0</v>
      </c>
      <c r="M778" s="663">
        <v>0</v>
      </c>
      <c r="N778" s="662">
        <v>1</v>
      </c>
      <c r="O778" s="745">
        <v>0.5</v>
      </c>
      <c r="P778" s="663">
        <v>0</v>
      </c>
      <c r="Q778" s="678"/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12</v>
      </c>
      <c r="B779" s="662" t="s">
        <v>543</v>
      </c>
      <c r="C779" s="662" t="s">
        <v>2356</v>
      </c>
      <c r="D779" s="743" t="s">
        <v>4570</v>
      </c>
      <c r="E779" s="744" t="s">
        <v>2369</v>
      </c>
      <c r="F779" s="662" t="s">
        <v>2351</v>
      </c>
      <c r="G779" s="662" t="s">
        <v>2729</v>
      </c>
      <c r="H779" s="662" t="s">
        <v>544</v>
      </c>
      <c r="I779" s="662" t="s">
        <v>2730</v>
      </c>
      <c r="J779" s="662" t="s">
        <v>1429</v>
      </c>
      <c r="K779" s="662" t="s">
        <v>2731</v>
      </c>
      <c r="L779" s="663">
        <v>3243.21</v>
      </c>
      <c r="M779" s="663">
        <v>3243.21</v>
      </c>
      <c r="N779" s="662">
        <v>1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12</v>
      </c>
      <c r="B780" s="662" t="s">
        <v>543</v>
      </c>
      <c r="C780" s="662" t="s">
        <v>2356</v>
      </c>
      <c r="D780" s="743" t="s">
        <v>4570</v>
      </c>
      <c r="E780" s="744" t="s">
        <v>2369</v>
      </c>
      <c r="F780" s="662" t="s">
        <v>2351</v>
      </c>
      <c r="G780" s="662" t="s">
        <v>2915</v>
      </c>
      <c r="H780" s="662" t="s">
        <v>544</v>
      </c>
      <c r="I780" s="662" t="s">
        <v>3374</v>
      </c>
      <c r="J780" s="662" t="s">
        <v>3375</v>
      </c>
      <c r="K780" s="662" t="s">
        <v>3376</v>
      </c>
      <c r="L780" s="663">
        <v>0</v>
      </c>
      <c r="M780" s="663">
        <v>0</v>
      </c>
      <c r="N780" s="662">
        <v>2</v>
      </c>
      <c r="O780" s="745">
        <v>1</v>
      </c>
      <c r="P780" s="663">
        <v>0</v>
      </c>
      <c r="Q780" s="678"/>
      <c r="R780" s="662">
        <v>1</v>
      </c>
      <c r="S780" s="678">
        <v>0.5</v>
      </c>
      <c r="T780" s="745">
        <v>0.5</v>
      </c>
      <c r="U780" s="701">
        <v>0.5</v>
      </c>
    </row>
    <row r="781" spans="1:21" ht="14.4" customHeight="1" x14ac:dyDescent="0.3">
      <c r="A781" s="661">
        <v>12</v>
      </c>
      <c r="B781" s="662" t="s">
        <v>543</v>
      </c>
      <c r="C781" s="662" t="s">
        <v>2356</v>
      </c>
      <c r="D781" s="743" t="s">
        <v>4570</v>
      </c>
      <c r="E781" s="744" t="s">
        <v>2369</v>
      </c>
      <c r="F781" s="662" t="s">
        <v>2351</v>
      </c>
      <c r="G781" s="662" t="s">
        <v>2915</v>
      </c>
      <c r="H781" s="662" t="s">
        <v>544</v>
      </c>
      <c r="I781" s="662" t="s">
        <v>2916</v>
      </c>
      <c r="J781" s="662" t="s">
        <v>2917</v>
      </c>
      <c r="K781" s="662" t="s">
        <v>2918</v>
      </c>
      <c r="L781" s="663">
        <v>0</v>
      </c>
      <c r="M781" s="663">
        <v>0</v>
      </c>
      <c r="N781" s="662">
        <v>3</v>
      </c>
      <c r="O781" s="745">
        <v>2.5</v>
      </c>
      <c r="P781" s="663">
        <v>0</v>
      </c>
      <c r="Q781" s="678"/>
      <c r="R781" s="662">
        <v>3</v>
      </c>
      <c r="S781" s="678">
        <v>1</v>
      </c>
      <c r="T781" s="745">
        <v>2.5</v>
      </c>
      <c r="U781" s="701">
        <v>1</v>
      </c>
    </row>
    <row r="782" spans="1:21" ht="14.4" customHeight="1" x14ac:dyDescent="0.3">
      <c r="A782" s="661">
        <v>12</v>
      </c>
      <c r="B782" s="662" t="s">
        <v>543</v>
      </c>
      <c r="C782" s="662" t="s">
        <v>2356</v>
      </c>
      <c r="D782" s="743" t="s">
        <v>4570</v>
      </c>
      <c r="E782" s="744" t="s">
        <v>2369</v>
      </c>
      <c r="F782" s="662" t="s">
        <v>2351</v>
      </c>
      <c r="G782" s="662" t="s">
        <v>2626</v>
      </c>
      <c r="H782" s="662" t="s">
        <v>544</v>
      </c>
      <c r="I782" s="662" t="s">
        <v>2627</v>
      </c>
      <c r="J782" s="662" t="s">
        <v>2628</v>
      </c>
      <c r="K782" s="662" t="s">
        <v>2629</v>
      </c>
      <c r="L782" s="663">
        <v>0</v>
      </c>
      <c r="M782" s="663">
        <v>0</v>
      </c>
      <c r="N782" s="662">
        <v>1</v>
      </c>
      <c r="O782" s="745">
        <v>1</v>
      </c>
      <c r="P782" s="663">
        <v>0</v>
      </c>
      <c r="Q782" s="678"/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12</v>
      </c>
      <c r="B783" s="662" t="s">
        <v>543</v>
      </c>
      <c r="C783" s="662" t="s">
        <v>2356</v>
      </c>
      <c r="D783" s="743" t="s">
        <v>4570</v>
      </c>
      <c r="E783" s="744" t="s">
        <v>2369</v>
      </c>
      <c r="F783" s="662" t="s">
        <v>2352</v>
      </c>
      <c r="G783" s="662" t="s">
        <v>2567</v>
      </c>
      <c r="H783" s="662" t="s">
        <v>544</v>
      </c>
      <c r="I783" s="662" t="s">
        <v>3377</v>
      </c>
      <c r="J783" s="662" t="s">
        <v>2372</v>
      </c>
      <c r="K783" s="662"/>
      <c r="L783" s="663">
        <v>0</v>
      </c>
      <c r="M783" s="663">
        <v>0</v>
      </c>
      <c r="N783" s="662">
        <v>12</v>
      </c>
      <c r="O783" s="745">
        <v>12</v>
      </c>
      <c r="P783" s="663">
        <v>0</v>
      </c>
      <c r="Q783" s="678"/>
      <c r="R783" s="662">
        <v>12</v>
      </c>
      <c r="S783" s="678">
        <v>1</v>
      </c>
      <c r="T783" s="745">
        <v>12</v>
      </c>
      <c r="U783" s="701">
        <v>1</v>
      </c>
    </row>
    <row r="784" spans="1:21" ht="14.4" customHeight="1" x14ac:dyDescent="0.3">
      <c r="A784" s="661">
        <v>12</v>
      </c>
      <c r="B784" s="662" t="s">
        <v>543</v>
      </c>
      <c r="C784" s="662" t="s">
        <v>2356</v>
      </c>
      <c r="D784" s="743" t="s">
        <v>4570</v>
      </c>
      <c r="E784" s="744" t="s">
        <v>2369</v>
      </c>
      <c r="F784" s="662" t="s">
        <v>2353</v>
      </c>
      <c r="G784" s="662" t="s">
        <v>2671</v>
      </c>
      <c r="H784" s="662" t="s">
        <v>544</v>
      </c>
      <c r="I784" s="662" t="s">
        <v>3378</v>
      </c>
      <c r="J784" s="662" t="s">
        <v>3379</v>
      </c>
      <c r="K784" s="662" t="s">
        <v>3380</v>
      </c>
      <c r="L784" s="663">
        <v>124</v>
      </c>
      <c r="M784" s="663">
        <v>2108</v>
      </c>
      <c r="N784" s="662">
        <v>17</v>
      </c>
      <c r="O784" s="745">
        <v>10</v>
      </c>
      <c r="P784" s="663">
        <v>2108</v>
      </c>
      <c r="Q784" s="678">
        <v>1</v>
      </c>
      <c r="R784" s="662">
        <v>17</v>
      </c>
      <c r="S784" s="678">
        <v>1</v>
      </c>
      <c r="T784" s="745">
        <v>10</v>
      </c>
      <c r="U784" s="701">
        <v>1</v>
      </c>
    </row>
    <row r="785" spans="1:21" ht="14.4" customHeight="1" x14ac:dyDescent="0.3">
      <c r="A785" s="661">
        <v>12</v>
      </c>
      <c r="B785" s="662" t="s">
        <v>543</v>
      </c>
      <c r="C785" s="662" t="s">
        <v>2356</v>
      </c>
      <c r="D785" s="743" t="s">
        <v>4570</v>
      </c>
      <c r="E785" s="744" t="s">
        <v>2369</v>
      </c>
      <c r="F785" s="662" t="s">
        <v>2353</v>
      </c>
      <c r="G785" s="662" t="s">
        <v>2671</v>
      </c>
      <c r="H785" s="662" t="s">
        <v>544</v>
      </c>
      <c r="I785" s="662" t="s">
        <v>3381</v>
      </c>
      <c r="J785" s="662" t="s">
        <v>3382</v>
      </c>
      <c r="K785" s="662" t="s">
        <v>3383</v>
      </c>
      <c r="L785" s="663">
        <v>609.38</v>
      </c>
      <c r="M785" s="663">
        <v>4875.04</v>
      </c>
      <c r="N785" s="662">
        <v>8</v>
      </c>
      <c r="O785" s="745">
        <v>2</v>
      </c>
      <c r="P785" s="663">
        <v>4875.04</v>
      </c>
      <c r="Q785" s="678">
        <v>1</v>
      </c>
      <c r="R785" s="662">
        <v>8</v>
      </c>
      <c r="S785" s="678">
        <v>1</v>
      </c>
      <c r="T785" s="745">
        <v>2</v>
      </c>
      <c r="U785" s="701">
        <v>1</v>
      </c>
    </row>
    <row r="786" spans="1:21" ht="14.4" customHeight="1" x14ac:dyDescent="0.3">
      <c r="A786" s="661">
        <v>12</v>
      </c>
      <c r="B786" s="662" t="s">
        <v>543</v>
      </c>
      <c r="C786" s="662" t="s">
        <v>2356</v>
      </c>
      <c r="D786" s="743" t="s">
        <v>4570</v>
      </c>
      <c r="E786" s="744" t="s">
        <v>2369</v>
      </c>
      <c r="F786" s="662" t="s">
        <v>2353</v>
      </c>
      <c r="G786" s="662" t="s">
        <v>2671</v>
      </c>
      <c r="H786" s="662" t="s">
        <v>544</v>
      </c>
      <c r="I786" s="662" t="s">
        <v>3384</v>
      </c>
      <c r="J786" s="662" t="s">
        <v>3385</v>
      </c>
      <c r="K786" s="662" t="s">
        <v>3386</v>
      </c>
      <c r="L786" s="663">
        <v>315.5</v>
      </c>
      <c r="M786" s="663">
        <v>1893</v>
      </c>
      <c r="N786" s="662">
        <v>6</v>
      </c>
      <c r="O786" s="745">
        <v>2</v>
      </c>
      <c r="P786" s="663">
        <v>1893</v>
      </c>
      <c r="Q786" s="678">
        <v>1</v>
      </c>
      <c r="R786" s="662">
        <v>6</v>
      </c>
      <c r="S786" s="678">
        <v>1</v>
      </c>
      <c r="T786" s="745">
        <v>2</v>
      </c>
      <c r="U786" s="701">
        <v>1</v>
      </c>
    </row>
    <row r="787" spans="1:21" ht="14.4" customHeight="1" x14ac:dyDescent="0.3">
      <c r="A787" s="661">
        <v>12</v>
      </c>
      <c r="B787" s="662" t="s">
        <v>543</v>
      </c>
      <c r="C787" s="662" t="s">
        <v>2356</v>
      </c>
      <c r="D787" s="743" t="s">
        <v>4570</v>
      </c>
      <c r="E787" s="744" t="s">
        <v>2369</v>
      </c>
      <c r="F787" s="662" t="s">
        <v>2353</v>
      </c>
      <c r="G787" s="662" t="s">
        <v>2671</v>
      </c>
      <c r="H787" s="662" t="s">
        <v>544</v>
      </c>
      <c r="I787" s="662" t="s">
        <v>3387</v>
      </c>
      <c r="J787" s="662" t="s">
        <v>3388</v>
      </c>
      <c r="K787" s="662" t="s">
        <v>3389</v>
      </c>
      <c r="L787" s="663">
        <v>291.2</v>
      </c>
      <c r="M787" s="663">
        <v>3785.5999999999995</v>
      </c>
      <c r="N787" s="662">
        <v>13</v>
      </c>
      <c r="O787" s="745">
        <v>8</v>
      </c>
      <c r="P787" s="663">
        <v>2620.7999999999997</v>
      </c>
      <c r="Q787" s="678">
        <v>0.69230769230769229</v>
      </c>
      <c r="R787" s="662">
        <v>9</v>
      </c>
      <c r="S787" s="678">
        <v>0.69230769230769229</v>
      </c>
      <c r="T787" s="745">
        <v>5.5</v>
      </c>
      <c r="U787" s="701">
        <v>0.6875</v>
      </c>
    </row>
    <row r="788" spans="1:21" ht="14.4" customHeight="1" x14ac:dyDescent="0.3">
      <c r="A788" s="661">
        <v>12</v>
      </c>
      <c r="B788" s="662" t="s">
        <v>543</v>
      </c>
      <c r="C788" s="662" t="s">
        <v>2356</v>
      </c>
      <c r="D788" s="743" t="s">
        <v>4570</v>
      </c>
      <c r="E788" s="744" t="s">
        <v>2369</v>
      </c>
      <c r="F788" s="662" t="s">
        <v>2353</v>
      </c>
      <c r="G788" s="662" t="s">
        <v>2671</v>
      </c>
      <c r="H788" s="662" t="s">
        <v>544</v>
      </c>
      <c r="I788" s="662" t="s">
        <v>3390</v>
      </c>
      <c r="J788" s="662" t="s">
        <v>3391</v>
      </c>
      <c r="K788" s="662" t="s">
        <v>3392</v>
      </c>
      <c r="L788" s="663">
        <v>201.3</v>
      </c>
      <c r="M788" s="663">
        <v>201.3</v>
      </c>
      <c r="N788" s="662">
        <v>1</v>
      </c>
      <c r="O788" s="745">
        <v>1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12</v>
      </c>
      <c r="B789" s="662" t="s">
        <v>543</v>
      </c>
      <c r="C789" s="662" t="s">
        <v>2356</v>
      </c>
      <c r="D789" s="743" t="s">
        <v>4570</v>
      </c>
      <c r="E789" s="744" t="s">
        <v>2369</v>
      </c>
      <c r="F789" s="662" t="s">
        <v>2353</v>
      </c>
      <c r="G789" s="662" t="s">
        <v>2671</v>
      </c>
      <c r="H789" s="662" t="s">
        <v>544</v>
      </c>
      <c r="I789" s="662" t="s">
        <v>3393</v>
      </c>
      <c r="J789" s="662" t="s">
        <v>3394</v>
      </c>
      <c r="K789" s="662" t="s">
        <v>2432</v>
      </c>
      <c r="L789" s="663">
        <v>161</v>
      </c>
      <c r="M789" s="663">
        <v>644</v>
      </c>
      <c r="N789" s="662">
        <v>4</v>
      </c>
      <c r="O789" s="745">
        <v>2</v>
      </c>
      <c r="P789" s="663">
        <v>322</v>
      </c>
      <c r="Q789" s="678">
        <v>0.5</v>
      </c>
      <c r="R789" s="662">
        <v>2</v>
      </c>
      <c r="S789" s="678">
        <v>0.5</v>
      </c>
      <c r="T789" s="745">
        <v>1</v>
      </c>
      <c r="U789" s="701">
        <v>0.5</v>
      </c>
    </row>
    <row r="790" spans="1:21" ht="14.4" customHeight="1" x14ac:dyDescent="0.3">
      <c r="A790" s="661">
        <v>12</v>
      </c>
      <c r="B790" s="662" t="s">
        <v>543</v>
      </c>
      <c r="C790" s="662" t="s">
        <v>2356</v>
      </c>
      <c r="D790" s="743" t="s">
        <v>4570</v>
      </c>
      <c r="E790" s="744" t="s">
        <v>2369</v>
      </c>
      <c r="F790" s="662" t="s">
        <v>2353</v>
      </c>
      <c r="G790" s="662" t="s">
        <v>2671</v>
      </c>
      <c r="H790" s="662" t="s">
        <v>544</v>
      </c>
      <c r="I790" s="662" t="s">
        <v>3395</v>
      </c>
      <c r="J790" s="662" t="s">
        <v>3396</v>
      </c>
      <c r="K790" s="662" t="s">
        <v>3397</v>
      </c>
      <c r="L790" s="663">
        <v>500</v>
      </c>
      <c r="M790" s="663">
        <v>5000</v>
      </c>
      <c r="N790" s="662">
        <v>10</v>
      </c>
      <c r="O790" s="745">
        <v>6</v>
      </c>
      <c r="P790" s="663">
        <v>4500</v>
      </c>
      <c r="Q790" s="678">
        <v>0.9</v>
      </c>
      <c r="R790" s="662">
        <v>9</v>
      </c>
      <c r="S790" s="678">
        <v>0.9</v>
      </c>
      <c r="T790" s="745">
        <v>5.5</v>
      </c>
      <c r="U790" s="701">
        <v>0.91666666666666663</v>
      </c>
    </row>
    <row r="791" spans="1:21" ht="14.4" customHeight="1" x14ac:dyDescent="0.3">
      <c r="A791" s="661">
        <v>12</v>
      </c>
      <c r="B791" s="662" t="s">
        <v>543</v>
      </c>
      <c r="C791" s="662" t="s">
        <v>2356</v>
      </c>
      <c r="D791" s="743" t="s">
        <v>4570</v>
      </c>
      <c r="E791" s="744" t="s">
        <v>2369</v>
      </c>
      <c r="F791" s="662" t="s">
        <v>2353</v>
      </c>
      <c r="G791" s="662" t="s">
        <v>2671</v>
      </c>
      <c r="H791" s="662" t="s">
        <v>544</v>
      </c>
      <c r="I791" s="662" t="s">
        <v>3398</v>
      </c>
      <c r="J791" s="662" t="s">
        <v>3399</v>
      </c>
      <c r="K791" s="662" t="s">
        <v>3400</v>
      </c>
      <c r="L791" s="663">
        <v>579</v>
      </c>
      <c r="M791" s="663">
        <v>11580</v>
      </c>
      <c r="N791" s="662">
        <v>20</v>
      </c>
      <c r="O791" s="745">
        <v>10</v>
      </c>
      <c r="P791" s="663">
        <v>11580</v>
      </c>
      <c r="Q791" s="678">
        <v>1</v>
      </c>
      <c r="R791" s="662">
        <v>20</v>
      </c>
      <c r="S791" s="678">
        <v>1</v>
      </c>
      <c r="T791" s="745">
        <v>10</v>
      </c>
      <c r="U791" s="701">
        <v>1</v>
      </c>
    </row>
    <row r="792" spans="1:21" ht="14.4" customHeight="1" x14ac:dyDescent="0.3">
      <c r="A792" s="661">
        <v>12</v>
      </c>
      <c r="B792" s="662" t="s">
        <v>543</v>
      </c>
      <c r="C792" s="662" t="s">
        <v>2356</v>
      </c>
      <c r="D792" s="743" t="s">
        <v>4570</v>
      </c>
      <c r="E792" s="744" t="s">
        <v>2369</v>
      </c>
      <c r="F792" s="662" t="s">
        <v>2353</v>
      </c>
      <c r="G792" s="662" t="s">
        <v>2671</v>
      </c>
      <c r="H792" s="662" t="s">
        <v>544</v>
      </c>
      <c r="I792" s="662" t="s">
        <v>3401</v>
      </c>
      <c r="J792" s="662" t="s">
        <v>3402</v>
      </c>
      <c r="K792" s="662" t="s">
        <v>3403</v>
      </c>
      <c r="L792" s="663">
        <v>513.75</v>
      </c>
      <c r="M792" s="663">
        <v>29797.5</v>
      </c>
      <c r="N792" s="662">
        <v>58</v>
      </c>
      <c r="O792" s="745">
        <v>12</v>
      </c>
      <c r="P792" s="663">
        <v>29797.5</v>
      </c>
      <c r="Q792" s="678">
        <v>1</v>
      </c>
      <c r="R792" s="662">
        <v>58</v>
      </c>
      <c r="S792" s="678">
        <v>1</v>
      </c>
      <c r="T792" s="745">
        <v>12</v>
      </c>
      <c r="U792" s="701">
        <v>1</v>
      </c>
    </row>
    <row r="793" spans="1:21" ht="14.4" customHeight="1" x14ac:dyDescent="0.3">
      <c r="A793" s="661">
        <v>12</v>
      </c>
      <c r="B793" s="662" t="s">
        <v>543</v>
      </c>
      <c r="C793" s="662" t="s">
        <v>2356</v>
      </c>
      <c r="D793" s="743" t="s">
        <v>4570</v>
      </c>
      <c r="E793" s="744" t="s">
        <v>2369</v>
      </c>
      <c r="F793" s="662" t="s">
        <v>2353</v>
      </c>
      <c r="G793" s="662" t="s">
        <v>2671</v>
      </c>
      <c r="H793" s="662" t="s">
        <v>544</v>
      </c>
      <c r="I793" s="662" t="s">
        <v>3404</v>
      </c>
      <c r="J793" s="662" t="s">
        <v>3405</v>
      </c>
      <c r="K793" s="662" t="s">
        <v>2432</v>
      </c>
      <c r="L793" s="663">
        <v>220.68</v>
      </c>
      <c r="M793" s="663">
        <v>2206.7999999999997</v>
      </c>
      <c r="N793" s="662">
        <v>10</v>
      </c>
      <c r="O793" s="745">
        <v>5</v>
      </c>
      <c r="P793" s="663">
        <v>2206.7999999999997</v>
      </c>
      <c r="Q793" s="678">
        <v>1</v>
      </c>
      <c r="R793" s="662">
        <v>10</v>
      </c>
      <c r="S793" s="678">
        <v>1</v>
      </c>
      <c r="T793" s="745">
        <v>5</v>
      </c>
      <c r="U793" s="701">
        <v>1</v>
      </c>
    </row>
    <row r="794" spans="1:21" ht="14.4" customHeight="1" x14ac:dyDescent="0.3">
      <c r="A794" s="661">
        <v>12</v>
      </c>
      <c r="B794" s="662" t="s">
        <v>543</v>
      </c>
      <c r="C794" s="662" t="s">
        <v>2356</v>
      </c>
      <c r="D794" s="743" t="s">
        <v>4570</v>
      </c>
      <c r="E794" s="744" t="s">
        <v>2369</v>
      </c>
      <c r="F794" s="662" t="s">
        <v>2353</v>
      </c>
      <c r="G794" s="662" t="s">
        <v>2671</v>
      </c>
      <c r="H794" s="662" t="s">
        <v>544</v>
      </c>
      <c r="I794" s="662" t="s">
        <v>3406</v>
      </c>
      <c r="J794" s="662" t="s">
        <v>3407</v>
      </c>
      <c r="K794" s="662" t="s">
        <v>3408</v>
      </c>
      <c r="L794" s="663">
        <v>1000</v>
      </c>
      <c r="M794" s="663">
        <v>11000</v>
      </c>
      <c r="N794" s="662">
        <v>11</v>
      </c>
      <c r="O794" s="745">
        <v>6</v>
      </c>
      <c r="P794" s="663">
        <v>10000</v>
      </c>
      <c r="Q794" s="678">
        <v>0.90909090909090906</v>
      </c>
      <c r="R794" s="662">
        <v>10</v>
      </c>
      <c r="S794" s="678">
        <v>0.90909090909090906</v>
      </c>
      <c r="T794" s="745">
        <v>5.5</v>
      </c>
      <c r="U794" s="701">
        <v>0.91666666666666663</v>
      </c>
    </row>
    <row r="795" spans="1:21" ht="14.4" customHeight="1" x14ac:dyDescent="0.3">
      <c r="A795" s="661">
        <v>12</v>
      </c>
      <c r="B795" s="662" t="s">
        <v>543</v>
      </c>
      <c r="C795" s="662" t="s">
        <v>2356</v>
      </c>
      <c r="D795" s="743" t="s">
        <v>4570</v>
      </c>
      <c r="E795" s="744" t="s">
        <v>2369</v>
      </c>
      <c r="F795" s="662" t="s">
        <v>2353</v>
      </c>
      <c r="G795" s="662" t="s">
        <v>2671</v>
      </c>
      <c r="H795" s="662" t="s">
        <v>544</v>
      </c>
      <c r="I795" s="662" t="s">
        <v>3409</v>
      </c>
      <c r="J795" s="662" t="s">
        <v>3410</v>
      </c>
      <c r="K795" s="662" t="s">
        <v>3411</v>
      </c>
      <c r="L795" s="663">
        <v>180.25</v>
      </c>
      <c r="M795" s="663">
        <v>540.75</v>
      </c>
      <c r="N795" s="662">
        <v>3</v>
      </c>
      <c r="O795" s="745">
        <v>2</v>
      </c>
      <c r="P795" s="663">
        <v>540.75</v>
      </c>
      <c r="Q795" s="678">
        <v>1</v>
      </c>
      <c r="R795" s="662">
        <v>3</v>
      </c>
      <c r="S795" s="678">
        <v>1</v>
      </c>
      <c r="T795" s="745">
        <v>2</v>
      </c>
      <c r="U795" s="701">
        <v>1</v>
      </c>
    </row>
    <row r="796" spans="1:21" ht="14.4" customHeight="1" x14ac:dyDescent="0.3">
      <c r="A796" s="661">
        <v>12</v>
      </c>
      <c r="B796" s="662" t="s">
        <v>543</v>
      </c>
      <c r="C796" s="662" t="s">
        <v>2356</v>
      </c>
      <c r="D796" s="743" t="s">
        <v>4570</v>
      </c>
      <c r="E796" s="744" t="s">
        <v>2369</v>
      </c>
      <c r="F796" s="662" t="s">
        <v>2353</v>
      </c>
      <c r="G796" s="662" t="s">
        <v>2671</v>
      </c>
      <c r="H796" s="662" t="s">
        <v>544</v>
      </c>
      <c r="I796" s="662" t="s">
        <v>3412</v>
      </c>
      <c r="J796" s="662" t="s">
        <v>3413</v>
      </c>
      <c r="K796" s="662" t="s">
        <v>3414</v>
      </c>
      <c r="L796" s="663">
        <v>1832.09</v>
      </c>
      <c r="M796" s="663">
        <v>7328.36</v>
      </c>
      <c r="N796" s="662">
        <v>4</v>
      </c>
      <c r="O796" s="745">
        <v>1</v>
      </c>
      <c r="P796" s="663">
        <v>7328.36</v>
      </c>
      <c r="Q796" s="678">
        <v>1</v>
      </c>
      <c r="R796" s="662">
        <v>4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12</v>
      </c>
      <c r="B797" s="662" t="s">
        <v>543</v>
      </c>
      <c r="C797" s="662" t="s">
        <v>2356</v>
      </c>
      <c r="D797" s="743" t="s">
        <v>4570</v>
      </c>
      <c r="E797" s="744" t="s">
        <v>2369</v>
      </c>
      <c r="F797" s="662" t="s">
        <v>2353</v>
      </c>
      <c r="G797" s="662" t="s">
        <v>2671</v>
      </c>
      <c r="H797" s="662" t="s">
        <v>544</v>
      </c>
      <c r="I797" s="662" t="s">
        <v>3415</v>
      </c>
      <c r="J797" s="662" t="s">
        <v>3416</v>
      </c>
      <c r="K797" s="662" t="s">
        <v>3414</v>
      </c>
      <c r="L797" s="663">
        <v>485.63</v>
      </c>
      <c r="M797" s="663">
        <v>971.26</v>
      </c>
      <c r="N797" s="662">
        <v>2</v>
      </c>
      <c r="O797" s="745">
        <v>1</v>
      </c>
      <c r="P797" s="663">
        <v>971.26</v>
      </c>
      <c r="Q797" s="678">
        <v>1</v>
      </c>
      <c r="R797" s="662">
        <v>2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12</v>
      </c>
      <c r="B798" s="662" t="s">
        <v>543</v>
      </c>
      <c r="C798" s="662" t="s">
        <v>2356</v>
      </c>
      <c r="D798" s="743" t="s">
        <v>4570</v>
      </c>
      <c r="E798" s="744" t="s">
        <v>2369</v>
      </c>
      <c r="F798" s="662" t="s">
        <v>2353</v>
      </c>
      <c r="G798" s="662" t="s">
        <v>2671</v>
      </c>
      <c r="H798" s="662" t="s">
        <v>544</v>
      </c>
      <c r="I798" s="662" t="s">
        <v>3417</v>
      </c>
      <c r="J798" s="662" t="s">
        <v>3418</v>
      </c>
      <c r="K798" s="662" t="s">
        <v>3419</v>
      </c>
      <c r="L798" s="663">
        <v>196.43</v>
      </c>
      <c r="M798" s="663">
        <v>2357.16</v>
      </c>
      <c r="N798" s="662">
        <v>12</v>
      </c>
      <c r="O798" s="745">
        <v>10</v>
      </c>
      <c r="P798" s="663">
        <v>2160.73</v>
      </c>
      <c r="Q798" s="678">
        <v>0.91666666666666674</v>
      </c>
      <c r="R798" s="662">
        <v>11</v>
      </c>
      <c r="S798" s="678">
        <v>0.91666666666666663</v>
      </c>
      <c r="T798" s="745">
        <v>9</v>
      </c>
      <c r="U798" s="701">
        <v>0.9</v>
      </c>
    </row>
    <row r="799" spans="1:21" ht="14.4" customHeight="1" x14ac:dyDescent="0.3">
      <c r="A799" s="661">
        <v>12</v>
      </c>
      <c r="B799" s="662" t="s">
        <v>543</v>
      </c>
      <c r="C799" s="662" t="s">
        <v>2356</v>
      </c>
      <c r="D799" s="743" t="s">
        <v>4570</v>
      </c>
      <c r="E799" s="744" t="s">
        <v>2369</v>
      </c>
      <c r="F799" s="662" t="s">
        <v>2353</v>
      </c>
      <c r="G799" s="662" t="s">
        <v>2671</v>
      </c>
      <c r="H799" s="662" t="s">
        <v>544</v>
      </c>
      <c r="I799" s="662" t="s">
        <v>3420</v>
      </c>
      <c r="J799" s="662" t="s">
        <v>3421</v>
      </c>
      <c r="K799" s="662" t="s">
        <v>3422</v>
      </c>
      <c r="L799" s="663">
        <v>210.33</v>
      </c>
      <c r="M799" s="663">
        <v>420.66</v>
      </c>
      <c r="N799" s="662">
        <v>2</v>
      </c>
      <c r="O799" s="745">
        <v>1</v>
      </c>
      <c r="P799" s="663">
        <v>420.66</v>
      </c>
      <c r="Q799" s="678">
        <v>1</v>
      </c>
      <c r="R799" s="662">
        <v>2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12</v>
      </c>
      <c r="B800" s="662" t="s">
        <v>543</v>
      </c>
      <c r="C800" s="662" t="s">
        <v>2356</v>
      </c>
      <c r="D800" s="743" t="s">
        <v>4570</v>
      </c>
      <c r="E800" s="744" t="s">
        <v>2369</v>
      </c>
      <c r="F800" s="662" t="s">
        <v>2353</v>
      </c>
      <c r="G800" s="662" t="s">
        <v>2671</v>
      </c>
      <c r="H800" s="662" t="s">
        <v>544</v>
      </c>
      <c r="I800" s="662" t="s">
        <v>3423</v>
      </c>
      <c r="J800" s="662" t="s">
        <v>3424</v>
      </c>
      <c r="K800" s="662" t="s">
        <v>3400</v>
      </c>
      <c r="L800" s="663">
        <v>507.04</v>
      </c>
      <c r="M800" s="663">
        <v>3042.2400000000002</v>
      </c>
      <c r="N800" s="662">
        <v>6</v>
      </c>
      <c r="O800" s="745">
        <v>2</v>
      </c>
      <c r="P800" s="663">
        <v>3042.2400000000002</v>
      </c>
      <c r="Q800" s="678">
        <v>1</v>
      </c>
      <c r="R800" s="662">
        <v>6</v>
      </c>
      <c r="S800" s="678">
        <v>1</v>
      </c>
      <c r="T800" s="745">
        <v>2</v>
      </c>
      <c r="U800" s="701">
        <v>1</v>
      </c>
    </row>
    <row r="801" spans="1:21" ht="14.4" customHeight="1" x14ac:dyDescent="0.3">
      <c r="A801" s="661">
        <v>12</v>
      </c>
      <c r="B801" s="662" t="s">
        <v>543</v>
      </c>
      <c r="C801" s="662" t="s">
        <v>2356</v>
      </c>
      <c r="D801" s="743" t="s">
        <v>4570</v>
      </c>
      <c r="E801" s="744" t="s">
        <v>2369</v>
      </c>
      <c r="F801" s="662" t="s">
        <v>2353</v>
      </c>
      <c r="G801" s="662" t="s">
        <v>2671</v>
      </c>
      <c r="H801" s="662" t="s">
        <v>544</v>
      </c>
      <c r="I801" s="662" t="s">
        <v>3425</v>
      </c>
      <c r="J801" s="662" t="s">
        <v>3426</v>
      </c>
      <c r="K801" s="662" t="s">
        <v>3389</v>
      </c>
      <c r="L801" s="663">
        <v>299</v>
      </c>
      <c r="M801" s="663">
        <v>1495</v>
      </c>
      <c r="N801" s="662">
        <v>5</v>
      </c>
      <c r="O801" s="745">
        <v>2</v>
      </c>
      <c r="P801" s="663">
        <v>1495</v>
      </c>
      <c r="Q801" s="678">
        <v>1</v>
      </c>
      <c r="R801" s="662">
        <v>5</v>
      </c>
      <c r="S801" s="678">
        <v>1</v>
      </c>
      <c r="T801" s="745">
        <v>2</v>
      </c>
      <c r="U801" s="701">
        <v>1</v>
      </c>
    </row>
    <row r="802" spans="1:21" ht="14.4" customHeight="1" x14ac:dyDescent="0.3">
      <c r="A802" s="661">
        <v>12</v>
      </c>
      <c r="B802" s="662" t="s">
        <v>543</v>
      </c>
      <c r="C802" s="662" t="s">
        <v>2356</v>
      </c>
      <c r="D802" s="743" t="s">
        <v>4570</v>
      </c>
      <c r="E802" s="744" t="s">
        <v>2369</v>
      </c>
      <c r="F802" s="662" t="s">
        <v>2353</v>
      </c>
      <c r="G802" s="662" t="s">
        <v>2671</v>
      </c>
      <c r="H802" s="662" t="s">
        <v>544</v>
      </c>
      <c r="I802" s="662" t="s">
        <v>3427</v>
      </c>
      <c r="J802" s="662" t="s">
        <v>3428</v>
      </c>
      <c r="K802" s="662" t="s">
        <v>3429</v>
      </c>
      <c r="L802" s="663">
        <v>320</v>
      </c>
      <c r="M802" s="663">
        <v>3200</v>
      </c>
      <c r="N802" s="662">
        <v>10</v>
      </c>
      <c r="O802" s="745">
        <v>6</v>
      </c>
      <c r="P802" s="663">
        <v>3200</v>
      </c>
      <c r="Q802" s="678">
        <v>1</v>
      </c>
      <c r="R802" s="662">
        <v>10</v>
      </c>
      <c r="S802" s="678">
        <v>1</v>
      </c>
      <c r="T802" s="745">
        <v>6</v>
      </c>
      <c r="U802" s="701">
        <v>1</v>
      </c>
    </row>
    <row r="803" spans="1:21" ht="14.4" customHeight="1" x14ac:dyDescent="0.3">
      <c r="A803" s="661">
        <v>12</v>
      </c>
      <c r="B803" s="662" t="s">
        <v>543</v>
      </c>
      <c r="C803" s="662" t="s">
        <v>2356</v>
      </c>
      <c r="D803" s="743" t="s">
        <v>4570</v>
      </c>
      <c r="E803" s="744" t="s">
        <v>2369</v>
      </c>
      <c r="F803" s="662" t="s">
        <v>2353</v>
      </c>
      <c r="G803" s="662" t="s">
        <v>2671</v>
      </c>
      <c r="H803" s="662" t="s">
        <v>544</v>
      </c>
      <c r="I803" s="662" t="s">
        <v>3430</v>
      </c>
      <c r="J803" s="662" t="s">
        <v>3431</v>
      </c>
      <c r="K803" s="662" t="s">
        <v>3432</v>
      </c>
      <c r="L803" s="663">
        <v>300</v>
      </c>
      <c r="M803" s="663">
        <v>5400</v>
      </c>
      <c r="N803" s="662">
        <v>18</v>
      </c>
      <c r="O803" s="745">
        <v>8</v>
      </c>
      <c r="P803" s="663">
        <v>5400</v>
      </c>
      <c r="Q803" s="678">
        <v>1</v>
      </c>
      <c r="R803" s="662">
        <v>18</v>
      </c>
      <c r="S803" s="678">
        <v>1</v>
      </c>
      <c r="T803" s="745">
        <v>8</v>
      </c>
      <c r="U803" s="701">
        <v>1</v>
      </c>
    </row>
    <row r="804" spans="1:21" ht="14.4" customHeight="1" x14ac:dyDescent="0.3">
      <c r="A804" s="661">
        <v>12</v>
      </c>
      <c r="B804" s="662" t="s">
        <v>543</v>
      </c>
      <c r="C804" s="662" t="s">
        <v>2356</v>
      </c>
      <c r="D804" s="743" t="s">
        <v>4570</v>
      </c>
      <c r="E804" s="744" t="s">
        <v>2369</v>
      </c>
      <c r="F804" s="662" t="s">
        <v>2353</v>
      </c>
      <c r="G804" s="662" t="s">
        <v>2671</v>
      </c>
      <c r="H804" s="662" t="s">
        <v>544</v>
      </c>
      <c r="I804" s="662" t="s">
        <v>1880</v>
      </c>
      <c r="J804" s="662" t="s">
        <v>3433</v>
      </c>
      <c r="K804" s="662" t="s">
        <v>3434</v>
      </c>
      <c r="L804" s="663">
        <v>369.69</v>
      </c>
      <c r="M804" s="663">
        <v>739.38</v>
      </c>
      <c r="N804" s="662">
        <v>2</v>
      </c>
      <c r="O804" s="745">
        <v>1</v>
      </c>
      <c r="P804" s="663">
        <v>739.38</v>
      </c>
      <c r="Q804" s="678">
        <v>1</v>
      </c>
      <c r="R804" s="662">
        <v>2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12</v>
      </c>
      <c r="B805" s="662" t="s">
        <v>543</v>
      </c>
      <c r="C805" s="662" t="s">
        <v>2356</v>
      </c>
      <c r="D805" s="743" t="s">
        <v>4570</v>
      </c>
      <c r="E805" s="744" t="s">
        <v>2369</v>
      </c>
      <c r="F805" s="662" t="s">
        <v>2353</v>
      </c>
      <c r="G805" s="662" t="s">
        <v>2671</v>
      </c>
      <c r="H805" s="662" t="s">
        <v>544</v>
      </c>
      <c r="I805" s="662" t="s">
        <v>1876</v>
      </c>
      <c r="J805" s="662" t="s">
        <v>3435</v>
      </c>
      <c r="K805" s="662" t="s">
        <v>3436</v>
      </c>
      <c r="L805" s="663">
        <v>1430.6</v>
      </c>
      <c r="M805" s="663">
        <v>2861.2</v>
      </c>
      <c r="N805" s="662">
        <v>2</v>
      </c>
      <c r="O805" s="745">
        <v>1</v>
      </c>
      <c r="P805" s="663">
        <v>2861.2</v>
      </c>
      <c r="Q805" s="678">
        <v>1</v>
      </c>
      <c r="R805" s="662">
        <v>2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12</v>
      </c>
      <c r="B806" s="662" t="s">
        <v>543</v>
      </c>
      <c r="C806" s="662" t="s">
        <v>2356</v>
      </c>
      <c r="D806" s="743" t="s">
        <v>4570</v>
      </c>
      <c r="E806" s="744" t="s">
        <v>2369</v>
      </c>
      <c r="F806" s="662" t="s">
        <v>2353</v>
      </c>
      <c r="G806" s="662" t="s">
        <v>2671</v>
      </c>
      <c r="H806" s="662" t="s">
        <v>544</v>
      </c>
      <c r="I806" s="662" t="s">
        <v>3437</v>
      </c>
      <c r="J806" s="662" t="s">
        <v>3438</v>
      </c>
      <c r="K806" s="662" t="s">
        <v>3386</v>
      </c>
      <c r="L806" s="663">
        <v>500</v>
      </c>
      <c r="M806" s="663">
        <v>8500</v>
      </c>
      <c r="N806" s="662">
        <v>17</v>
      </c>
      <c r="O806" s="745">
        <v>10</v>
      </c>
      <c r="P806" s="663">
        <v>8500</v>
      </c>
      <c r="Q806" s="678">
        <v>1</v>
      </c>
      <c r="R806" s="662">
        <v>17</v>
      </c>
      <c r="S806" s="678">
        <v>1</v>
      </c>
      <c r="T806" s="745">
        <v>10</v>
      </c>
      <c r="U806" s="701">
        <v>1</v>
      </c>
    </row>
    <row r="807" spans="1:21" ht="14.4" customHeight="1" x14ac:dyDescent="0.3">
      <c r="A807" s="661">
        <v>12</v>
      </c>
      <c r="B807" s="662" t="s">
        <v>543</v>
      </c>
      <c r="C807" s="662" t="s">
        <v>2356</v>
      </c>
      <c r="D807" s="743" t="s">
        <v>4570</v>
      </c>
      <c r="E807" s="744" t="s">
        <v>2369</v>
      </c>
      <c r="F807" s="662" t="s">
        <v>2353</v>
      </c>
      <c r="G807" s="662" t="s">
        <v>2671</v>
      </c>
      <c r="H807" s="662" t="s">
        <v>544</v>
      </c>
      <c r="I807" s="662" t="s">
        <v>3439</v>
      </c>
      <c r="J807" s="662" t="s">
        <v>3440</v>
      </c>
      <c r="K807" s="662" t="s">
        <v>3414</v>
      </c>
      <c r="L807" s="663">
        <v>600</v>
      </c>
      <c r="M807" s="663">
        <v>1800</v>
      </c>
      <c r="N807" s="662">
        <v>3</v>
      </c>
      <c r="O807" s="745">
        <v>3</v>
      </c>
      <c r="P807" s="663">
        <v>1800</v>
      </c>
      <c r="Q807" s="678">
        <v>1</v>
      </c>
      <c r="R807" s="662">
        <v>3</v>
      </c>
      <c r="S807" s="678">
        <v>1</v>
      </c>
      <c r="T807" s="745">
        <v>3</v>
      </c>
      <c r="U807" s="701">
        <v>1</v>
      </c>
    </row>
    <row r="808" spans="1:21" ht="14.4" customHeight="1" x14ac:dyDescent="0.3">
      <c r="A808" s="661">
        <v>12</v>
      </c>
      <c r="B808" s="662" t="s">
        <v>543</v>
      </c>
      <c r="C808" s="662" t="s">
        <v>2356</v>
      </c>
      <c r="D808" s="743" t="s">
        <v>4570</v>
      </c>
      <c r="E808" s="744" t="s">
        <v>2369</v>
      </c>
      <c r="F808" s="662" t="s">
        <v>2353</v>
      </c>
      <c r="G808" s="662" t="s">
        <v>2671</v>
      </c>
      <c r="H808" s="662" t="s">
        <v>544</v>
      </c>
      <c r="I808" s="662" t="s">
        <v>3441</v>
      </c>
      <c r="J808" s="662" t="s">
        <v>3442</v>
      </c>
      <c r="K808" s="662" t="s">
        <v>3157</v>
      </c>
      <c r="L808" s="663">
        <v>500</v>
      </c>
      <c r="M808" s="663">
        <v>1000</v>
      </c>
      <c r="N808" s="662">
        <v>2</v>
      </c>
      <c r="O808" s="745">
        <v>2</v>
      </c>
      <c r="P808" s="663">
        <v>1000</v>
      </c>
      <c r="Q808" s="678">
        <v>1</v>
      </c>
      <c r="R808" s="662">
        <v>2</v>
      </c>
      <c r="S808" s="678">
        <v>1</v>
      </c>
      <c r="T808" s="745">
        <v>2</v>
      </c>
      <c r="U808" s="701">
        <v>1</v>
      </c>
    </row>
    <row r="809" spans="1:21" ht="14.4" customHeight="1" x14ac:dyDescent="0.3">
      <c r="A809" s="661">
        <v>12</v>
      </c>
      <c r="B809" s="662" t="s">
        <v>543</v>
      </c>
      <c r="C809" s="662" t="s">
        <v>2356</v>
      </c>
      <c r="D809" s="743" t="s">
        <v>4570</v>
      </c>
      <c r="E809" s="744" t="s">
        <v>2369</v>
      </c>
      <c r="F809" s="662" t="s">
        <v>2353</v>
      </c>
      <c r="G809" s="662" t="s">
        <v>2671</v>
      </c>
      <c r="H809" s="662" t="s">
        <v>544</v>
      </c>
      <c r="I809" s="662" t="s">
        <v>3443</v>
      </c>
      <c r="J809" s="662" t="s">
        <v>3444</v>
      </c>
      <c r="K809" s="662" t="s">
        <v>3414</v>
      </c>
      <c r="L809" s="663">
        <v>1000</v>
      </c>
      <c r="M809" s="663">
        <v>19000</v>
      </c>
      <c r="N809" s="662">
        <v>19</v>
      </c>
      <c r="O809" s="745">
        <v>15</v>
      </c>
      <c r="P809" s="663">
        <v>19000</v>
      </c>
      <c r="Q809" s="678">
        <v>1</v>
      </c>
      <c r="R809" s="662">
        <v>19</v>
      </c>
      <c r="S809" s="678">
        <v>1</v>
      </c>
      <c r="T809" s="745">
        <v>15</v>
      </c>
      <c r="U809" s="701">
        <v>1</v>
      </c>
    </row>
    <row r="810" spans="1:21" ht="14.4" customHeight="1" x14ac:dyDescent="0.3">
      <c r="A810" s="661">
        <v>12</v>
      </c>
      <c r="B810" s="662" t="s">
        <v>543</v>
      </c>
      <c r="C810" s="662" t="s">
        <v>2356</v>
      </c>
      <c r="D810" s="743" t="s">
        <v>4570</v>
      </c>
      <c r="E810" s="744" t="s">
        <v>2369</v>
      </c>
      <c r="F810" s="662" t="s">
        <v>2353</v>
      </c>
      <c r="G810" s="662" t="s">
        <v>2671</v>
      </c>
      <c r="H810" s="662" t="s">
        <v>544</v>
      </c>
      <c r="I810" s="662" t="s">
        <v>3445</v>
      </c>
      <c r="J810" s="662" t="s">
        <v>3446</v>
      </c>
      <c r="K810" s="662" t="s">
        <v>3447</v>
      </c>
      <c r="L810" s="663">
        <v>3000</v>
      </c>
      <c r="M810" s="663">
        <v>111000</v>
      </c>
      <c r="N810" s="662">
        <v>37</v>
      </c>
      <c r="O810" s="745">
        <v>13</v>
      </c>
      <c r="P810" s="663">
        <v>111000</v>
      </c>
      <c r="Q810" s="678">
        <v>1</v>
      </c>
      <c r="R810" s="662">
        <v>37</v>
      </c>
      <c r="S810" s="678">
        <v>1</v>
      </c>
      <c r="T810" s="745">
        <v>13</v>
      </c>
      <c r="U810" s="701">
        <v>1</v>
      </c>
    </row>
    <row r="811" spans="1:21" ht="14.4" customHeight="1" x14ac:dyDescent="0.3">
      <c r="A811" s="661">
        <v>12</v>
      </c>
      <c r="B811" s="662" t="s">
        <v>543</v>
      </c>
      <c r="C811" s="662" t="s">
        <v>2356</v>
      </c>
      <c r="D811" s="743" t="s">
        <v>4570</v>
      </c>
      <c r="E811" s="744" t="s">
        <v>2369</v>
      </c>
      <c r="F811" s="662" t="s">
        <v>2353</v>
      </c>
      <c r="G811" s="662" t="s">
        <v>2671</v>
      </c>
      <c r="H811" s="662" t="s">
        <v>544</v>
      </c>
      <c r="I811" s="662" t="s">
        <v>3448</v>
      </c>
      <c r="J811" s="662" t="s">
        <v>3446</v>
      </c>
      <c r="K811" s="662" t="s">
        <v>3449</v>
      </c>
      <c r="L811" s="663">
        <v>3000</v>
      </c>
      <c r="M811" s="663">
        <v>21000</v>
      </c>
      <c r="N811" s="662">
        <v>7</v>
      </c>
      <c r="O811" s="745">
        <v>2</v>
      </c>
      <c r="P811" s="663">
        <v>21000</v>
      </c>
      <c r="Q811" s="678">
        <v>1</v>
      </c>
      <c r="R811" s="662">
        <v>7</v>
      </c>
      <c r="S811" s="678">
        <v>1</v>
      </c>
      <c r="T811" s="745">
        <v>2</v>
      </c>
      <c r="U811" s="701">
        <v>1</v>
      </c>
    </row>
    <row r="812" spans="1:21" ht="14.4" customHeight="1" x14ac:dyDescent="0.3">
      <c r="A812" s="661">
        <v>12</v>
      </c>
      <c r="B812" s="662" t="s">
        <v>543</v>
      </c>
      <c r="C812" s="662" t="s">
        <v>2356</v>
      </c>
      <c r="D812" s="743" t="s">
        <v>4570</v>
      </c>
      <c r="E812" s="744" t="s">
        <v>2369</v>
      </c>
      <c r="F812" s="662" t="s">
        <v>2353</v>
      </c>
      <c r="G812" s="662" t="s">
        <v>2671</v>
      </c>
      <c r="H812" s="662" t="s">
        <v>544</v>
      </c>
      <c r="I812" s="662" t="s">
        <v>3450</v>
      </c>
      <c r="J812" s="662" t="s">
        <v>3451</v>
      </c>
      <c r="K812" s="662" t="s">
        <v>3452</v>
      </c>
      <c r="L812" s="663">
        <v>3082.5</v>
      </c>
      <c r="M812" s="663">
        <v>67815</v>
      </c>
      <c r="N812" s="662">
        <v>22</v>
      </c>
      <c r="O812" s="745">
        <v>9</v>
      </c>
      <c r="P812" s="663">
        <v>58567.5</v>
      </c>
      <c r="Q812" s="678">
        <v>0.86363636363636365</v>
      </c>
      <c r="R812" s="662">
        <v>19</v>
      </c>
      <c r="S812" s="678">
        <v>0.86363636363636365</v>
      </c>
      <c r="T812" s="745">
        <v>8</v>
      </c>
      <c r="U812" s="701">
        <v>0.88888888888888884</v>
      </c>
    </row>
    <row r="813" spans="1:21" ht="14.4" customHeight="1" x14ac:dyDescent="0.3">
      <c r="A813" s="661">
        <v>12</v>
      </c>
      <c r="B813" s="662" t="s">
        <v>543</v>
      </c>
      <c r="C813" s="662" t="s">
        <v>2356</v>
      </c>
      <c r="D813" s="743" t="s">
        <v>4570</v>
      </c>
      <c r="E813" s="744" t="s">
        <v>2369</v>
      </c>
      <c r="F813" s="662" t="s">
        <v>2353</v>
      </c>
      <c r="G813" s="662" t="s">
        <v>2671</v>
      </c>
      <c r="H813" s="662" t="s">
        <v>544</v>
      </c>
      <c r="I813" s="662" t="s">
        <v>3453</v>
      </c>
      <c r="J813" s="662" t="s">
        <v>3451</v>
      </c>
      <c r="K813" s="662" t="s">
        <v>3454</v>
      </c>
      <c r="L813" s="663">
        <v>3082.5</v>
      </c>
      <c r="M813" s="663">
        <v>6165</v>
      </c>
      <c r="N813" s="662">
        <v>2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12</v>
      </c>
      <c r="B814" s="662" t="s">
        <v>543</v>
      </c>
      <c r="C814" s="662" t="s">
        <v>2356</v>
      </c>
      <c r="D814" s="743" t="s">
        <v>4570</v>
      </c>
      <c r="E814" s="744" t="s">
        <v>2369</v>
      </c>
      <c r="F814" s="662" t="s">
        <v>2353</v>
      </c>
      <c r="G814" s="662" t="s">
        <v>2671</v>
      </c>
      <c r="H814" s="662" t="s">
        <v>544</v>
      </c>
      <c r="I814" s="662" t="s">
        <v>3455</v>
      </c>
      <c r="J814" s="662" t="s">
        <v>3456</v>
      </c>
      <c r="K814" s="662" t="s">
        <v>3457</v>
      </c>
      <c r="L814" s="663">
        <v>1101.95</v>
      </c>
      <c r="M814" s="663">
        <v>49587.750000000015</v>
      </c>
      <c r="N814" s="662">
        <v>45</v>
      </c>
      <c r="O814" s="745">
        <v>7</v>
      </c>
      <c r="P814" s="663">
        <v>49587.750000000015</v>
      </c>
      <c r="Q814" s="678">
        <v>1</v>
      </c>
      <c r="R814" s="662">
        <v>45</v>
      </c>
      <c r="S814" s="678">
        <v>1</v>
      </c>
      <c r="T814" s="745">
        <v>7</v>
      </c>
      <c r="U814" s="701">
        <v>1</v>
      </c>
    </row>
    <row r="815" spans="1:21" ht="14.4" customHeight="1" x14ac:dyDescent="0.3">
      <c r="A815" s="661">
        <v>12</v>
      </c>
      <c r="B815" s="662" t="s">
        <v>543</v>
      </c>
      <c r="C815" s="662" t="s">
        <v>2356</v>
      </c>
      <c r="D815" s="743" t="s">
        <v>4570</v>
      </c>
      <c r="E815" s="744" t="s">
        <v>2369</v>
      </c>
      <c r="F815" s="662" t="s">
        <v>2353</v>
      </c>
      <c r="G815" s="662" t="s">
        <v>2671</v>
      </c>
      <c r="H815" s="662" t="s">
        <v>544</v>
      </c>
      <c r="I815" s="662" t="s">
        <v>3458</v>
      </c>
      <c r="J815" s="662" t="s">
        <v>3459</v>
      </c>
      <c r="K815" s="662" t="s">
        <v>3460</v>
      </c>
      <c r="L815" s="663">
        <v>1027.5</v>
      </c>
      <c r="M815" s="663">
        <v>13357.5</v>
      </c>
      <c r="N815" s="662">
        <v>13</v>
      </c>
      <c r="O815" s="745">
        <v>5</v>
      </c>
      <c r="P815" s="663">
        <v>8220</v>
      </c>
      <c r="Q815" s="678">
        <v>0.61538461538461542</v>
      </c>
      <c r="R815" s="662">
        <v>8</v>
      </c>
      <c r="S815" s="678">
        <v>0.61538461538461542</v>
      </c>
      <c r="T815" s="745">
        <v>3</v>
      </c>
      <c r="U815" s="701">
        <v>0.6</v>
      </c>
    </row>
    <row r="816" spans="1:21" ht="14.4" customHeight="1" x14ac:dyDescent="0.3">
      <c r="A816" s="661">
        <v>12</v>
      </c>
      <c r="B816" s="662" t="s">
        <v>543</v>
      </c>
      <c r="C816" s="662" t="s">
        <v>2356</v>
      </c>
      <c r="D816" s="743" t="s">
        <v>4570</v>
      </c>
      <c r="E816" s="744" t="s">
        <v>2369</v>
      </c>
      <c r="F816" s="662" t="s">
        <v>2353</v>
      </c>
      <c r="G816" s="662" t="s">
        <v>2671</v>
      </c>
      <c r="H816" s="662" t="s">
        <v>544</v>
      </c>
      <c r="I816" s="662" t="s">
        <v>3155</v>
      </c>
      <c r="J816" s="662" t="s">
        <v>3156</v>
      </c>
      <c r="K816" s="662" t="s">
        <v>3157</v>
      </c>
      <c r="L816" s="663">
        <v>300</v>
      </c>
      <c r="M816" s="663">
        <v>15600</v>
      </c>
      <c r="N816" s="662">
        <v>52</v>
      </c>
      <c r="O816" s="745">
        <v>22</v>
      </c>
      <c r="P816" s="663">
        <v>15000</v>
      </c>
      <c r="Q816" s="678">
        <v>0.96153846153846156</v>
      </c>
      <c r="R816" s="662">
        <v>50</v>
      </c>
      <c r="S816" s="678">
        <v>0.96153846153846156</v>
      </c>
      <c r="T816" s="745">
        <v>21</v>
      </c>
      <c r="U816" s="701">
        <v>0.95454545454545459</v>
      </c>
    </row>
    <row r="817" spans="1:21" ht="14.4" customHeight="1" x14ac:dyDescent="0.3">
      <c r="A817" s="661">
        <v>12</v>
      </c>
      <c r="B817" s="662" t="s">
        <v>543</v>
      </c>
      <c r="C817" s="662" t="s">
        <v>2356</v>
      </c>
      <c r="D817" s="743" t="s">
        <v>4570</v>
      </c>
      <c r="E817" s="744" t="s">
        <v>2369</v>
      </c>
      <c r="F817" s="662" t="s">
        <v>2353</v>
      </c>
      <c r="G817" s="662" t="s">
        <v>2671</v>
      </c>
      <c r="H817" s="662" t="s">
        <v>544</v>
      </c>
      <c r="I817" s="662" t="s">
        <v>3461</v>
      </c>
      <c r="J817" s="662" t="s">
        <v>3462</v>
      </c>
      <c r="K817" s="662" t="s">
        <v>3157</v>
      </c>
      <c r="L817" s="663">
        <v>300</v>
      </c>
      <c r="M817" s="663">
        <v>1200</v>
      </c>
      <c r="N817" s="662">
        <v>4</v>
      </c>
      <c r="O817" s="745">
        <v>2</v>
      </c>
      <c r="P817" s="663">
        <v>1200</v>
      </c>
      <c r="Q817" s="678">
        <v>1</v>
      </c>
      <c r="R817" s="662">
        <v>4</v>
      </c>
      <c r="S817" s="678">
        <v>1</v>
      </c>
      <c r="T817" s="745">
        <v>2</v>
      </c>
      <c r="U817" s="701">
        <v>1</v>
      </c>
    </row>
    <row r="818" spans="1:21" ht="14.4" customHeight="1" x14ac:dyDescent="0.3">
      <c r="A818" s="661">
        <v>12</v>
      </c>
      <c r="B818" s="662" t="s">
        <v>543</v>
      </c>
      <c r="C818" s="662" t="s">
        <v>2356</v>
      </c>
      <c r="D818" s="743" t="s">
        <v>4570</v>
      </c>
      <c r="E818" s="744" t="s">
        <v>2369</v>
      </c>
      <c r="F818" s="662" t="s">
        <v>2353</v>
      </c>
      <c r="G818" s="662" t="s">
        <v>2671</v>
      </c>
      <c r="H818" s="662" t="s">
        <v>544</v>
      </c>
      <c r="I818" s="662" t="s">
        <v>3463</v>
      </c>
      <c r="J818" s="662" t="s">
        <v>3464</v>
      </c>
      <c r="K818" s="662" t="s">
        <v>3465</v>
      </c>
      <c r="L818" s="663">
        <v>525.23</v>
      </c>
      <c r="M818" s="663">
        <v>5777.53</v>
      </c>
      <c r="N818" s="662">
        <v>11</v>
      </c>
      <c r="O818" s="745">
        <v>6</v>
      </c>
      <c r="P818" s="663">
        <v>5777.53</v>
      </c>
      <c r="Q818" s="678">
        <v>1</v>
      </c>
      <c r="R818" s="662">
        <v>11</v>
      </c>
      <c r="S818" s="678">
        <v>1</v>
      </c>
      <c r="T818" s="745">
        <v>6</v>
      </c>
      <c r="U818" s="701">
        <v>1</v>
      </c>
    </row>
    <row r="819" spans="1:21" ht="14.4" customHeight="1" x14ac:dyDescent="0.3">
      <c r="A819" s="661">
        <v>12</v>
      </c>
      <c r="B819" s="662" t="s">
        <v>543</v>
      </c>
      <c r="C819" s="662" t="s">
        <v>2356</v>
      </c>
      <c r="D819" s="743" t="s">
        <v>4570</v>
      </c>
      <c r="E819" s="744" t="s">
        <v>2369</v>
      </c>
      <c r="F819" s="662" t="s">
        <v>2353</v>
      </c>
      <c r="G819" s="662" t="s">
        <v>2671</v>
      </c>
      <c r="H819" s="662" t="s">
        <v>544</v>
      </c>
      <c r="I819" s="662" t="s">
        <v>3466</v>
      </c>
      <c r="J819" s="662" t="s">
        <v>3467</v>
      </c>
      <c r="K819" s="662" t="s">
        <v>2432</v>
      </c>
      <c r="L819" s="663">
        <v>117.42</v>
      </c>
      <c r="M819" s="663">
        <v>469.68</v>
      </c>
      <c r="N819" s="662">
        <v>4</v>
      </c>
      <c r="O819" s="745">
        <v>2</v>
      </c>
      <c r="P819" s="663">
        <v>234.84</v>
      </c>
      <c r="Q819" s="678">
        <v>0.5</v>
      </c>
      <c r="R819" s="662">
        <v>2</v>
      </c>
      <c r="S819" s="678">
        <v>0.5</v>
      </c>
      <c r="T819" s="745">
        <v>1</v>
      </c>
      <c r="U819" s="701">
        <v>0.5</v>
      </c>
    </row>
    <row r="820" spans="1:21" ht="14.4" customHeight="1" x14ac:dyDescent="0.3">
      <c r="A820" s="661">
        <v>12</v>
      </c>
      <c r="B820" s="662" t="s">
        <v>543</v>
      </c>
      <c r="C820" s="662" t="s">
        <v>2356</v>
      </c>
      <c r="D820" s="743" t="s">
        <v>4570</v>
      </c>
      <c r="E820" s="744" t="s">
        <v>2369</v>
      </c>
      <c r="F820" s="662" t="s">
        <v>2353</v>
      </c>
      <c r="G820" s="662" t="s">
        <v>2671</v>
      </c>
      <c r="H820" s="662" t="s">
        <v>544</v>
      </c>
      <c r="I820" s="662" t="s">
        <v>3160</v>
      </c>
      <c r="J820" s="662" t="s">
        <v>3161</v>
      </c>
      <c r="K820" s="662" t="s">
        <v>3162</v>
      </c>
      <c r="L820" s="663">
        <v>370.4</v>
      </c>
      <c r="M820" s="663">
        <v>1111.1999999999998</v>
      </c>
      <c r="N820" s="662">
        <v>3</v>
      </c>
      <c r="O820" s="745">
        <v>3</v>
      </c>
      <c r="P820" s="663">
        <v>1111.1999999999998</v>
      </c>
      <c r="Q820" s="678">
        <v>1</v>
      </c>
      <c r="R820" s="662">
        <v>3</v>
      </c>
      <c r="S820" s="678">
        <v>1</v>
      </c>
      <c r="T820" s="745">
        <v>3</v>
      </c>
      <c r="U820" s="701">
        <v>1</v>
      </c>
    </row>
    <row r="821" spans="1:21" ht="14.4" customHeight="1" x14ac:dyDescent="0.3">
      <c r="A821" s="661">
        <v>12</v>
      </c>
      <c r="B821" s="662" t="s">
        <v>543</v>
      </c>
      <c r="C821" s="662" t="s">
        <v>2356</v>
      </c>
      <c r="D821" s="743" t="s">
        <v>4570</v>
      </c>
      <c r="E821" s="744" t="s">
        <v>2369</v>
      </c>
      <c r="F821" s="662" t="s">
        <v>2353</v>
      </c>
      <c r="G821" s="662" t="s">
        <v>2671</v>
      </c>
      <c r="H821" s="662" t="s">
        <v>544</v>
      </c>
      <c r="I821" s="662" t="s">
        <v>3163</v>
      </c>
      <c r="J821" s="662" t="s">
        <v>3164</v>
      </c>
      <c r="K821" s="662" t="s">
        <v>3165</v>
      </c>
      <c r="L821" s="663">
        <v>295.88</v>
      </c>
      <c r="M821" s="663">
        <v>887.64</v>
      </c>
      <c r="N821" s="662">
        <v>3</v>
      </c>
      <c r="O821" s="745">
        <v>3</v>
      </c>
      <c r="P821" s="663">
        <v>887.64</v>
      </c>
      <c r="Q821" s="678">
        <v>1</v>
      </c>
      <c r="R821" s="662">
        <v>3</v>
      </c>
      <c r="S821" s="678">
        <v>1</v>
      </c>
      <c r="T821" s="745">
        <v>3</v>
      </c>
      <c r="U821" s="701">
        <v>1</v>
      </c>
    </row>
    <row r="822" spans="1:21" ht="14.4" customHeight="1" x14ac:dyDescent="0.3">
      <c r="A822" s="661">
        <v>12</v>
      </c>
      <c r="B822" s="662" t="s">
        <v>543</v>
      </c>
      <c r="C822" s="662" t="s">
        <v>2356</v>
      </c>
      <c r="D822" s="743" t="s">
        <v>4570</v>
      </c>
      <c r="E822" s="744" t="s">
        <v>2369</v>
      </c>
      <c r="F822" s="662" t="s">
        <v>2353</v>
      </c>
      <c r="G822" s="662" t="s">
        <v>2671</v>
      </c>
      <c r="H822" s="662" t="s">
        <v>544</v>
      </c>
      <c r="I822" s="662" t="s">
        <v>3468</v>
      </c>
      <c r="J822" s="662" t="s">
        <v>3469</v>
      </c>
      <c r="K822" s="662" t="s">
        <v>3470</v>
      </c>
      <c r="L822" s="663">
        <v>3082.5</v>
      </c>
      <c r="M822" s="663">
        <v>33907.5</v>
      </c>
      <c r="N822" s="662">
        <v>11</v>
      </c>
      <c r="O822" s="745">
        <v>4</v>
      </c>
      <c r="P822" s="663">
        <v>33907.5</v>
      </c>
      <c r="Q822" s="678">
        <v>1</v>
      </c>
      <c r="R822" s="662">
        <v>11</v>
      </c>
      <c r="S822" s="678">
        <v>1</v>
      </c>
      <c r="T822" s="745">
        <v>4</v>
      </c>
      <c r="U822" s="701">
        <v>1</v>
      </c>
    </row>
    <row r="823" spans="1:21" ht="14.4" customHeight="1" x14ac:dyDescent="0.3">
      <c r="A823" s="661">
        <v>12</v>
      </c>
      <c r="B823" s="662" t="s">
        <v>543</v>
      </c>
      <c r="C823" s="662" t="s">
        <v>2356</v>
      </c>
      <c r="D823" s="743" t="s">
        <v>4570</v>
      </c>
      <c r="E823" s="744" t="s">
        <v>2369</v>
      </c>
      <c r="F823" s="662" t="s">
        <v>2353</v>
      </c>
      <c r="G823" s="662" t="s">
        <v>2671</v>
      </c>
      <c r="H823" s="662" t="s">
        <v>544</v>
      </c>
      <c r="I823" s="662" t="s">
        <v>3471</v>
      </c>
      <c r="J823" s="662" t="s">
        <v>3472</v>
      </c>
      <c r="K823" s="662" t="s">
        <v>3473</v>
      </c>
      <c r="L823" s="663">
        <v>1499.98</v>
      </c>
      <c r="M823" s="663">
        <v>40499.46</v>
      </c>
      <c r="N823" s="662">
        <v>27</v>
      </c>
      <c r="O823" s="745">
        <v>3</v>
      </c>
      <c r="P823" s="663">
        <v>40499.46</v>
      </c>
      <c r="Q823" s="678">
        <v>1</v>
      </c>
      <c r="R823" s="662">
        <v>27</v>
      </c>
      <c r="S823" s="678">
        <v>1</v>
      </c>
      <c r="T823" s="745">
        <v>3</v>
      </c>
      <c r="U823" s="701">
        <v>1</v>
      </c>
    </row>
    <row r="824" spans="1:21" ht="14.4" customHeight="1" x14ac:dyDescent="0.3">
      <c r="A824" s="661">
        <v>12</v>
      </c>
      <c r="B824" s="662" t="s">
        <v>543</v>
      </c>
      <c r="C824" s="662" t="s">
        <v>2356</v>
      </c>
      <c r="D824" s="743" t="s">
        <v>4570</v>
      </c>
      <c r="E824" s="744" t="s">
        <v>2369</v>
      </c>
      <c r="F824" s="662" t="s">
        <v>2353</v>
      </c>
      <c r="G824" s="662" t="s">
        <v>2671</v>
      </c>
      <c r="H824" s="662" t="s">
        <v>544</v>
      </c>
      <c r="I824" s="662" t="s">
        <v>3474</v>
      </c>
      <c r="J824" s="662" t="s">
        <v>3475</v>
      </c>
      <c r="K824" s="662" t="s">
        <v>3476</v>
      </c>
      <c r="L824" s="663">
        <v>1094.47</v>
      </c>
      <c r="M824" s="663">
        <v>9850.23</v>
      </c>
      <c r="N824" s="662">
        <v>9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12</v>
      </c>
      <c r="B825" s="662" t="s">
        <v>543</v>
      </c>
      <c r="C825" s="662" t="s">
        <v>2356</v>
      </c>
      <c r="D825" s="743" t="s">
        <v>4570</v>
      </c>
      <c r="E825" s="744" t="s">
        <v>2369</v>
      </c>
      <c r="F825" s="662" t="s">
        <v>2353</v>
      </c>
      <c r="G825" s="662" t="s">
        <v>2671</v>
      </c>
      <c r="H825" s="662" t="s">
        <v>544</v>
      </c>
      <c r="I825" s="662" t="s">
        <v>3477</v>
      </c>
      <c r="J825" s="662" t="s">
        <v>3478</v>
      </c>
      <c r="K825" s="662" t="s">
        <v>3479</v>
      </c>
      <c r="L825" s="663">
        <v>1743</v>
      </c>
      <c r="M825" s="663">
        <v>59262</v>
      </c>
      <c r="N825" s="662">
        <v>34</v>
      </c>
      <c r="O825" s="745">
        <v>9</v>
      </c>
      <c r="P825" s="663">
        <v>59262</v>
      </c>
      <c r="Q825" s="678">
        <v>1</v>
      </c>
      <c r="R825" s="662">
        <v>34</v>
      </c>
      <c r="S825" s="678">
        <v>1</v>
      </c>
      <c r="T825" s="745">
        <v>9</v>
      </c>
      <c r="U825" s="701">
        <v>1</v>
      </c>
    </row>
    <row r="826" spans="1:21" ht="14.4" customHeight="1" x14ac:dyDescent="0.3">
      <c r="A826" s="661">
        <v>12</v>
      </c>
      <c r="B826" s="662" t="s">
        <v>543</v>
      </c>
      <c r="C826" s="662" t="s">
        <v>2356</v>
      </c>
      <c r="D826" s="743" t="s">
        <v>4570</v>
      </c>
      <c r="E826" s="744" t="s">
        <v>2369</v>
      </c>
      <c r="F826" s="662" t="s">
        <v>2353</v>
      </c>
      <c r="G826" s="662" t="s">
        <v>2671</v>
      </c>
      <c r="H826" s="662" t="s">
        <v>544</v>
      </c>
      <c r="I826" s="662" t="s">
        <v>3480</v>
      </c>
      <c r="J826" s="662" t="s">
        <v>3481</v>
      </c>
      <c r="K826" s="662" t="s">
        <v>3482</v>
      </c>
      <c r="L826" s="663">
        <v>1027.5</v>
      </c>
      <c r="M826" s="663">
        <v>123300</v>
      </c>
      <c r="N826" s="662">
        <v>120</v>
      </c>
      <c r="O826" s="745">
        <v>17</v>
      </c>
      <c r="P826" s="663">
        <v>123300</v>
      </c>
      <c r="Q826" s="678">
        <v>1</v>
      </c>
      <c r="R826" s="662">
        <v>120</v>
      </c>
      <c r="S826" s="678">
        <v>1</v>
      </c>
      <c r="T826" s="745">
        <v>17</v>
      </c>
      <c r="U826" s="701">
        <v>1</v>
      </c>
    </row>
    <row r="827" spans="1:21" ht="14.4" customHeight="1" x14ac:dyDescent="0.3">
      <c r="A827" s="661">
        <v>12</v>
      </c>
      <c r="B827" s="662" t="s">
        <v>543</v>
      </c>
      <c r="C827" s="662" t="s">
        <v>2356</v>
      </c>
      <c r="D827" s="743" t="s">
        <v>4570</v>
      </c>
      <c r="E827" s="744" t="s">
        <v>2369</v>
      </c>
      <c r="F827" s="662" t="s">
        <v>2353</v>
      </c>
      <c r="G827" s="662" t="s">
        <v>2671</v>
      </c>
      <c r="H827" s="662" t="s">
        <v>544</v>
      </c>
      <c r="I827" s="662" t="s">
        <v>3483</v>
      </c>
      <c r="J827" s="662" t="s">
        <v>3481</v>
      </c>
      <c r="K827" s="662" t="s">
        <v>3484</v>
      </c>
      <c r="L827" s="663">
        <v>1027.5</v>
      </c>
      <c r="M827" s="663">
        <v>18495</v>
      </c>
      <c r="N827" s="662">
        <v>18</v>
      </c>
      <c r="O827" s="745">
        <v>2</v>
      </c>
      <c r="P827" s="663">
        <v>18495</v>
      </c>
      <c r="Q827" s="678">
        <v>1</v>
      </c>
      <c r="R827" s="662">
        <v>18</v>
      </c>
      <c r="S827" s="678">
        <v>1</v>
      </c>
      <c r="T827" s="745">
        <v>2</v>
      </c>
      <c r="U827" s="701">
        <v>1</v>
      </c>
    </row>
    <row r="828" spans="1:21" ht="14.4" customHeight="1" x14ac:dyDescent="0.3">
      <c r="A828" s="661">
        <v>12</v>
      </c>
      <c r="B828" s="662" t="s">
        <v>543</v>
      </c>
      <c r="C828" s="662" t="s">
        <v>2356</v>
      </c>
      <c r="D828" s="743" t="s">
        <v>4570</v>
      </c>
      <c r="E828" s="744" t="s">
        <v>2369</v>
      </c>
      <c r="F828" s="662" t="s">
        <v>2353</v>
      </c>
      <c r="G828" s="662" t="s">
        <v>2671</v>
      </c>
      <c r="H828" s="662" t="s">
        <v>544</v>
      </c>
      <c r="I828" s="662" t="s">
        <v>3485</v>
      </c>
      <c r="J828" s="662" t="s">
        <v>3481</v>
      </c>
      <c r="K828" s="662" t="s">
        <v>3486</v>
      </c>
      <c r="L828" s="663">
        <v>1027.5</v>
      </c>
      <c r="M828" s="663">
        <v>15412.5</v>
      </c>
      <c r="N828" s="662">
        <v>15</v>
      </c>
      <c r="O828" s="745">
        <v>3</v>
      </c>
      <c r="P828" s="663">
        <v>9247.5</v>
      </c>
      <c r="Q828" s="678">
        <v>0.6</v>
      </c>
      <c r="R828" s="662">
        <v>9</v>
      </c>
      <c r="S828" s="678">
        <v>0.6</v>
      </c>
      <c r="T828" s="745">
        <v>2</v>
      </c>
      <c r="U828" s="701">
        <v>0.66666666666666663</v>
      </c>
    </row>
    <row r="829" spans="1:21" ht="14.4" customHeight="1" x14ac:dyDescent="0.3">
      <c r="A829" s="661">
        <v>12</v>
      </c>
      <c r="B829" s="662" t="s">
        <v>543</v>
      </c>
      <c r="C829" s="662" t="s">
        <v>2356</v>
      </c>
      <c r="D829" s="743" t="s">
        <v>4570</v>
      </c>
      <c r="E829" s="744" t="s">
        <v>2369</v>
      </c>
      <c r="F829" s="662" t="s">
        <v>2353</v>
      </c>
      <c r="G829" s="662" t="s">
        <v>2671</v>
      </c>
      <c r="H829" s="662" t="s">
        <v>544</v>
      </c>
      <c r="I829" s="662" t="s">
        <v>3487</v>
      </c>
      <c r="J829" s="662" t="s">
        <v>3488</v>
      </c>
      <c r="K829" s="662" t="s">
        <v>3489</v>
      </c>
      <c r="L829" s="663">
        <v>198.08</v>
      </c>
      <c r="M829" s="663">
        <v>14261.759999999998</v>
      </c>
      <c r="N829" s="662">
        <v>72</v>
      </c>
      <c r="O829" s="745">
        <v>24</v>
      </c>
      <c r="P829" s="663">
        <v>10102.079999999998</v>
      </c>
      <c r="Q829" s="678">
        <v>0.70833333333333326</v>
      </c>
      <c r="R829" s="662">
        <v>51</v>
      </c>
      <c r="S829" s="678">
        <v>0.70833333333333337</v>
      </c>
      <c r="T829" s="745">
        <v>17</v>
      </c>
      <c r="U829" s="701">
        <v>0.70833333333333337</v>
      </c>
    </row>
    <row r="830" spans="1:21" ht="14.4" customHeight="1" x14ac:dyDescent="0.3">
      <c r="A830" s="661">
        <v>12</v>
      </c>
      <c r="B830" s="662" t="s">
        <v>543</v>
      </c>
      <c r="C830" s="662" t="s">
        <v>2356</v>
      </c>
      <c r="D830" s="743" t="s">
        <v>4570</v>
      </c>
      <c r="E830" s="744" t="s">
        <v>2369</v>
      </c>
      <c r="F830" s="662" t="s">
        <v>2353</v>
      </c>
      <c r="G830" s="662" t="s">
        <v>2671</v>
      </c>
      <c r="H830" s="662" t="s">
        <v>544</v>
      </c>
      <c r="I830" s="662" t="s">
        <v>3490</v>
      </c>
      <c r="J830" s="662" t="s">
        <v>3491</v>
      </c>
      <c r="K830" s="662" t="s">
        <v>3492</v>
      </c>
      <c r="L830" s="663">
        <v>159.5</v>
      </c>
      <c r="M830" s="663">
        <v>478.5</v>
      </c>
      <c r="N830" s="662">
        <v>3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12</v>
      </c>
      <c r="B831" s="662" t="s">
        <v>543</v>
      </c>
      <c r="C831" s="662" t="s">
        <v>2356</v>
      </c>
      <c r="D831" s="743" t="s">
        <v>4570</v>
      </c>
      <c r="E831" s="744" t="s">
        <v>2369</v>
      </c>
      <c r="F831" s="662" t="s">
        <v>2353</v>
      </c>
      <c r="G831" s="662" t="s">
        <v>2671</v>
      </c>
      <c r="H831" s="662" t="s">
        <v>544</v>
      </c>
      <c r="I831" s="662" t="s">
        <v>3493</v>
      </c>
      <c r="J831" s="662" t="s">
        <v>3494</v>
      </c>
      <c r="K831" s="662" t="s">
        <v>3495</v>
      </c>
      <c r="L831" s="663">
        <v>153.5</v>
      </c>
      <c r="M831" s="663">
        <v>921</v>
      </c>
      <c r="N831" s="662">
        <v>6</v>
      </c>
      <c r="O831" s="745">
        <v>2</v>
      </c>
      <c r="P831" s="663">
        <v>460.5</v>
      </c>
      <c r="Q831" s="678">
        <v>0.5</v>
      </c>
      <c r="R831" s="662">
        <v>3</v>
      </c>
      <c r="S831" s="678">
        <v>0.5</v>
      </c>
      <c r="T831" s="745">
        <v>1</v>
      </c>
      <c r="U831" s="701">
        <v>0.5</v>
      </c>
    </row>
    <row r="832" spans="1:21" ht="14.4" customHeight="1" x14ac:dyDescent="0.3">
      <c r="A832" s="661">
        <v>12</v>
      </c>
      <c r="B832" s="662" t="s">
        <v>543</v>
      </c>
      <c r="C832" s="662" t="s">
        <v>2356</v>
      </c>
      <c r="D832" s="743" t="s">
        <v>4570</v>
      </c>
      <c r="E832" s="744" t="s">
        <v>2369</v>
      </c>
      <c r="F832" s="662" t="s">
        <v>2353</v>
      </c>
      <c r="G832" s="662" t="s">
        <v>2671</v>
      </c>
      <c r="H832" s="662" t="s">
        <v>544</v>
      </c>
      <c r="I832" s="662" t="s">
        <v>3496</v>
      </c>
      <c r="J832" s="662" t="s">
        <v>3497</v>
      </c>
      <c r="K832" s="662" t="s">
        <v>3498</v>
      </c>
      <c r="L832" s="663">
        <v>479.84</v>
      </c>
      <c r="M832" s="663">
        <v>1919.36</v>
      </c>
      <c r="N832" s="662">
        <v>4</v>
      </c>
      <c r="O832" s="745">
        <v>2</v>
      </c>
      <c r="P832" s="663">
        <v>1919.36</v>
      </c>
      <c r="Q832" s="678">
        <v>1</v>
      </c>
      <c r="R832" s="662">
        <v>4</v>
      </c>
      <c r="S832" s="678">
        <v>1</v>
      </c>
      <c r="T832" s="745">
        <v>2</v>
      </c>
      <c r="U832" s="701">
        <v>1</v>
      </c>
    </row>
    <row r="833" spans="1:21" ht="14.4" customHeight="1" x14ac:dyDescent="0.3">
      <c r="A833" s="661">
        <v>12</v>
      </c>
      <c r="B833" s="662" t="s">
        <v>543</v>
      </c>
      <c r="C833" s="662" t="s">
        <v>2356</v>
      </c>
      <c r="D833" s="743" t="s">
        <v>4570</v>
      </c>
      <c r="E833" s="744" t="s">
        <v>2369</v>
      </c>
      <c r="F833" s="662" t="s">
        <v>2353</v>
      </c>
      <c r="G833" s="662" t="s">
        <v>2671</v>
      </c>
      <c r="H833" s="662" t="s">
        <v>544</v>
      </c>
      <c r="I833" s="662" t="s">
        <v>3499</v>
      </c>
      <c r="J833" s="662" t="s">
        <v>3500</v>
      </c>
      <c r="K833" s="662" t="s">
        <v>3501</v>
      </c>
      <c r="L833" s="663">
        <v>3000</v>
      </c>
      <c r="M833" s="663">
        <v>42000</v>
      </c>
      <c r="N833" s="662">
        <v>14</v>
      </c>
      <c r="O833" s="745">
        <v>4</v>
      </c>
      <c r="P833" s="663">
        <v>42000</v>
      </c>
      <c r="Q833" s="678">
        <v>1</v>
      </c>
      <c r="R833" s="662">
        <v>14</v>
      </c>
      <c r="S833" s="678">
        <v>1</v>
      </c>
      <c r="T833" s="745">
        <v>4</v>
      </c>
      <c r="U833" s="701">
        <v>1</v>
      </c>
    </row>
    <row r="834" spans="1:21" ht="14.4" customHeight="1" x14ac:dyDescent="0.3">
      <c r="A834" s="661">
        <v>12</v>
      </c>
      <c r="B834" s="662" t="s">
        <v>543</v>
      </c>
      <c r="C834" s="662" t="s">
        <v>2356</v>
      </c>
      <c r="D834" s="743" t="s">
        <v>4570</v>
      </c>
      <c r="E834" s="744" t="s">
        <v>2369</v>
      </c>
      <c r="F834" s="662" t="s">
        <v>2353</v>
      </c>
      <c r="G834" s="662" t="s">
        <v>2671</v>
      </c>
      <c r="H834" s="662" t="s">
        <v>544</v>
      </c>
      <c r="I834" s="662" t="s">
        <v>3502</v>
      </c>
      <c r="J834" s="662" t="s">
        <v>3503</v>
      </c>
      <c r="K834" s="662" t="s">
        <v>3504</v>
      </c>
      <c r="L834" s="663">
        <v>2055</v>
      </c>
      <c r="M834" s="663">
        <v>20550</v>
      </c>
      <c r="N834" s="662">
        <v>10</v>
      </c>
      <c r="O834" s="745">
        <v>3</v>
      </c>
      <c r="P834" s="663">
        <v>20550</v>
      </c>
      <c r="Q834" s="678">
        <v>1</v>
      </c>
      <c r="R834" s="662">
        <v>10</v>
      </c>
      <c r="S834" s="678">
        <v>1</v>
      </c>
      <c r="T834" s="745">
        <v>3</v>
      </c>
      <c r="U834" s="701">
        <v>1</v>
      </c>
    </row>
    <row r="835" spans="1:21" ht="14.4" customHeight="1" x14ac:dyDescent="0.3">
      <c r="A835" s="661">
        <v>12</v>
      </c>
      <c r="B835" s="662" t="s">
        <v>543</v>
      </c>
      <c r="C835" s="662" t="s">
        <v>2356</v>
      </c>
      <c r="D835" s="743" t="s">
        <v>4570</v>
      </c>
      <c r="E835" s="744" t="s">
        <v>2369</v>
      </c>
      <c r="F835" s="662" t="s">
        <v>2353</v>
      </c>
      <c r="G835" s="662" t="s">
        <v>2671</v>
      </c>
      <c r="H835" s="662" t="s">
        <v>544</v>
      </c>
      <c r="I835" s="662" t="s">
        <v>3505</v>
      </c>
      <c r="J835" s="662" t="s">
        <v>3506</v>
      </c>
      <c r="K835" s="662" t="s">
        <v>3507</v>
      </c>
      <c r="L835" s="663">
        <v>4608</v>
      </c>
      <c r="M835" s="663">
        <v>13824</v>
      </c>
      <c r="N835" s="662">
        <v>3</v>
      </c>
      <c r="O835" s="745">
        <v>1</v>
      </c>
      <c r="P835" s="663">
        <v>13824</v>
      </c>
      <c r="Q835" s="678">
        <v>1</v>
      </c>
      <c r="R835" s="662">
        <v>3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12</v>
      </c>
      <c r="B836" s="662" t="s">
        <v>543</v>
      </c>
      <c r="C836" s="662" t="s">
        <v>2356</v>
      </c>
      <c r="D836" s="743" t="s">
        <v>4570</v>
      </c>
      <c r="E836" s="744" t="s">
        <v>2369</v>
      </c>
      <c r="F836" s="662" t="s">
        <v>2353</v>
      </c>
      <c r="G836" s="662" t="s">
        <v>2671</v>
      </c>
      <c r="H836" s="662" t="s">
        <v>544</v>
      </c>
      <c r="I836" s="662" t="s">
        <v>3508</v>
      </c>
      <c r="J836" s="662" t="s">
        <v>3509</v>
      </c>
      <c r="K836" s="662" t="s">
        <v>3510</v>
      </c>
      <c r="L836" s="663">
        <v>1027.5</v>
      </c>
      <c r="M836" s="663">
        <v>4110</v>
      </c>
      <c r="N836" s="662">
        <v>4</v>
      </c>
      <c r="O836" s="745">
        <v>1</v>
      </c>
      <c r="P836" s="663">
        <v>4110</v>
      </c>
      <c r="Q836" s="678">
        <v>1</v>
      </c>
      <c r="R836" s="662">
        <v>4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12</v>
      </c>
      <c r="B837" s="662" t="s">
        <v>543</v>
      </c>
      <c r="C837" s="662" t="s">
        <v>2356</v>
      </c>
      <c r="D837" s="743" t="s">
        <v>4570</v>
      </c>
      <c r="E837" s="744" t="s">
        <v>2369</v>
      </c>
      <c r="F837" s="662" t="s">
        <v>2353</v>
      </c>
      <c r="G837" s="662" t="s">
        <v>2671</v>
      </c>
      <c r="H837" s="662" t="s">
        <v>544</v>
      </c>
      <c r="I837" s="662" t="s">
        <v>3511</v>
      </c>
      <c r="J837" s="662" t="s">
        <v>3512</v>
      </c>
      <c r="K837" s="662" t="s">
        <v>3513</v>
      </c>
      <c r="L837" s="663">
        <v>6912</v>
      </c>
      <c r="M837" s="663">
        <v>55296</v>
      </c>
      <c r="N837" s="662">
        <v>8</v>
      </c>
      <c r="O837" s="745">
        <v>3</v>
      </c>
      <c r="P837" s="663">
        <v>20736</v>
      </c>
      <c r="Q837" s="678">
        <v>0.375</v>
      </c>
      <c r="R837" s="662">
        <v>3</v>
      </c>
      <c r="S837" s="678">
        <v>0.375</v>
      </c>
      <c r="T837" s="745">
        <v>1</v>
      </c>
      <c r="U837" s="701">
        <v>0.33333333333333331</v>
      </c>
    </row>
    <row r="838" spans="1:21" ht="14.4" customHeight="1" x14ac:dyDescent="0.3">
      <c r="A838" s="661">
        <v>12</v>
      </c>
      <c r="B838" s="662" t="s">
        <v>543</v>
      </c>
      <c r="C838" s="662" t="s">
        <v>2356</v>
      </c>
      <c r="D838" s="743" t="s">
        <v>4570</v>
      </c>
      <c r="E838" s="744" t="s">
        <v>2369</v>
      </c>
      <c r="F838" s="662" t="s">
        <v>2353</v>
      </c>
      <c r="G838" s="662" t="s">
        <v>2671</v>
      </c>
      <c r="H838" s="662" t="s">
        <v>544</v>
      </c>
      <c r="I838" s="662" t="s">
        <v>3514</v>
      </c>
      <c r="J838" s="662" t="s">
        <v>3515</v>
      </c>
      <c r="K838" s="662" t="s">
        <v>3516</v>
      </c>
      <c r="L838" s="663">
        <v>1070</v>
      </c>
      <c r="M838" s="663">
        <v>56710</v>
      </c>
      <c r="N838" s="662">
        <v>53</v>
      </c>
      <c r="O838" s="745">
        <v>7</v>
      </c>
      <c r="P838" s="663">
        <v>50290</v>
      </c>
      <c r="Q838" s="678">
        <v>0.8867924528301887</v>
      </c>
      <c r="R838" s="662">
        <v>47</v>
      </c>
      <c r="S838" s="678">
        <v>0.8867924528301887</v>
      </c>
      <c r="T838" s="745">
        <v>6.5</v>
      </c>
      <c r="U838" s="701">
        <v>0.9285714285714286</v>
      </c>
    </row>
    <row r="839" spans="1:21" ht="14.4" customHeight="1" x14ac:dyDescent="0.3">
      <c r="A839" s="661">
        <v>12</v>
      </c>
      <c r="B839" s="662" t="s">
        <v>543</v>
      </c>
      <c r="C839" s="662" t="s">
        <v>2356</v>
      </c>
      <c r="D839" s="743" t="s">
        <v>4570</v>
      </c>
      <c r="E839" s="744" t="s">
        <v>2369</v>
      </c>
      <c r="F839" s="662" t="s">
        <v>2353</v>
      </c>
      <c r="G839" s="662" t="s">
        <v>2671</v>
      </c>
      <c r="H839" s="662" t="s">
        <v>544</v>
      </c>
      <c r="I839" s="662" t="s">
        <v>3517</v>
      </c>
      <c r="J839" s="662" t="s">
        <v>3518</v>
      </c>
      <c r="K839" s="662" t="s">
        <v>3519</v>
      </c>
      <c r="L839" s="663">
        <v>3060</v>
      </c>
      <c r="M839" s="663">
        <v>58140</v>
      </c>
      <c r="N839" s="662">
        <v>19</v>
      </c>
      <c r="O839" s="745">
        <v>7</v>
      </c>
      <c r="P839" s="663">
        <v>52020</v>
      </c>
      <c r="Q839" s="678">
        <v>0.89473684210526316</v>
      </c>
      <c r="R839" s="662">
        <v>17</v>
      </c>
      <c r="S839" s="678">
        <v>0.89473684210526316</v>
      </c>
      <c r="T839" s="745">
        <v>6.5</v>
      </c>
      <c r="U839" s="701">
        <v>0.9285714285714286</v>
      </c>
    </row>
    <row r="840" spans="1:21" ht="14.4" customHeight="1" x14ac:dyDescent="0.3">
      <c r="A840" s="661">
        <v>12</v>
      </c>
      <c r="B840" s="662" t="s">
        <v>543</v>
      </c>
      <c r="C840" s="662" t="s">
        <v>2356</v>
      </c>
      <c r="D840" s="743" t="s">
        <v>4570</v>
      </c>
      <c r="E840" s="744" t="s">
        <v>2369</v>
      </c>
      <c r="F840" s="662" t="s">
        <v>2353</v>
      </c>
      <c r="G840" s="662" t="s">
        <v>2671</v>
      </c>
      <c r="H840" s="662" t="s">
        <v>544</v>
      </c>
      <c r="I840" s="662" t="s">
        <v>3175</v>
      </c>
      <c r="J840" s="662" t="s">
        <v>3176</v>
      </c>
      <c r="K840" s="662" t="s">
        <v>3177</v>
      </c>
      <c r="L840" s="663">
        <v>1124.9000000000001</v>
      </c>
      <c r="M840" s="663">
        <v>49495.600000000006</v>
      </c>
      <c r="N840" s="662">
        <v>44</v>
      </c>
      <c r="O840" s="745">
        <v>12</v>
      </c>
      <c r="P840" s="663">
        <v>35996.800000000003</v>
      </c>
      <c r="Q840" s="678">
        <v>0.72727272727272729</v>
      </c>
      <c r="R840" s="662">
        <v>32</v>
      </c>
      <c r="S840" s="678">
        <v>0.72727272727272729</v>
      </c>
      <c r="T840" s="745">
        <v>9.5</v>
      </c>
      <c r="U840" s="701">
        <v>0.79166666666666663</v>
      </c>
    </row>
    <row r="841" spans="1:21" ht="14.4" customHeight="1" x14ac:dyDescent="0.3">
      <c r="A841" s="661">
        <v>12</v>
      </c>
      <c r="B841" s="662" t="s">
        <v>543</v>
      </c>
      <c r="C841" s="662" t="s">
        <v>2356</v>
      </c>
      <c r="D841" s="743" t="s">
        <v>4570</v>
      </c>
      <c r="E841" s="744" t="s">
        <v>2369</v>
      </c>
      <c r="F841" s="662" t="s">
        <v>2353</v>
      </c>
      <c r="G841" s="662" t="s">
        <v>2671</v>
      </c>
      <c r="H841" s="662" t="s">
        <v>544</v>
      </c>
      <c r="I841" s="662" t="s">
        <v>3520</v>
      </c>
      <c r="J841" s="662" t="s">
        <v>3515</v>
      </c>
      <c r="K841" s="662" t="s">
        <v>3521</v>
      </c>
      <c r="L841" s="663">
        <v>1070</v>
      </c>
      <c r="M841" s="663">
        <v>12840</v>
      </c>
      <c r="N841" s="662">
        <v>12</v>
      </c>
      <c r="O841" s="745">
        <v>2</v>
      </c>
      <c r="P841" s="663">
        <v>12840</v>
      </c>
      <c r="Q841" s="678">
        <v>1</v>
      </c>
      <c r="R841" s="662">
        <v>12</v>
      </c>
      <c r="S841" s="678">
        <v>1</v>
      </c>
      <c r="T841" s="745">
        <v>2</v>
      </c>
      <c r="U841" s="701">
        <v>1</v>
      </c>
    </row>
    <row r="842" spans="1:21" ht="14.4" customHeight="1" x14ac:dyDescent="0.3">
      <c r="A842" s="661">
        <v>12</v>
      </c>
      <c r="B842" s="662" t="s">
        <v>543</v>
      </c>
      <c r="C842" s="662" t="s">
        <v>2356</v>
      </c>
      <c r="D842" s="743" t="s">
        <v>4570</v>
      </c>
      <c r="E842" s="744" t="s">
        <v>2369</v>
      </c>
      <c r="F842" s="662" t="s">
        <v>2353</v>
      </c>
      <c r="G842" s="662" t="s">
        <v>2671</v>
      </c>
      <c r="H842" s="662" t="s">
        <v>544</v>
      </c>
      <c r="I842" s="662" t="s">
        <v>3522</v>
      </c>
      <c r="J842" s="662" t="s">
        <v>3518</v>
      </c>
      <c r="K842" s="662" t="s">
        <v>3523</v>
      </c>
      <c r="L842" s="663">
        <v>3060</v>
      </c>
      <c r="M842" s="663">
        <v>12240</v>
      </c>
      <c r="N842" s="662">
        <v>4</v>
      </c>
      <c r="O842" s="745">
        <v>2</v>
      </c>
      <c r="P842" s="663">
        <v>12240</v>
      </c>
      <c r="Q842" s="678">
        <v>1</v>
      </c>
      <c r="R842" s="662">
        <v>4</v>
      </c>
      <c r="S842" s="678">
        <v>1</v>
      </c>
      <c r="T842" s="745">
        <v>2</v>
      </c>
      <c r="U842" s="701">
        <v>1</v>
      </c>
    </row>
    <row r="843" spans="1:21" ht="14.4" customHeight="1" x14ac:dyDescent="0.3">
      <c r="A843" s="661">
        <v>12</v>
      </c>
      <c r="B843" s="662" t="s">
        <v>543</v>
      </c>
      <c r="C843" s="662" t="s">
        <v>2356</v>
      </c>
      <c r="D843" s="743" t="s">
        <v>4570</v>
      </c>
      <c r="E843" s="744" t="s">
        <v>2369</v>
      </c>
      <c r="F843" s="662" t="s">
        <v>2353</v>
      </c>
      <c r="G843" s="662" t="s">
        <v>2671</v>
      </c>
      <c r="H843" s="662" t="s">
        <v>544</v>
      </c>
      <c r="I843" s="662" t="s">
        <v>3524</v>
      </c>
      <c r="J843" s="662" t="s">
        <v>3525</v>
      </c>
      <c r="K843" s="662" t="s">
        <v>3526</v>
      </c>
      <c r="L843" s="663">
        <v>630.11</v>
      </c>
      <c r="M843" s="663">
        <v>5670.99</v>
      </c>
      <c r="N843" s="662">
        <v>9</v>
      </c>
      <c r="O843" s="745">
        <v>2</v>
      </c>
      <c r="P843" s="663">
        <v>5670.99</v>
      </c>
      <c r="Q843" s="678">
        <v>1</v>
      </c>
      <c r="R843" s="662">
        <v>9</v>
      </c>
      <c r="S843" s="678">
        <v>1</v>
      </c>
      <c r="T843" s="745">
        <v>2</v>
      </c>
      <c r="U843" s="701">
        <v>1</v>
      </c>
    </row>
    <row r="844" spans="1:21" ht="14.4" customHeight="1" x14ac:dyDescent="0.3">
      <c r="A844" s="661">
        <v>12</v>
      </c>
      <c r="B844" s="662" t="s">
        <v>543</v>
      </c>
      <c r="C844" s="662" t="s">
        <v>2356</v>
      </c>
      <c r="D844" s="743" t="s">
        <v>4570</v>
      </c>
      <c r="E844" s="744" t="s">
        <v>2369</v>
      </c>
      <c r="F844" s="662" t="s">
        <v>2353</v>
      </c>
      <c r="G844" s="662" t="s">
        <v>2671</v>
      </c>
      <c r="H844" s="662" t="s">
        <v>544</v>
      </c>
      <c r="I844" s="662" t="s">
        <v>3527</v>
      </c>
      <c r="J844" s="662" t="s">
        <v>3528</v>
      </c>
      <c r="K844" s="662" t="s">
        <v>3529</v>
      </c>
      <c r="L844" s="663">
        <v>1449.99</v>
      </c>
      <c r="M844" s="663">
        <v>7249.9500000000007</v>
      </c>
      <c r="N844" s="662">
        <v>5</v>
      </c>
      <c r="O844" s="745">
        <v>2</v>
      </c>
      <c r="P844" s="663">
        <v>7249.9500000000007</v>
      </c>
      <c r="Q844" s="678">
        <v>1</v>
      </c>
      <c r="R844" s="662">
        <v>5</v>
      </c>
      <c r="S844" s="678">
        <v>1</v>
      </c>
      <c r="T844" s="745">
        <v>2</v>
      </c>
      <c r="U844" s="701">
        <v>1</v>
      </c>
    </row>
    <row r="845" spans="1:21" ht="14.4" customHeight="1" x14ac:dyDescent="0.3">
      <c r="A845" s="661">
        <v>12</v>
      </c>
      <c r="B845" s="662" t="s">
        <v>543</v>
      </c>
      <c r="C845" s="662" t="s">
        <v>2356</v>
      </c>
      <c r="D845" s="743" t="s">
        <v>4570</v>
      </c>
      <c r="E845" s="744" t="s">
        <v>2369</v>
      </c>
      <c r="F845" s="662" t="s">
        <v>2353</v>
      </c>
      <c r="G845" s="662" t="s">
        <v>2671</v>
      </c>
      <c r="H845" s="662" t="s">
        <v>544</v>
      </c>
      <c r="I845" s="662" t="s">
        <v>3530</v>
      </c>
      <c r="J845" s="662" t="s">
        <v>3531</v>
      </c>
      <c r="K845" s="662" t="s">
        <v>3532</v>
      </c>
      <c r="L845" s="663">
        <v>188.16</v>
      </c>
      <c r="M845" s="663">
        <v>752.64</v>
      </c>
      <c r="N845" s="662">
        <v>4</v>
      </c>
      <c r="O845" s="745">
        <v>1</v>
      </c>
      <c r="P845" s="663">
        <v>376.32</v>
      </c>
      <c r="Q845" s="678">
        <v>0.5</v>
      </c>
      <c r="R845" s="662">
        <v>2</v>
      </c>
      <c r="S845" s="678">
        <v>0.5</v>
      </c>
      <c r="T845" s="745">
        <v>0.5</v>
      </c>
      <c r="U845" s="701">
        <v>0.5</v>
      </c>
    </row>
    <row r="846" spans="1:21" ht="14.4" customHeight="1" x14ac:dyDescent="0.3">
      <c r="A846" s="661">
        <v>12</v>
      </c>
      <c r="B846" s="662" t="s">
        <v>543</v>
      </c>
      <c r="C846" s="662" t="s">
        <v>2356</v>
      </c>
      <c r="D846" s="743" t="s">
        <v>4570</v>
      </c>
      <c r="E846" s="744" t="s">
        <v>2369</v>
      </c>
      <c r="F846" s="662" t="s">
        <v>2353</v>
      </c>
      <c r="G846" s="662" t="s">
        <v>2671</v>
      </c>
      <c r="H846" s="662" t="s">
        <v>544</v>
      </c>
      <c r="I846" s="662" t="s">
        <v>3533</v>
      </c>
      <c r="J846" s="662" t="s">
        <v>3534</v>
      </c>
      <c r="K846" s="662" t="s">
        <v>3535</v>
      </c>
      <c r="L846" s="663">
        <v>1500</v>
      </c>
      <c r="M846" s="663">
        <v>31500</v>
      </c>
      <c r="N846" s="662">
        <v>21</v>
      </c>
      <c r="O846" s="745">
        <v>3</v>
      </c>
      <c r="P846" s="663">
        <v>31500</v>
      </c>
      <c r="Q846" s="678">
        <v>1</v>
      </c>
      <c r="R846" s="662">
        <v>21</v>
      </c>
      <c r="S846" s="678">
        <v>1</v>
      </c>
      <c r="T846" s="745">
        <v>3</v>
      </c>
      <c r="U846" s="701">
        <v>1</v>
      </c>
    </row>
    <row r="847" spans="1:21" ht="14.4" customHeight="1" x14ac:dyDescent="0.3">
      <c r="A847" s="661">
        <v>12</v>
      </c>
      <c r="B847" s="662" t="s">
        <v>543</v>
      </c>
      <c r="C847" s="662" t="s">
        <v>2356</v>
      </c>
      <c r="D847" s="743" t="s">
        <v>4570</v>
      </c>
      <c r="E847" s="744" t="s">
        <v>2369</v>
      </c>
      <c r="F847" s="662" t="s">
        <v>2353</v>
      </c>
      <c r="G847" s="662" t="s">
        <v>2671</v>
      </c>
      <c r="H847" s="662" t="s">
        <v>544</v>
      </c>
      <c r="I847" s="662" t="s">
        <v>3536</v>
      </c>
      <c r="J847" s="662" t="s">
        <v>3537</v>
      </c>
      <c r="K847" s="662" t="s">
        <v>3538</v>
      </c>
      <c r="L847" s="663">
        <v>3081.5</v>
      </c>
      <c r="M847" s="663">
        <v>6163</v>
      </c>
      <c r="N847" s="662">
        <v>2</v>
      </c>
      <c r="O847" s="745">
        <v>2</v>
      </c>
      <c r="P847" s="663">
        <v>6163</v>
      </c>
      <c r="Q847" s="678">
        <v>1</v>
      </c>
      <c r="R847" s="662">
        <v>2</v>
      </c>
      <c r="S847" s="678">
        <v>1</v>
      </c>
      <c r="T847" s="745">
        <v>2</v>
      </c>
      <c r="U847" s="701">
        <v>1</v>
      </c>
    </row>
    <row r="848" spans="1:21" ht="14.4" customHeight="1" x14ac:dyDescent="0.3">
      <c r="A848" s="661">
        <v>12</v>
      </c>
      <c r="B848" s="662" t="s">
        <v>543</v>
      </c>
      <c r="C848" s="662" t="s">
        <v>2356</v>
      </c>
      <c r="D848" s="743" t="s">
        <v>4570</v>
      </c>
      <c r="E848" s="744" t="s">
        <v>2369</v>
      </c>
      <c r="F848" s="662" t="s">
        <v>2353</v>
      </c>
      <c r="G848" s="662" t="s">
        <v>2671</v>
      </c>
      <c r="H848" s="662" t="s">
        <v>544</v>
      </c>
      <c r="I848" s="662" t="s">
        <v>3539</v>
      </c>
      <c r="J848" s="662" t="s">
        <v>3540</v>
      </c>
      <c r="K848" s="662" t="s">
        <v>3541</v>
      </c>
      <c r="L848" s="663">
        <v>682</v>
      </c>
      <c r="M848" s="663">
        <v>2046</v>
      </c>
      <c r="N848" s="662">
        <v>3</v>
      </c>
      <c r="O848" s="745">
        <v>1</v>
      </c>
      <c r="P848" s="663">
        <v>2046</v>
      </c>
      <c r="Q848" s="678">
        <v>1</v>
      </c>
      <c r="R848" s="662">
        <v>3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12</v>
      </c>
      <c r="B849" s="662" t="s">
        <v>543</v>
      </c>
      <c r="C849" s="662" t="s">
        <v>2356</v>
      </c>
      <c r="D849" s="743" t="s">
        <v>4570</v>
      </c>
      <c r="E849" s="744" t="s">
        <v>2369</v>
      </c>
      <c r="F849" s="662" t="s">
        <v>2353</v>
      </c>
      <c r="G849" s="662" t="s">
        <v>2671</v>
      </c>
      <c r="H849" s="662" t="s">
        <v>544</v>
      </c>
      <c r="I849" s="662" t="s">
        <v>3542</v>
      </c>
      <c r="J849" s="662" t="s">
        <v>3543</v>
      </c>
      <c r="K849" s="662" t="s">
        <v>3544</v>
      </c>
      <c r="L849" s="663">
        <v>1027.5</v>
      </c>
      <c r="M849" s="663">
        <v>3082.5</v>
      </c>
      <c r="N849" s="662">
        <v>3</v>
      </c>
      <c r="O849" s="745">
        <v>1</v>
      </c>
      <c r="P849" s="663">
        <v>3082.5</v>
      </c>
      <c r="Q849" s="678">
        <v>1</v>
      </c>
      <c r="R849" s="662">
        <v>3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12</v>
      </c>
      <c r="B850" s="662" t="s">
        <v>543</v>
      </c>
      <c r="C850" s="662" t="s">
        <v>2356</v>
      </c>
      <c r="D850" s="743" t="s">
        <v>4570</v>
      </c>
      <c r="E850" s="744" t="s">
        <v>2369</v>
      </c>
      <c r="F850" s="662" t="s">
        <v>2353</v>
      </c>
      <c r="G850" s="662" t="s">
        <v>2671</v>
      </c>
      <c r="H850" s="662" t="s">
        <v>544</v>
      </c>
      <c r="I850" s="662" t="s">
        <v>3545</v>
      </c>
      <c r="J850" s="662" t="s">
        <v>3546</v>
      </c>
      <c r="K850" s="662" t="s">
        <v>3547</v>
      </c>
      <c r="L850" s="663">
        <v>1027.5</v>
      </c>
      <c r="M850" s="663">
        <v>46237.5</v>
      </c>
      <c r="N850" s="662">
        <v>45</v>
      </c>
      <c r="O850" s="745">
        <v>6</v>
      </c>
      <c r="P850" s="663">
        <v>46237.5</v>
      </c>
      <c r="Q850" s="678">
        <v>1</v>
      </c>
      <c r="R850" s="662">
        <v>45</v>
      </c>
      <c r="S850" s="678">
        <v>1</v>
      </c>
      <c r="T850" s="745">
        <v>6</v>
      </c>
      <c r="U850" s="701">
        <v>1</v>
      </c>
    </row>
    <row r="851" spans="1:21" ht="14.4" customHeight="1" x14ac:dyDescent="0.3">
      <c r="A851" s="661">
        <v>12</v>
      </c>
      <c r="B851" s="662" t="s">
        <v>543</v>
      </c>
      <c r="C851" s="662" t="s">
        <v>2356</v>
      </c>
      <c r="D851" s="743" t="s">
        <v>4570</v>
      </c>
      <c r="E851" s="744" t="s">
        <v>2369</v>
      </c>
      <c r="F851" s="662" t="s">
        <v>2353</v>
      </c>
      <c r="G851" s="662" t="s">
        <v>2671</v>
      </c>
      <c r="H851" s="662" t="s">
        <v>544</v>
      </c>
      <c r="I851" s="662" t="s">
        <v>3548</v>
      </c>
      <c r="J851" s="662" t="s">
        <v>3546</v>
      </c>
      <c r="K851" s="662" t="s">
        <v>3549</v>
      </c>
      <c r="L851" s="663">
        <v>1027.5</v>
      </c>
      <c r="M851" s="663">
        <v>12330</v>
      </c>
      <c r="N851" s="662">
        <v>12</v>
      </c>
      <c r="O851" s="745">
        <v>2</v>
      </c>
      <c r="P851" s="663">
        <v>12330</v>
      </c>
      <c r="Q851" s="678">
        <v>1</v>
      </c>
      <c r="R851" s="662">
        <v>12</v>
      </c>
      <c r="S851" s="678">
        <v>1</v>
      </c>
      <c r="T851" s="745">
        <v>2</v>
      </c>
      <c r="U851" s="701">
        <v>1</v>
      </c>
    </row>
    <row r="852" spans="1:21" ht="14.4" customHeight="1" x14ac:dyDescent="0.3">
      <c r="A852" s="661">
        <v>12</v>
      </c>
      <c r="B852" s="662" t="s">
        <v>543</v>
      </c>
      <c r="C852" s="662" t="s">
        <v>2356</v>
      </c>
      <c r="D852" s="743" t="s">
        <v>4570</v>
      </c>
      <c r="E852" s="744" t="s">
        <v>2369</v>
      </c>
      <c r="F852" s="662" t="s">
        <v>2353</v>
      </c>
      <c r="G852" s="662" t="s">
        <v>2671</v>
      </c>
      <c r="H852" s="662" t="s">
        <v>544</v>
      </c>
      <c r="I852" s="662" t="s">
        <v>3550</v>
      </c>
      <c r="J852" s="662" t="s">
        <v>3481</v>
      </c>
      <c r="K852" s="662" t="s">
        <v>3551</v>
      </c>
      <c r="L852" s="663">
        <v>1027.5</v>
      </c>
      <c r="M852" s="663">
        <v>6165</v>
      </c>
      <c r="N852" s="662">
        <v>6</v>
      </c>
      <c r="O852" s="745">
        <v>1</v>
      </c>
      <c r="P852" s="663">
        <v>6165</v>
      </c>
      <c r="Q852" s="678">
        <v>1</v>
      </c>
      <c r="R852" s="662">
        <v>6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12</v>
      </c>
      <c r="B853" s="662" t="s">
        <v>543</v>
      </c>
      <c r="C853" s="662" t="s">
        <v>2356</v>
      </c>
      <c r="D853" s="743" t="s">
        <v>4570</v>
      </c>
      <c r="E853" s="744" t="s">
        <v>2369</v>
      </c>
      <c r="F853" s="662" t="s">
        <v>2353</v>
      </c>
      <c r="G853" s="662" t="s">
        <v>2671</v>
      </c>
      <c r="H853" s="662" t="s">
        <v>544</v>
      </c>
      <c r="I853" s="662" t="s">
        <v>3552</v>
      </c>
      <c r="J853" s="662" t="s">
        <v>3553</v>
      </c>
      <c r="K853" s="662" t="s">
        <v>3554</v>
      </c>
      <c r="L853" s="663">
        <v>2444.8000000000002</v>
      </c>
      <c r="M853" s="663">
        <v>19558.399999999998</v>
      </c>
      <c r="N853" s="662">
        <v>8</v>
      </c>
      <c r="O853" s="745">
        <v>4</v>
      </c>
      <c r="P853" s="663">
        <v>2444.8000000000002</v>
      </c>
      <c r="Q853" s="678">
        <v>0.12500000000000003</v>
      </c>
      <c r="R853" s="662">
        <v>1</v>
      </c>
      <c r="S853" s="678">
        <v>0.125</v>
      </c>
      <c r="T853" s="745">
        <v>0.5</v>
      </c>
      <c r="U853" s="701">
        <v>0.125</v>
      </c>
    </row>
    <row r="854" spans="1:21" ht="14.4" customHeight="1" x14ac:dyDescent="0.3">
      <c r="A854" s="661">
        <v>12</v>
      </c>
      <c r="B854" s="662" t="s">
        <v>543</v>
      </c>
      <c r="C854" s="662" t="s">
        <v>2356</v>
      </c>
      <c r="D854" s="743" t="s">
        <v>4570</v>
      </c>
      <c r="E854" s="744" t="s">
        <v>2369</v>
      </c>
      <c r="F854" s="662" t="s">
        <v>2353</v>
      </c>
      <c r="G854" s="662" t="s">
        <v>2671</v>
      </c>
      <c r="H854" s="662" t="s">
        <v>544</v>
      </c>
      <c r="I854" s="662" t="s">
        <v>3555</v>
      </c>
      <c r="J854" s="662" t="s">
        <v>3556</v>
      </c>
      <c r="K854" s="662" t="s">
        <v>3557</v>
      </c>
      <c r="L854" s="663">
        <v>2304</v>
      </c>
      <c r="M854" s="663">
        <v>27648</v>
      </c>
      <c r="N854" s="662">
        <v>12</v>
      </c>
      <c r="O854" s="745">
        <v>1</v>
      </c>
      <c r="P854" s="663">
        <v>27648</v>
      </c>
      <c r="Q854" s="678">
        <v>1</v>
      </c>
      <c r="R854" s="662">
        <v>12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12</v>
      </c>
      <c r="B855" s="662" t="s">
        <v>543</v>
      </c>
      <c r="C855" s="662" t="s">
        <v>2356</v>
      </c>
      <c r="D855" s="743" t="s">
        <v>4570</v>
      </c>
      <c r="E855" s="744" t="s">
        <v>2369</v>
      </c>
      <c r="F855" s="662" t="s">
        <v>2353</v>
      </c>
      <c r="G855" s="662" t="s">
        <v>2671</v>
      </c>
      <c r="H855" s="662" t="s">
        <v>544</v>
      </c>
      <c r="I855" s="662" t="s">
        <v>3558</v>
      </c>
      <c r="J855" s="662" t="s">
        <v>3559</v>
      </c>
      <c r="K855" s="662" t="s">
        <v>3560</v>
      </c>
      <c r="L855" s="663">
        <v>3000</v>
      </c>
      <c r="M855" s="663">
        <v>6000</v>
      </c>
      <c r="N855" s="662">
        <v>2</v>
      </c>
      <c r="O855" s="745">
        <v>1</v>
      </c>
      <c r="P855" s="663">
        <v>6000</v>
      </c>
      <c r="Q855" s="678">
        <v>1</v>
      </c>
      <c r="R855" s="662">
        <v>2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12</v>
      </c>
      <c r="B856" s="662" t="s">
        <v>543</v>
      </c>
      <c r="C856" s="662" t="s">
        <v>2356</v>
      </c>
      <c r="D856" s="743" t="s">
        <v>4570</v>
      </c>
      <c r="E856" s="744" t="s">
        <v>2369</v>
      </c>
      <c r="F856" s="662" t="s">
        <v>2353</v>
      </c>
      <c r="G856" s="662" t="s">
        <v>2671</v>
      </c>
      <c r="H856" s="662" t="s">
        <v>544</v>
      </c>
      <c r="I856" s="662" t="s">
        <v>3561</v>
      </c>
      <c r="J856" s="662" t="s">
        <v>3562</v>
      </c>
      <c r="K856" s="662" t="s">
        <v>3563</v>
      </c>
      <c r="L856" s="663">
        <v>300</v>
      </c>
      <c r="M856" s="663">
        <v>2700</v>
      </c>
      <c r="N856" s="662">
        <v>9</v>
      </c>
      <c r="O856" s="745">
        <v>3</v>
      </c>
      <c r="P856" s="663">
        <v>1800</v>
      </c>
      <c r="Q856" s="678">
        <v>0.66666666666666663</v>
      </c>
      <c r="R856" s="662">
        <v>6</v>
      </c>
      <c r="S856" s="678">
        <v>0.66666666666666663</v>
      </c>
      <c r="T856" s="745">
        <v>2</v>
      </c>
      <c r="U856" s="701">
        <v>0.66666666666666663</v>
      </c>
    </row>
    <row r="857" spans="1:21" ht="14.4" customHeight="1" x14ac:dyDescent="0.3">
      <c r="A857" s="661">
        <v>12</v>
      </c>
      <c r="B857" s="662" t="s">
        <v>543</v>
      </c>
      <c r="C857" s="662" t="s">
        <v>2356</v>
      </c>
      <c r="D857" s="743" t="s">
        <v>4570</v>
      </c>
      <c r="E857" s="744" t="s">
        <v>2369</v>
      </c>
      <c r="F857" s="662" t="s">
        <v>2353</v>
      </c>
      <c r="G857" s="662" t="s">
        <v>2671</v>
      </c>
      <c r="H857" s="662" t="s">
        <v>544</v>
      </c>
      <c r="I857" s="662" t="s">
        <v>3564</v>
      </c>
      <c r="J857" s="662" t="s">
        <v>3565</v>
      </c>
      <c r="K857" s="662" t="s">
        <v>3566</v>
      </c>
      <c r="L857" s="663">
        <v>224.7</v>
      </c>
      <c r="M857" s="663">
        <v>224.7</v>
      </c>
      <c r="N857" s="662">
        <v>1</v>
      </c>
      <c r="O857" s="745">
        <v>1</v>
      </c>
      <c r="P857" s="663">
        <v>224.7</v>
      </c>
      <c r="Q857" s="678">
        <v>1</v>
      </c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12</v>
      </c>
      <c r="B858" s="662" t="s">
        <v>543</v>
      </c>
      <c r="C858" s="662" t="s">
        <v>2356</v>
      </c>
      <c r="D858" s="743" t="s">
        <v>4570</v>
      </c>
      <c r="E858" s="744" t="s">
        <v>2369</v>
      </c>
      <c r="F858" s="662" t="s">
        <v>2353</v>
      </c>
      <c r="G858" s="662" t="s">
        <v>2671</v>
      </c>
      <c r="H858" s="662" t="s">
        <v>544</v>
      </c>
      <c r="I858" s="662" t="s">
        <v>3567</v>
      </c>
      <c r="J858" s="662" t="s">
        <v>3568</v>
      </c>
      <c r="K858" s="662" t="s">
        <v>3569</v>
      </c>
      <c r="L858" s="663">
        <v>625.5</v>
      </c>
      <c r="M858" s="663">
        <v>5629.5</v>
      </c>
      <c r="N858" s="662">
        <v>9</v>
      </c>
      <c r="O858" s="745">
        <v>1</v>
      </c>
      <c r="P858" s="663">
        <v>5629.5</v>
      </c>
      <c r="Q858" s="678">
        <v>1</v>
      </c>
      <c r="R858" s="662">
        <v>9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12</v>
      </c>
      <c r="B859" s="662" t="s">
        <v>543</v>
      </c>
      <c r="C859" s="662" t="s">
        <v>2356</v>
      </c>
      <c r="D859" s="743" t="s">
        <v>4570</v>
      </c>
      <c r="E859" s="744" t="s">
        <v>2369</v>
      </c>
      <c r="F859" s="662" t="s">
        <v>2353</v>
      </c>
      <c r="G859" s="662" t="s">
        <v>2939</v>
      </c>
      <c r="H859" s="662" t="s">
        <v>544</v>
      </c>
      <c r="I859" s="662" t="s">
        <v>3570</v>
      </c>
      <c r="J859" s="662" t="s">
        <v>3571</v>
      </c>
      <c r="K859" s="662" t="s">
        <v>3183</v>
      </c>
      <c r="L859" s="663">
        <v>100</v>
      </c>
      <c r="M859" s="663">
        <v>800</v>
      </c>
      <c r="N859" s="662">
        <v>8</v>
      </c>
      <c r="O859" s="745">
        <v>2</v>
      </c>
      <c r="P859" s="663">
        <v>800</v>
      </c>
      <c r="Q859" s="678">
        <v>1</v>
      </c>
      <c r="R859" s="662">
        <v>8</v>
      </c>
      <c r="S859" s="678">
        <v>1</v>
      </c>
      <c r="T859" s="745">
        <v>2</v>
      </c>
      <c r="U859" s="701">
        <v>1</v>
      </c>
    </row>
    <row r="860" spans="1:21" ht="14.4" customHeight="1" x14ac:dyDescent="0.3">
      <c r="A860" s="661">
        <v>12</v>
      </c>
      <c r="B860" s="662" t="s">
        <v>543</v>
      </c>
      <c r="C860" s="662" t="s">
        <v>2356</v>
      </c>
      <c r="D860" s="743" t="s">
        <v>4570</v>
      </c>
      <c r="E860" s="744" t="s">
        <v>2369</v>
      </c>
      <c r="F860" s="662" t="s">
        <v>2353</v>
      </c>
      <c r="G860" s="662" t="s">
        <v>2939</v>
      </c>
      <c r="H860" s="662" t="s">
        <v>544</v>
      </c>
      <c r="I860" s="662" t="s">
        <v>3181</v>
      </c>
      <c r="J860" s="662" t="s">
        <v>3182</v>
      </c>
      <c r="K860" s="662" t="s">
        <v>3183</v>
      </c>
      <c r="L860" s="663">
        <v>99</v>
      </c>
      <c r="M860" s="663">
        <v>5148</v>
      </c>
      <c r="N860" s="662">
        <v>52</v>
      </c>
      <c r="O860" s="745">
        <v>10</v>
      </c>
      <c r="P860" s="663">
        <v>4752</v>
      </c>
      <c r="Q860" s="678">
        <v>0.92307692307692313</v>
      </c>
      <c r="R860" s="662">
        <v>48</v>
      </c>
      <c r="S860" s="678">
        <v>0.92307692307692313</v>
      </c>
      <c r="T860" s="745">
        <v>9.5</v>
      </c>
      <c r="U860" s="701">
        <v>0.95</v>
      </c>
    </row>
    <row r="861" spans="1:21" ht="14.4" customHeight="1" x14ac:dyDescent="0.3">
      <c r="A861" s="661">
        <v>12</v>
      </c>
      <c r="B861" s="662" t="s">
        <v>543</v>
      </c>
      <c r="C861" s="662" t="s">
        <v>2356</v>
      </c>
      <c r="D861" s="743" t="s">
        <v>4570</v>
      </c>
      <c r="E861" s="744" t="s">
        <v>2369</v>
      </c>
      <c r="F861" s="662" t="s">
        <v>2353</v>
      </c>
      <c r="G861" s="662" t="s">
        <v>2939</v>
      </c>
      <c r="H861" s="662" t="s">
        <v>544</v>
      </c>
      <c r="I861" s="662" t="s">
        <v>3184</v>
      </c>
      <c r="J861" s="662" t="s">
        <v>3185</v>
      </c>
      <c r="K861" s="662" t="s">
        <v>3186</v>
      </c>
      <c r="L861" s="663">
        <v>50</v>
      </c>
      <c r="M861" s="663">
        <v>1300</v>
      </c>
      <c r="N861" s="662">
        <v>26</v>
      </c>
      <c r="O861" s="745">
        <v>10</v>
      </c>
      <c r="P861" s="663">
        <v>1200</v>
      </c>
      <c r="Q861" s="678">
        <v>0.92307692307692313</v>
      </c>
      <c r="R861" s="662">
        <v>24</v>
      </c>
      <c r="S861" s="678">
        <v>0.92307692307692313</v>
      </c>
      <c r="T861" s="745">
        <v>9.5</v>
      </c>
      <c r="U861" s="701">
        <v>0.95</v>
      </c>
    </row>
    <row r="862" spans="1:21" ht="14.4" customHeight="1" x14ac:dyDescent="0.3">
      <c r="A862" s="661">
        <v>12</v>
      </c>
      <c r="B862" s="662" t="s">
        <v>543</v>
      </c>
      <c r="C862" s="662" t="s">
        <v>2356</v>
      </c>
      <c r="D862" s="743" t="s">
        <v>4570</v>
      </c>
      <c r="E862" s="744" t="s">
        <v>2369</v>
      </c>
      <c r="F862" s="662" t="s">
        <v>2353</v>
      </c>
      <c r="G862" s="662" t="s">
        <v>2426</v>
      </c>
      <c r="H862" s="662" t="s">
        <v>544</v>
      </c>
      <c r="I862" s="662" t="s">
        <v>2511</v>
      </c>
      <c r="J862" s="662" t="s">
        <v>2512</v>
      </c>
      <c r="K862" s="662" t="s">
        <v>2513</v>
      </c>
      <c r="L862" s="663">
        <v>162.71</v>
      </c>
      <c r="M862" s="663">
        <v>3905.04</v>
      </c>
      <c r="N862" s="662">
        <v>24</v>
      </c>
      <c r="O862" s="745">
        <v>2</v>
      </c>
      <c r="P862" s="663">
        <v>2603.36</v>
      </c>
      <c r="Q862" s="678">
        <v>0.66666666666666674</v>
      </c>
      <c r="R862" s="662">
        <v>16</v>
      </c>
      <c r="S862" s="678">
        <v>0.66666666666666663</v>
      </c>
      <c r="T862" s="745">
        <v>1.5</v>
      </c>
      <c r="U862" s="701">
        <v>0.75</v>
      </c>
    </row>
    <row r="863" spans="1:21" ht="14.4" customHeight="1" x14ac:dyDescent="0.3">
      <c r="A863" s="661">
        <v>12</v>
      </c>
      <c r="B863" s="662" t="s">
        <v>543</v>
      </c>
      <c r="C863" s="662" t="s">
        <v>2356</v>
      </c>
      <c r="D863" s="743" t="s">
        <v>4570</v>
      </c>
      <c r="E863" s="744" t="s">
        <v>2369</v>
      </c>
      <c r="F863" s="662" t="s">
        <v>2353</v>
      </c>
      <c r="G863" s="662" t="s">
        <v>2426</v>
      </c>
      <c r="H863" s="662" t="s">
        <v>544</v>
      </c>
      <c r="I863" s="662" t="s">
        <v>2943</v>
      </c>
      <c r="J863" s="662" t="s">
        <v>2944</v>
      </c>
      <c r="K863" s="662" t="s">
        <v>2945</v>
      </c>
      <c r="L863" s="663">
        <v>112.5</v>
      </c>
      <c r="M863" s="663">
        <v>450</v>
      </c>
      <c r="N863" s="662">
        <v>4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12</v>
      </c>
      <c r="B864" s="662" t="s">
        <v>543</v>
      </c>
      <c r="C864" s="662" t="s">
        <v>2356</v>
      </c>
      <c r="D864" s="743" t="s">
        <v>4570</v>
      </c>
      <c r="E864" s="744" t="s">
        <v>2369</v>
      </c>
      <c r="F864" s="662" t="s">
        <v>2353</v>
      </c>
      <c r="G864" s="662" t="s">
        <v>2426</v>
      </c>
      <c r="H864" s="662" t="s">
        <v>544</v>
      </c>
      <c r="I864" s="662" t="s">
        <v>2427</v>
      </c>
      <c r="J864" s="662" t="s">
        <v>2428</v>
      </c>
      <c r="K864" s="662" t="s">
        <v>2429</v>
      </c>
      <c r="L864" s="663">
        <v>48.75</v>
      </c>
      <c r="M864" s="663">
        <v>48.75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12</v>
      </c>
      <c r="B865" s="662" t="s">
        <v>543</v>
      </c>
      <c r="C865" s="662" t="s">
        <v>2356</v>
      </c>
      <c r="D865" s="743" t="s">
        <v>4570</v>
      </c>
      <c r="E865" s="744" t="s">
        <v>2369</v>
      </c>
      <c r="F865" s="662" t="s">
        <v>2353</v>
      </c>
      <c r="G865" s="662" t="s">
        <v>2426</v>
      </c>
      <c r="H865" s="662" t="s">
        <v>544</v>
      </c>
      <c r="I865" s="662" t="s">
        <v>3188</v>
      </c>
      <c r="J865" s="662" t="s">
        <v>3189</v>
      </c>
      <c r="K865" s="662" t="s">
        <v>3190</v>
      </c>
      <c r="L865" s="663">
        <v>420</v>
      </c>
      <c r="M865" s="663">
        <v>17220</v>
      </c>
      <c r="N865" s="662">
        <v>41</v>
      </c>
      <c r="O865" s="745">
        <v>17</v>
      </c>
      <c r="P865" s="663">
        <v>15540</v>
      </c>
      <c r="Q865" s="678">
        <v>0.90243902439024393</v>
      </c>
      <c r="R865" s="662">
        <v>37</v>
      </c>
      <c r="S865" s="678">
        <v>0.90243902439024393</v>
      </c>
      <c r="T865" s="745">
        <v>16</v>
      </c>
      <c r="U865" s="701">
        <v>0.94117647058823528</v>
      </c>
    </row>
    <row r="866" spans="1:21" ht="14.4" customHeight="1" x14ac:dyDescent="0.3">
      <c r="A866" s="661">
        <v>12</v>
      </c>
      <c r="B866" s="662" t="s">
        <v>543</v>
      </c>
      <c r="C866" s="662" t="s">
        <v>2356</v>
      </c>
      <c r="D866" s="743" t="s">
        <v>4570</v>
      </c>
      <c r="E866" s="744" t="s">
        <v>2369</v>
      </c>
      <c r="F866" s="662" t="s">
        <v>2353</v>
      </c>
      <c r="G866" s="662" t="s">
        <v>2426</v>
      </c>
      <c r="H866" s="662" t="s">
        <v>544</v>
      </c>
      <c r="I866" s="662" t="s">
        <v>2430</v>
      </c>
      <c r="J866" s="662" t="s">
        <v>2431</v>
      </c>
      <c r="K866" s="662" t="s">
        <v>2432</v>
      </c>
      <c r="L866" s="663">
        <v>87</v>
      </c>
      <c r="M866" s="663">
        <v>261</v>
      </c>
      <c r="N866" s="662">
        <v>3</v>
      </c>
      <c r="O866" s="745">
        <v>2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12</v>
      </c>
      <c r="B867" s="662" t="s">
        <v>543</v>
      </c>
      <c r="C867" s="662" t="s">
        <v>2356</v>
      </c>
      <c r="D867" s="743" t="s">
        <v>4570</v>
      </c>
      <c r="E867" s="744" t="s">
        <v>2369</v>
      </c>
      <c r="F867" s="662" t="s">
        <v>2353</v>
      </c>
      <c r="G867" s="662" t="s">
        <v>2426</v>
      </c>
      <c r="H867" s="662" t="s">
        <v>544</v>
      </c>
      <c r="I867" s="662" t="s">
        <v>2961</v>
      </c>
      <c r="J867" s="662" t="s">
        <v>2962</v>
      </c>
      <c r="K867" s="662" t="s">
        <v>2963</v>
      </c>
      <c r="L867" s="663">
        <v>16.940000000000001</v>
      </c>
      <c r="M867" s="663">
        <v>508.20000000000005</v>
      </c>
      <c r="N867" s="662">
        <v>30</v>
      </c>
      <c r="O867" s="745">
        <v>1</v>
      </c>
      <c r="P867" s="663">
        <v>508.20000000000005</v>
      </c>
      <c r="Q867" s="678">
        <v>1</v>
      </c>
      <c r="R867" s="662">
        <v>30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12</v>
      </c>
      <c r="B868" s="662" t="s">
        <v>543</v>
      </c>
      <c r="C868" s="662" t="s">
        <v>2356</v>
      </c>
      <c r="D868" s="743" t="s">
        <v>4570</v>
      </c>
      <c r="E868" s="744" t="s">
        <v>2369</v>
      </c>
      <c r="F868" s="662" t="s">
        <v>2353</v>
      </c>
      <c r="G868" s="662" t="s">
        <v>2426</v>
      </c>
      <c r="H868" s="662" t="s">
        <v>544</v>
      </c>
      <c r="I868" s="662" t="s">
        <v>2971</v>
      </c>
      <c r="J868" s="662" t="s">
        <v>2676</v>
      </c>
      <c r="K868" s="662" t="s">
        <v>2972</v>
      </c>
      <c r="L868" s="663">
        <v>500</v>
      </c>
      <c r="M868" s="663">
        <v>500</v>
      </c>
      <c r="N868" s="662">
        <v>1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12</v>
      </c>
      <c r="B869" s="662" t="s">
        <v>543</v>
      </c>
      <c r="C869" s="662" t="s">
        <v>2356</v>
      </c>
      <c r="D869" s="743" t="s">
        <v>4570</v>
      </c>
      <c r="E869" s="744" t="s">
        <v>2370</v>
      </c>
      <c r="F869" s="662" t="s">
        <v>2351</v>
      </c>
      <c r="G869" s="662" t="s">
        <v>2732</v>
      </c>
      <c r="H869" s="662" t="s">
        <v>544</v>
      </c>
      <c r="I869" s="662" t="s">
        <v>3572</v>
      </c>
      <c r="J869" s="662" t="s">
        <v>674</v>
      </c>
      <c r="K869" s="662" t="s">
        <v>3573</v>
      </c>
      <c r="L869" s="663">
        <v>0</v>
      </c>
      <c r="M869" s="663">
        <v>0</v>
      </c>
      <c r="N869" s="662">
        <v>2</v>
      </c>
      <c r="O869" s="745">
        <v>1</v>
      </c>
      <c r="P869" s="663">
        <v>0</v>
      </c>
      <c r="Q869" s="678"/>
      <c r="R869" s="662">
        <v>2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12</v>
      </c>
      <c r="B870" s="662" t="s">
        <v>543</v>
      </c>
      <c r="C870" s="662" t="s">
        <v>2356</v>
      </c>
      <c r="D870" s="743" t="s">
        <v>4570</v>
      </c>
      <c r="E870" s="744" t="s">
        <v>2370</v>
      </c>
      <c r="F870" s="662" t="s">
        <v>2351</v>
      </c>
      <c r="G870" s="662" t="s">
        <v>2732</v>
      </c>
      <c r="H870" s="662" t="s">
        <v>544</v>
      </c>
      <c r="I870" s="662" t="s">
        <v>3574</v>
      </c>
      <c r="J870" s="662" t="s">
        <v>3575</v>
      </c>
      <c r="K870" s="662" t="s">
        <v>3576</v>
      </c>
      <c r="L870" s="663">
        <v>0</v>
      </c>
      <c r="M870" s="663">
        <v>0</v>
      </c>
      <c r="N870" s="662">
        <v>1</v>
      </c>
      <c r="O870" s="745">
        <v>1</v>
      </c>
      <c r="P870" s="663">
        <v>0</v>
      </c>
      <c r="Q870" s="678"/>
      <c r="R870" s="662">
        <v>1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12</v>
      </c>
      <c r="B871" s="662" t="s">
        <v>543</v>
      </c>
      <c r="C871" s="662" t="s">
        <v>2356</v>
      </c>
      <c r="D871" s="743" t="s">
        <v>4570</v>
      </c>
      <c r="E871" s="744" t="s">
        <v>2370</v>
      </c>
      <c r="F871" s="662" t="s">
        <v>2351</v>
      </c>
      <c r="G871" s="662" t="s">
        <v>2733</v>
      </c>
      <c r="H871" s="662" t="s">
        <v>544</v>
      </c>
      <c r="I871" s="662" t="s">
        <v>2734</v>
      </c>
      <c r="J871" s="662" t="s">
        <v>2735</v>
      </c>
      <c r="K871" s="662" t="s">
        <v>2736</v>
      </c>
      <c r="L871" s="663">
        <v>0</v>
      </c>
      <c r="M871" s="663">
        <v>0</v>
      </c>
      <c r="N871" s="662">
        <v>2</v>
      </c>
      <c r="O871" s="745">
        <v>2</v>
      </c>
      <c r="P871" s="663">
        <v>0</v>
      </c>
      <c r="Q871" s="678"/>
      <c r="R871" s="662">
        <v>2</v>
      </c>
      <c r="S871" s="678">
        <v>1</v>
      </c>
      <c r="T871" s="745">
        <v>2</v>
      </c>
      <c r="U871" s="701">
        <v>1</v>
      </c>
    </row>
    <row r="872" spans="1:21" ht="14.4" customHeight="1" x14ac:dyDescent="0.3">
      <c r="A872" s="661">
        <v>12</v>
      </c>
      <c r="B872" s="662" t="s">
        <v>543</v>
      </c>
      <c r="C872" s="662" t="s">
        <v>2356</v>
      </c>
      <c r="D872" s="743" t="s">
        <v>4570</v>
      </c>
      <c r="E872" s="744" t="s">
        <v>2370</v>
      </c>
      <c r="F872" s="662" t="s">
        <v>2351</v>
      </c>
      <c r="G872" s="662" t="s">
        <v>3577</v>
      </c>
      <c r="H872" s="662" t="s">
        <v>544</v>
      </c>
      <c r="I872" s="662" t="s">
        <v>3578</v>
      </c>
      <c r="J872" s="662" t="s">
        <v>3579</v>
      </c>
      <c r="K872" s="662" t="s">
        <v>3580</v>
      </c>
      <c r="L872" s="663">
        <v>590.26</v>
      </c>
      <c r="M872" s="663">
        <v>590.26</v>
      </c>
      <c r="N872" s="662">
        <v>1</v>
      </c>
      <c r="O872" s="745">
        <v>1</v>
      </c>
      <c r="P872" s="663">
        <v>590.26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12</v>
      </c>
      <c r="B873" s="662" t="s">
        <v>543</v>
      </c>
      <c r="C873" s="662" t="s">
        <v>2356</v>
      </c>
      <c r="D873" s="743" t="s">
        <v>4570</v>
      </c>
      <c r="E873" s="744" t="s">
        <v>2370</v>
      </c>
      <c r="F873" s="662" t="s">
        <v>2351</v>
      </c>
      <c r="G873" s="662" t="s">
        <v>2389</v>
      </c>
      <c r="H873" s="662" t="s">
        <v>1529</v>
      </c>
      <c r="I873" s="662" t="s">
        <v>1876</v>
      </c>
      <c r="J873" s="662" t="s">
        <v>2279</v>
      </c>
      <c r="K873" s="662" t="s">
        <v>2280</v>
      </c>
      <c r="L873" s="663">
        <v>149.52000000000001</v>
      </c>
      <c r="M873" s="663">
        <v>1644.7200000000003</v>
      </c>
      <c r="N873" s="662">
        <v>11</v>
      </c>
      <c r="O873" s="745">
        <v>8</v>
      </c>
      <c r="P873" s="663">
        <v>1196.1600000000001</v>
      </c>
      <c r="Q873" s="678">
        <v>0.72727272727272718</v>
      </c>
      <c r="R873" s="662">
        <v>8</v>
      </c>
      <c r="S873" s="678">
        <v>0.72727272727272729</v>
      </c>
      <c r="T873" s="745">
        <v>6</v>
      </c>
      <c r="U873" s="701">
        <v>0.75</v>
      </c>
    </row>
    <row r="874" spans="1:21" ht="14.4" customHeight="1" x14ac:dyDescent="0.3">
      <c r="A874" s="661">
        <v>12</v>
      </c>
      <c r="B874" s="662" t="s">
        <v>543</v>
      </c>
      <c r="C874" s="662" t="s">
        <v>2356</v>
      </c>
      <c r="D874" s="743" t="s">
        <v>4570</v>
      </c>
      <c r="E874" s="744" t="s">
        <v>2370</v>
      </c>
      <c r="F874" s="662" t="s">
        <v>2351</v>
      </c>
      <c r="G874" s="662" t="s">
        <v>3219</v>
      </c>
      <c r="H874" s="662" t="s">
        <v>544</v>
      </c>
      <c r="I874" s="662" t="s">
        <v>3581</v>
      </c>
      <c r="J874" s="662" t="s">
        <v>2250</v>
      </c>
      <c r="K874" s="662" t="s">
        <v>3582</v>
      </c>
      <c r="L874" s="663">
        <v>0</v>
      </c>
      <c r="M874" s="663">
        <v>0</v>
      </c>
      <c r="N874" s="662">
        <v>1</v>
      </c>
      <c r="O874" s="745">
        <v>0.5</v>
      </c>
      <c r="P874" s="663">
        <v>0</v>
      </c>
      <c r="Q874" s="678"/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12</v>
      </c>
      <c r="B875" s="662" t="s">
        <v>543</v>
      </c>
      <c r="C875" s="662" t="s">
        <v>2356</v>
      </c>
      <c r="D875" s="743" t="s">
        <v>4570</v>
      </c>
      <c r="E875" s="744" t="s">
        <v>2370</v>
      </c>
      <c r="F875" s="662" t="s">
        <v>2351</v>
      </c>
      <c r="G875" s="662" t="s">
        <v>3219</v>
      </c>
      <c r="H875" s="662" t="s">
        <v>544</v>
      </c>
      <c r="I875" s="662" t="s">
        <v>3583</v>
      </c>
      <c r="J875" s="662" t="s">
        <v>3584</v>
      </c>
      <c r="K875" s="662" t="s">
        <v>3585</v>
      </c>
      <c r="L875" s="663">
        <v>0</v>
      </c>
      <c r="M875" s="663">
        <v>0</v>
      </c>
      <c r="N875" s="662">
        <v>1</v>
      </c>
      <c r="O875" s="745">
        <v>1</v>
      </c>
      <c r="P875" s="663">
        <v>0</v>
      </c>
      <c r="Q875" s="678"/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12</v>
      </c>
      <c r="B876" s="662" t="s">
        <v>543</v>
      </c>
      <c r="C876" s="662" t="s">
        <v>2356</v>
      </c>
      <c r="D876" s="743" t="s">
        <v>4570</v>
      </c>
      <c r="E876" s="744" t="s">
        <v>2370</v>
      </c>
      <c r="F876" s="662" t="s">
        <v>2351</v>
      </c>
      <c r="G876" s="662" t="s">
        <v>2742</v>
      </c>
      <c r="H876" s="662" t="s">
        <v>544</v>
      </c>
      <c r="I876" s="662" t="s">
        <v>2745</v>
      </c>
      <c r="J876" s="662" t="s">
        <v>2746</v>
      </c>
      <c r="K876" s="662" t="s">
        <v>2747</v>
      </c>
      <c r="L876" s="663">
        <v>128.55000000000001</v>
      </c>
      <c r="M876" s="663">
        <v>385.65000000000003</v>
      </c>
      <c r="N876" s="662">
        <v>3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12</v>
      </c>
      <c r="B877" s="662" t="s">
        <v>543</v>
      </c>
      <c r="C877" s="662" t="s">
        <v>2356</v>
      </c>
      <c r="D877" s="743" t="s">
        <v>4570</v>
      </c>
      <c r="E877" s="744" t="s">
        <v>2370</v>
      </c>
      <c r="F877" s="662" t="s">
        <v>2351</v>
      </c>
      <c r="G877" s="662" t="s">
        <v>3586</v>
      </c>
      <c r="H877" s="662" t="s">
        <v>1529</v>
      </c>
      <c r="I877" s="662" t="s">
        <v>3587</v>
      </c>
      <c r="J877" s="662" t="s">
        <v>1559</v>
      </c>
      <c r="K877" s="662" t="s">
        <v>3588</v>
      </c>
      <c r="L877" s="663">
        <v>229.38</v>
      </c>
      <c r="M877" s="663">
        <v>229.38</v>
      </c>
      <c r="N877" s="662">
        <v>1</v>
      </c>
      <c r="O877" s="745">
        <v>0.5</v>
      </c>
      <c r="P877" s="663">
        <v>229.38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12</v>
      </c>
      <c r="B878" s="662" t="s">
        <v>543</v>
      </c>
      <c r="C878" s="662" t="s">
        <v>2356</v>
      </c>
      <c r="D878" s="743" t="s">
        <v>4570</v>
      </c>
      <c r="E878" s="744" t="s">
        <v>2370</v>
      </c>
      <c r="F878" s="662" t="s">
        <v>2351</v>
      </c>
      <c r="G878" s="662" t="s">
        <v>2748</v>
      </c>
      <c r="H878" s="662" t="s">
        <v>1529</v>
      </c>
      <c r="I878" s="662" t="s">
        <v>2749</v>
      </c>
      <c r="J878" s="662" t="s">
        <v>2750</v>
      </c>
      <c r="K878" s="662" t="s">
        <v>2751</v>
      </c>
      <c r="L878" s="663">
        <v>1091.0899999999999</v>
      </c>
      <c r="M878" s="663">
        <v>1091.0899999999999</v>
      </c>
      <c r="N878" s="662">
        <v>1</v>
      </c>
      <c r="O878" s="745">
        <v>1</v>
      </c>
      <c r="P878" s="663">
        <v>1091.0899999999999</v>
      </c>
      <c r="Q878" s="678">
        <v>1</v>
      </c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12</v>
      </c>
      <c r="B879" s="662" t="s">
        <v>543</v>
      </c>
      <c r="C879" s="662" t="s">
        <v>2356</v>
      </c>
      <c r="D879" s="743" t="s">
        <v>4570</v>
      </c>
      <c r="E879" s="744" t="s">
        <v>2370</v>
      </c>
      <c r="F879" s="662" t="s">
        <v>2351</v>
      </c>
      <c r="G879" s="662" t="s">
        <v>2748</v>
      </c>
      <c r="H879" s="662" t="s">
        <v>1529</v>
      </c>
      <c r="I879" s="662" t="s">
        <v>2752</v>
      </c>
      <c r="J879" s="662" t="s">
        <v>2750</v>
      </c>
      <c r="K879" s="662" t="s">
        <v>2753</v>
      </c>
      <c r="L879" s="663">
        <v>3818.86</v>
      </c>
      <c r="M879" s="663">
        <v>15275.44</v>
      </c>
      <c r="N879" s="662">
        <v>4</v>
      </c>
      <c r="O879" s="745">
        <v>3.5</v>
      </c>
      <c r="P879" s="663">
        <v>15275.44</v>
      </c>
      <c r="Q879" s="678">
        <v>1</v>
      </c>
      <c r="R879" s="662">
        <v>4</v>
      </c>
      <c r="S879" s="678">
        <v>1</v>
      </c>
      <c r="T879" s="745">
        <v>3.5</v>
      </c>
      <c r="U879" s="701">
        <v>1</v>
      </c>
    </row>
    <row r="880" spans="1:21" ht="14.4" customHeight="1" x14ac:dyDescent="0.3">
      <c r="A880" s="661">
        <v>12</v>
      </c>
      <c r="B880" s="662" t="s">
        <v>543</v>
      </c>
      <c r="C880" s="662" t="s">
        <v>2356</v>
      </c>
      <c r="D880" s="743" t="s">
        <v>4570</v>
      </c>
      <c r="E880" s="744" t="s">
        <v>2370</v>
      </c>
      <c r="F880" s="662" t="s">
        <v>2351</v>
      </c>
      <c r="G880" s="662" t="s">
        <v>2390</v>
      </c>
      <c r="H880" s="662" t="s">
        <v>544</v>
      </c>
      <c r="I880" s="662" t="s">
        <v>2519</v>
      </c>
      <c r="J880" s="662" t="s">
        <v>1787</v>
      </c>
      <c r="K880" s="662" t="s">
        <v>2286</v>
      </c>
      <c r="L880" s="663">
        <v>170.52</v>
      </c>
      <c r="M880" s="663">
        <v>170.52</v>
      </c>
      <c r="N880" s="662">
        <v>1</v>
      </c>
      <c r="O880" s="745">
        <v>1</v>
      </c>
      <c r="P880" s="663">
        <v>170.52</v>
      </c>
      <c r="Q880" s="678">
        <v>1</v>
      </c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12</v>
      </c>
      <c r="B881" s="662" t="s">
        <v>543</v>
      </c>
      <c r="C881" s="662" t="s">
        <v>2356</v>
      </c>
      <c r="D881" s="743" t="s">
        <v>4570</v>
      </c>
      <c r="E881" s="744" t="s">
        <v>2370</v>
      </c>
      <c r="F881" s="662" t="s">
        <v>2351</v>
      </c>
      <c r="G881" s="662" t="s">
        <v>2390</v>
      </c>
      <c r="H881" s="662" t="s">
        <v>544</v>
      </c>
      <c r="I881" s="662" t="s">
        <v>2594</v>
      </c>
      <c r="J881" s="662" t="s">
        <v>2463</v>
      </c>
      <c r="K881" s="662" t="s">
        <v>2595</v>
      </c>
      <c r="L881" s="663">
        <v>85.27</v>
      </c>
      <c r="M881" s="663">
        <v>426.35</v>
      </c>
      <c r="N881" s="662">
        <v>5</v>
      </c>
      <c r="O881" s="745">
        <v>4</v>
      </c>
      <c r="P881" s="663">
        <v>170.54</v>
      </c>
      <c r="Q881" s="678">
        <v>0.39999999999999997</v>
      </c>
      <c r="R881" s="662">
        <v>2</v>
      </c>
      <c r="S881" s="678">
        <v>0.4</v>
      </c>
      <c r="T881" s="745">
        <v>2</v>
      </c>
      <c r="U881" s="701">
        <v>0.5</v>
      </c>
    </row>
    <row r="882" spans="1:21" ht="14.4" customHeight="1" x14ac:dyDescent="0.3">
      <c r="A882" s="661">
        <v>12</v>
      </c>
      <c r="B882" s="662" t="s">
        <v>543</v>
      </c>
      <c r="C882" s="662" t="s">
        <v>2356</v>
      </c>
      <c r="D882" s="743" t="s">
        <v>4570</v>
      </c>
      <c r="E882" s="744" t="s">
        <v>2370</v>
      </c>
      <c r="F882" s="662" t="s">
        <v>2351</v>
      </c>
      <c r="G882" s="662" t="s">
        <v>2390</v>
      </c>
      <c r="H882" s="662" t="s">
        <v>544</v>
      </c>
      <c r="I882" s="662" t="s">
        <v>1786</v>
      </c>
      <c r="J882" s="662" t="s">
        <v>1787</v>
      </c>
      <c r="K882" s="662" t="s">
        <v>2286</v>
      </c>
      <c r="L882" s="663">
        <v>170.52</v>
      </c>
      <c r="M882" s="663">
        <v>8014.4400000000005</v>
      </c>
      <c r="N882" s="662">
        <v>47</v>
      </c>
      <c r="O882" s="745">
        <v>27.5</v>
      </c>
      <c r="P882" s="663">
        <v>6309.2400000000007</v>
      </c>
      <c r="Q882" s="678">
        <v>0.78723404255319152</v>
      </c>
      <c r="R882" s="662">
        <v>37</v>
      </c>
      <c r="S882" s="678">
        <v>0.78723404255319152</v>
      </c>
      <c r="T882" s="745">
        <v>20.5</v>
      </c>
      <c r="U882" s="701">
        <v>0.74545454545454548</v>
      </c>
    </row>
    <row r="883" spans="1:21" ht="14.4" customHeight="1" x14ac:dyDescent="0.3">
      <c r="A883" s="661">
        <v>12</v>
      </c>
      <c r="B883" s="662" t="s">
        <v>543</v>
      </c>
      <c r="C883" s="662" t="s">
        <v>2356</v>
      </c>
      <c r="D883" s="743" t="s">
        <v>4570</v>
      </c>
      <c r="E883" s="744" t="s">
        <v>2370</v>
      </c>
      <c r="F883" s="662" t="s">
        <v>2351</v>
      </c>
      <c r="G883" s="662" t="s">
        <v>2390</v>
      </c>
      <c r="H883" s="662" t="s">
        <v>544</v>
      </c>
      <c r="I883" s="662" t="s">
        <v>2467</v>
      </c>
      <c r="J883" s="662" t="s">
        <v>1787</v>
      </c>
      <c r="K883" s="662" t="s">
        <v>2286</v>
      </c>
      <c r="L883" s="663">
        <v>0</v>
      </c>
      <c r="M883" s="663">
        <v>0</v>
      </c>
      <c r="N883" s="662">
        <v>2</v>
      </c>
      <c r="O883" s="745">
        <v>1</v>
      </c>
      <c r="P883" s="663"/>
      <c r="Q883" s="678"/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12</v>
      </c>
      <c r="B884" s="662" t="s">
        <v>543</v>
      </c>
      <c r="C884" s="662" t="s">
        <v>2356</v>
      </c>
      <c r="D884" s="743" t="s">
        <v>4570</v>
      </c>
      <c r="E884" s="744" t="s">
        <v>2370</v>
      </c>
      <c r="F884" s="662" t="s">
        <v>2351</v>
      </c>
      <c r="G884" s="662" t="s">
        <v>2391</v>
      </c>
      <c r="H884" s="662" t="s">
        <v>544</v>
      </c>
      <c r="I884" s="662" t="s">
        <v>1863</v>
      </c>
      <c r="J884" s="662" t="s">
        <v>1864</v>
      </c>
      <c r="K884" s="662" t="s">
        <v>2286</v>
      </c>
      <c r="L884" s="663">
        <v>78.33</v>
      </c>
      <c r="M884" s="663">
        <v>704.97</v>
      </c>
      <c r="N884" s="662">
        <v>9</v>
      </c>
      <c r="O884" s="745">
        <v>7</v>
      </c>
      <c r="P884" s="663">
        <v>469.97999999999996</v>
      </c>
      <c r="Q884" s="678">
        <v>0.66666666666666663</v>
      </c>
      <c r="R884" s="662">
        <v>6</v>
      </c>
      <c r="S884" s="678">
        <v>0.66666666666666663</v>
      </c>
      <c r="T884" s="745">
        <v>5</v>
      </c>
      <c r="U884" s="701">
        <v>0.7142857142857143</v>
      </c>
    </row>
    <row r="885" spans="1:21" ht="14.4" customHeight="1" x14ac:dyDescent="0.3">
      <c r="A885" s="661">
        <v>12</v>
      </c>
      <c r="B885" s="662" t="s">
        <v>543</v>
      </c>
      <c r="C885" s="662" t="s">
        <v>2356</v>
      </c>
      <c r="D885" s="743" t="s">
        <v>4570</v>
      </c>
      <c r="E885" s="744" t="s">
        <v>2370</v>
      </c>
      <c r="F885" s="662" t="s">
        <v>2351</v>
      </c>
      <c r="G885" s="662" t="s">
        <v>3589</v>
      </c>
      <c r="H885" s="662" t="s">
        <v>1529</v>
      </c>
      <c r="I885" s="662" t="s">
        <v>3590</v>
      </c>
      <c r="J885" s="662" t="s">
        <v>3591</v>
      </c>
      <c r="K885" s="662" t="s">
        <v>3114</v>
      </c>
      <c r="L885" s="663">
        <v>207.45</v>
      </c>
      <c r="M885" s="663">
        <v>207.45</v>
      </c>
      <c r="N885" s="662">
        <v>1</v>
      </c>
      <c r="O885" s="745">
        <v>1</v>
      </c>
      <c r="P885" s="663">
        <v>207.45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12</v>
      </c>
      <c r="B886" s="662" t="s">
        <v>543</v>
      </c>
      <c r="C886" s="662" t="s">
        <v>2356</v>
      </c>
      <c r="D886" s="743" t="s">
        <v>4570</v>
      </c>
      <c r="E886" s="744" t="s">
        <v>2370</v>
      </c>
      <c r="F886" s="662" t="s">
        <v>2351</v>
      </c>
      <c r="G886" s="662" t="s">
        <v>2763</v>
      </c>
      <c r="H886" s="662" t="s">
        <v>544</v>
      </c>
      <c r="I886" s="662" t="s">
        <v>2767</v>
      </c>
      <c r="J886" s="662" t="s">
        <v>2768</v>
      </c>
      <c r="K886" s="662" t="s">
        <v>2769</v>
      </c>
      <c r="L886" s="663">
        <v>1154.81</v>
      </c>
      <c r="M886" s="663">
        <v>10393.289999999999</v>
      </c>
      <c r="N886" s="662">
        <v>9</v>
      </c>
      <c r="O886" s="745">
        <v>1.5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12</v>
      </c>
      <c r="B887" s="662" t="s">
        <v>543</v>
      </c>
      <c r="C887" s="662" t="s">
        <v>2356</v>
      </c>
      <c r="D887" s="743" t="s">
        <v>4570</v>
      </c>
      <c r="E887" s="744" t="s">
        <v>2370</v>
      </c>
      <c r="F887" s="662" t="s">
        <v>2351</v>
      </c>
      <c r="G887" s="662" t="s">
        <v>2763</v>
      </c>
      <c r="H887" s="662" t="s">
        <v>544</v>
      </c>
      <c r="I887" s="662" t="s">
        <v>3076</v>
      </c>
      <c r="J887" s="662" t="s">
        <v>2768</v>
      </c>
      <c r="K887" s="662" t="s">
        <v>3077</v>
      </c>
      <c r="L887" s="663">
        <v>0</v>
      </c>
      <c r="M887" s="663">
        <v>0</v>
      </c>
      <c r="N887" s="662">
        <v>4</v>
      </c>
      <c r="O887" s="745">
        <v>2.5</v>
      </c>
      <c r="P887" s="663">
        <v>0</v>
      </c>
      <c r="Q887" s="678"/>
      <c r="R887" s="662">
        <v>4</v>
      </c>
      <c r="S887" s="678">
        <v>1</v>
      </c>
      <c r="T887" s="745">
        <v>2.5</v>
      </c>
      <c r="U887" s="701">
        <v>1</v>
      </c>
    </row>
    <row r="888" spans="1:21" ht="14.4" customHeight="1" x14ac:dyDescent="0.3">
      <c r="A888" s="661">
        <v>12</v>
      </c>
      <c r="B888" s="662" t="s">
        <v>543</v>
      </c>
      <c r="C888" s="662" t="s">
        <v>2356</v>
      </c>
      <c r="D888" s="743" t="s">
        <v>4570</v>
      </c>
      <c r="E888" s="744" t="s">
        <v>2370</v>
      </c>
      <c r="F888" s="662" t="s">
        <v>2351</v>
      </c>
      <c r="G888" s="662" t="s">
        <v>2520</v>
      </c>
      <c r="H888" s="662" t="s">
        <v>544</v>
      </c>
      <c r="I888" s="662" t="s">
        <v>1069</v>
      </c>
      <c r="J888" s="662" t="s">
        <v>1070</v>
      </c>
      <c r="K888" s="662" t="s">
        <v>3592</v>
      </c>
      <c r="L888" s="663">
        <v>54.81</v>
      </c>
      <c r="M888" s="663">
        <v>109.62</v>
      </c>
      <c r="N888" s="662">
        <v>2</v>
      </c>
      <c r="O888" s="745">
        <v>1</v>
      </c>
      <c r="P888" s="663">
        <v>109.62</v>
      </c>
      <c r="Q888" s="678">
        <v>1</v>
      </c>
      <c r="R888" s="662">
        <v>2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12</v>
      </c>
      <c r="B889" s="662" t="s">
        <v>543</v>
      </c>
      <c r="C889" s="662" t="s">
        <v>2356</v>
      </c>
      <c r="D889" s="743" t="s">
        <v>4570</v>
      </c>
      <c r="E889" s="744" t="s">
        <v>2370</v>
      </c>
      <c r="F889" s="662" t="s">
        <v>2351</v>
      </c>
      <c r="G889" s="662" t="s">
        <v>2523</v>
      </c>
      <c r="H889" s="662" t="s">
        <v>544</v>
      </c>
      <c r="I889" s="662" t="s">
        <v>2524</v>
      </c>
      <c r="J889" s="662" t="s">
        <v>2525</v>
      </c>
      <c r="K889" s="662" t="s">
        <v>2325</v>
      </c>
      <c r="L889" s="663">
        <v>208.39</v>
      </c>
      <c r="M889" s="663">
        <v>208.39</v>
      </c>
      <c r="N889" s="662">
        <v>1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12</v>
      </c>
      <c r="B890" s="662" t="s">
        <v>543</v>
      </c>
      <c r="C890" s="662" t="s">
        <v>2356</v>
      </c>
      <c r="D890" s="743" t="s">
        <v>4570</v>
      </c>
      <c r="E890" s="744" t="s">
        <v>2370</v>
      </c>
      <c r="F890" s="662" t="s">
        <v>2351</v>
      </c>
      <c r="G890" s="662" t="s">
        <v>2468</v>
      </c>
      <c r="H890" s="662" t="s">
        <v>544</v>
      </c>
      <c r="I890" s="662" t="s">
        <v>3241</v>
      </c>
      <c r="J890" s="662" t="s">
        <v>3242</v>
      </c>
      <c r="K890" s="662" t="s">
        <v>3243</v>
      </c>
      <c r="L890" s="663">
        <v>0</v>
      </c>
      <c r="M890" s="663">
        <v>0</v>
      </c>
      <c r="N890" s="662">
        <v>1</v>
      </c>
      <c r="O890" s="745">
        <v>1</v>
      </c>
      <c r="P890" s="663">
        <v>0</v>
      </c>
      <c r="Q890" s="678"/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12</v>
      </c>
      <c r="B891" s="662" t="s">
        <v>543</v>
      </c>
      <c r="C891" s="662" t="s">
        <v>2356</v>
      </c>
      <c r="D891" s="743" t="s">
        <v>4570</v>
      </c>
      <c r="E891" s="744" t="s">
        <v>2370</v>
      </c>
      <c r="F891" s="662" t="s">
        <v>2351</v>
      </c>
      <c r="G891" s="662" t="s">
        <v>2468</v>
      </c>
      <c r="H891" s="662" t="s">
        <v>544</v>
      </c>
      <c r="I891" s="662" t="s">
        <v>1802</v>
      </c>
      <c r="J891" s="662" t="s">
        <v>2470</v>
      </c>
      <c r="K891" s="662" t="s">
        <v>2785</v>
      </c>
      <c r="L891" s="663">
        <v>46.75</v>
      </c>
      <c r="M891" s="663">
        <v>280.5</v>
      </c>
      <c r="N891" s="662">
        <v>6</v>
      </c>
      <c r="O891" s="745">
        <v>2</v>
      </c>
      <c r="P891" s="663">
        <v>93.5</v>
      </c>
      <c r="Q891" s="678">
        <v>0.33333333333333331</v>
      </c>
      <c r="R891" s="662">
        <v>2</v>
      </c>
      <c r="S891" s="678">
        <v>0.33333333333333331</v>
      </c>
      <c r="T891" s="745">
        <v>1</v>
      </c>
      <c r="U891" s="701">
        <v>0.5</v>
      </c>
    </row>
    <row r="892" spans="1:21" ht="14.4" customHeight="1" x14ac:dyDescent="0.3">
      <c r="A892" s="661">
        <v>12</v>
      </c>
      <c r="B892" s="662" t="s">
        <v>543</v>
      </c>
      <c r="C892" s="662" t="s">
        <v>2356</v>
      </c>
      <c r="D892" s="743" t="s">
        <v>4570</v>
      </c>
      <c r="E892" s="744" t="s">
        <v>2370</v>
      </c>
      <c r="F892" s="662" t="s">
        <v>2351</v>
      </c>
      <c r="G892" s="662" t="s">
        <v>2468</v>
      </c>
      <c r="H892" s="662" t="s">
        <v>544</v>
      </c>
      <c r="I892" s="662" t="s">
        <v>2469</v>
      </c>
      <c r="J892" s="662" t="s">
        <v>2470</v>
      </c>
      <c r="K892" s="662" t="s">
        <v>2471</v>
      </c>
      <c r="L892" s="663">
        <v>0</v>
      </c>
      <c r="M892" s="663">
        <v>0</v>
      </c>
      <c r="N892" s="662">
        <v>1</v>
      </c>
      <c r="O892" s="745">
        <v>0.5</v>
      </c>
      <c r="P892" s="663"/>
      <c r="Q892" s="678"/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12</v>
      </c>
      <c r="B893" s="662" t="s">
        <v>543</v>
      </c>
      <c r="C893" s="662" t="s">
        <v>2356</v>
      </c>
      <c r="D893" s="743" t="s">
        <v>4570</v>
      </c>
      <c r="E893" s="744" t="s">
        <v>2370</v>
      </c>
      <c r="F893" s="662" t="s">
        <v>2351</v>
      </c>
      <c r="G893" s="662" t="s">
        <v>3244</v>
      </c>
      <c r="H893" s="662" t="s">
        <v>544</v>
      </c>
      <c r="I893" s="662" t="s">
        <v>3245</v>
      </c>
      <c r="J893" s="662" t="s">
        <v>3246</v>
      </c>
      <c r="K893" s="662" t="s">
        <v>3247</v>
      </c>
      <c r="L893" s="663">
        <v>0</v>
      </c>
      <c r="M893" s="663">
        <v>0</v>
      </c>
      <c r="N893" s="662">
        <v>1</v>
      </c>
      <c r="O893" s="745">
        <v>1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12</v>
      </c>
      <c r="B894" s="662" t="s">
        <v>543</v>
      </c>
      <c r="C894" s="662" t="s">
        <v>2356</v>
      </c>
      <c r="D894" s="743" t="s">
        <v>4570</v>
      </c>
      <c r="E894" s="744" t="s">
        <v>2370</v>
      </c>
      <c r="F894" s="662" t="s">
        <v>2351</v>
      </c>
      <c r="G894" s="662" t="s">
        <v>2446</v>
      </c>
      <c r="H894" s="662" t="s">
        <v>544</v>
      </c>
      <c r="I894" s="662" t="s">
        <v>2787</v>
      </c>
      <c r="J894" s="662" t="s">
        <v>2788</v>
      </c>
      <c r="K894" s="662" t="s">
        <v>2789</v>
      </c>
      <c r="L894" s="663">
        <v>239.19</v>
      </c>
      <c r="M894" s="663">
        <v>239.19</v>
      </c>
      <c r="N894" s="662">
        <v>1</v>
      </c>
      <c r="O894" s="745">
        <v>0.5</v>
      </c>
      <c r="P894" s="663">
        <v>239.19</v>
      </c>
      <c r="Q894" s="678">
        <v>1</v>
      </c>
      <c r="R894" s="662">
        <v>1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12</v>
      </c>
      <c r="B895" s="662" t="s">
        <v>543</v>
      </c>
      <c r="C895" s="662" t="s">
        <v>2356</v>
      </c>
      <c r="D895" s="743" t="s">
        <v>4570</v>
      </c>
      <c r="E895" s="744" t="s">
        <v>2370</v>
      </c>
      <c r="F895" s="662" t="s">
        <v>2351</v>
      </c>
      <c r="G895" s="662" t="s">
        <v>2446</v>
      </c>
      <c r="H895" s="662" t="s">
        <v>544</v>
      </c>
      <c r="I895" s="662" t="s">
        <v>2792</v>
      </c>
      <c r="J895" s="662" t="s">
        <v>2788</v>
      </c>
      <c r="K895" s="662" t="s">
        <v>2793</v>
      </c>
      <c r="L895" s="663">
        <v>717.59</v>
      </c>
      <c r="M895" s="663">
        <v>3587.9500000000003</v>
      </c>
      <c r="N895" s="662">
        <v>5</v>
      </c>
      <c r="O895" s="745">
        <v>4</v>
      </c>
      <c r="P895" s="663">
        <v>2870.36</v>
      </c>
      <c r="Q895" s="678">
        <v>0.79999999999999993</v>
      </c>
      <c r="R895" s="662">
        <v>4</v>
      </c>
      <c r="S895" s="678">
        <v>0.8</v>
      </c>
      <c r="T895" s="745">
        <v>3.5</v>
      </c>
      <c r="U895" s="701">
        <v>0.875</v>
      </c>
    </row>
    <row r="896" spans="1:21" ht="14.4" customHeight="1" x14ac:dyDescent="0.3">
      <c r="A896" s="661">
        <v>12</v>
      </c>
      <c r="B896" s="662" t="s">
        <v>543</v>
      </c>
      <c r="C896" s="662" t="s">
        <v>2356</v>
      </c>
      <c r="D896" s="743" t="s">
        <v>4570</v>
      </c>
      <c r="E896" s="744" t="s">
        <v>2370</v>
      </c>
      <c r="F896" s="662" t="s">
        <v>2351</v>
      </c>
      <c r="G896" s="662" t="s">
        <v>2446</v>
      </c>
      <c r="H896" s="662" t="s">
        <v>544</v>
      </c>
      <c r="I896" s="662" t="s">
        <v>2447</v>
      </c>
      <c r="J896" s="662" t="s">
        <v>2448</v>
      </c>
      <c r="K896" s="662" t="s">
        <v>2449</v>
      </c>
      <c r="L896" s="663">
        <v>0</v>
      </c>
      <c r="M896" s="663">
        <v>0</v>
      </c>
      <c r="N896" s="662">
        <v>5</v>
      </c>
      <c r="O896" s="745">
        <v>5</v>
      </c>
      <c r="P896" s="663">
        <v>0</v>
      </c>
      <c r="Q896" s="678"/>
      <c r="R896" s="662">
        <v>3</v>
      </c>
      <c r="S896" s="678">
        <v>0.6</v>
      </c>
      <c r="T896" s="745">
        <v>3</v>
      </c>
      <c r="U896" s="701">
        <v>0.6</v>
      </c>
    </row>
    <row r="897" spans="1:21" ht="14.4" customHeight="1" x14ac:dyDescent="0.3">
      <c r="A897" s="661">
        <v>12</v>
      </c>
      <c r="B897" s="662" t="s">
        <v>543</v>
      </c>
      <c r="C897" s="662" t="s">
        <v>2356</v>
      </c>
      <c r="D897" s="743" t="s">
        <v>4570</v>
      </c>
      <c r="E897" s="744" t="s">
        <v>2370</v>
      </c>
      <c r="F897" s="662" t="s">
        <v>2351</v>
      </c>
      <c r="G897" s="662" t="s">
        <v>2446</v>
      </c>
      <c r="H897" s="662" t="s">
        <v>544</v>
      </c>
      <c r="I897" s="662" t="s">
        <v>3593</v>
      </c>
      <c r="J897" s="662" t="s">
        <v>2788</v>
      </c>
      <c r="K897" s="662" t="s">
        <v>3594</v>
      </c>
      <c r="L897" s="663">
        <v>0</v>
      </c>
      <c r="M897" s="663">
        <v>0</v>
      </c>
      <c r="N897" s="662">
        <v>1</v>
      </c>
      <c r="O897" s="745">
        <v>1</v>
      </c>
      <c r="P897" s="663">
        <v>0</v>
      </c>
      <c r="Q897" s="678"/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12</v>
      </c>
      <c r="B898" s="662" t="s">
        <v>543</v>
      </c>
      <c r="C898" s="662" t="s">
        <v>2356</v>
      </c>
      <c r="D898" s="743" t="s">
        <v>4570</v>
      </c>
      <c r="E898" s="744" t="s">
        <v>2370</v>
      </c>
      <c r="F898" s="662" t="s">
        <v>2351</v>
      </c>
      <c r="G898" s="662" t="s">
        <v>2446</v>
      </c>
      <c r="H898" s="662" t="s">
        <v>544</v>
      </c>
      <c r="I898" s="662" t="s">
        <v>3035</v>
      </c>
      <c r="J898" s="662" t="s">
        <v>2788</v>
      </c>
      <c r="K898" s="662" t="s">
        <v>3036</v>
      </c>
      <c r="L898" s="663">
        <v>0</v>
      </c>
      <c r="M898" s="663">
        <v>0</v>
      </c>
      <c r="N898" s="662">
        <v>5</v>
      </c>
      <c r="O898" s="745">
        <v>2.5</v>
      </c>
      <c r="P898" s="663">
        <v>0</v>
      </c>
      <c r="Q898" s="678"/>
      <c r="R898" s="662">
        <v>5</v>
      </c>
      <c r="S898" s="678">
        <v>1</v>
      </c>
      <c r="T898" s="745">
        <v>2.5</v>
      </c>
      <c r="U898" s="701">
        <v>1</v>
      </c>
    </row>
    <row r="899" spans="1:21" ht="14.4" customHeight="1" x14ac:dyDescent="0.3">
      <c r="A899" s="661">
        <v>12</v>
      </c>
      <c r="B899" s="662" t="s">
        <v>543</v>
      </c>
      <c r="C899" s="662" t="s">
        <v>2356</v>
      </c>
      <c r="D899" s="743" t="s">
        <v>4570</v>
      </c>
      <c r="E899" s="744" t="s">
        <v>2370</v>
      </c>
      <c r="F899" s="662" t="s">
        <v>2351</v>
      </c>
      <c r="G899" s="662" t="s">
        <v>2446</v>
      </c>
      <c r="H899" s="662" t="s">
        <v>544</v>
      </c>
      <c r="I899" s="662" t="s">
        <v>3595</v>
      </c>
      <c r="J899" s="662" t="s">
        <v>2448</v>
      </c>
      <c r="K899" s="662" t="s">
        <v>3596</v>
      </c>
      <c r="L899" s="663">
        <v>0</v>
      </c>
      <c r="M899" s="663">
        <v>0</v>
      </c>
      <c r="N899" s="662">
        <v>1</v>
      </c>
      <c r="O899" s="745">
        <v>1</v>
      </c>
      <c r="P899" s="663"/>
      <c r="Q899" s="678"/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12</v>
      </c>
      <c r="B900" s="662" t="s">
        <v>543</v>
      </c>
      <c r="C900" s="662" t="s">
        <v>2356</v>
      </c>
      <c r="D900" s="743" t="s">
        <v>4570</v>
      </c>
      <c r="E900" s="744" t="s">
        <v>2370</v>
      </c>
      <c r="F900" s="662" t="s">
        <v>2351</v>
      </c>
      <c r="G900" s="662" t="s">
        <v>2526</v>
      </c>
      <c r="H900" s="662" t="s">
        <v>544</v>
      </c>
      <c r="I900" s="662" t="s">
        <v>2527</v>
      </c>
      <c r="J900" s="662" t="s">
        <v>2528</v>
      </c>
      <c r="K900" s="662" t="s">
        <v>2529</v>
      </c>
      <c r="L900" s="663">
        <v>670.97</v>
      </c>
      <c r="M900" s="663">
        <v>2012.91</v>
      </c>
      <c r="N900" s="662">
        <v>3</v>
      </c>
      <c r="O900" s="745">
        <v>3</v>
      </c>
      <c r="P900" s="663">
        <v>2012.91</v>
      </c>
      <c r="Q900" s="678">
        <v>1</v>
      </c>
      <c r="R900" s="662">
        <v>3</v>
      </c>
      <c r="S900" s="678">
        <v>1</v>
      </c>
      <c r="T900" s="745">
        <v>3</v>
      </c>
      <c r="U900" s="701">
        <v>1</v>
      </c>
    </row>
    <row r="901" spans="1:21" ht="14.4" customHeight="1" x14ac:dyDescent="0.3">
      <c r="A901" s="661">
        <v>12</v>
      </c>
      <c r="B901" s="662" t="s">
        <v>543</v>
      </c>
      <c r="C901" s="662" t="s">
        <v>2356</v>
      </c>
      <c r="D901" s="743" t="s">
        <v>4570</v>
      </c>
      <c r="E901" s="744" t="s">
        <v>2370</v>
      </c>
      <c r="F901" s="662" t="s">
        <v>2351</v>
      </c>
      <c r="G901" s="662" t="s">
        <v>2472</v>
      </c>
      <c r="H901" s="662" t="s">
        <v>544</v>
      </c>
      <c r="I901" s="662" t="s">
        <v>907</v>
      </c>
      <c r="J901" s="662" t="s">
        <v>2474</v>
      </c>
      <c r="K901" s="662" t="s">
        <v>3597</v>
      </c>
      <c r="L901" s="663">
        <v>63.7</v>
      </c>
      <c r="M901" s="663">
        <v>63.7</v>
      </c>
      <c r="N901" s="662">
        <v>1</v>
      </c>
      <c r="O901" s="745">
        <v>0.5</v>
      </c>
      <c r="P901" s="663">
        <v>63.7</v>
      </c>
      <c r="Q901" s="678">
        <v>1</v>
      </c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12</v>
      </c>
      <c r="B902" s="662" t="s">
        <v>543</v>
      </c>
      <c r="C902" s="662" t="s">
        <v>2356</v>
      </c>
      <c r="D902" s="743" t="s">
        <v>4570</v>
      </c>
      <c r="E902" s="744" t="s">
        <v>2370</v>
      </c>
      <c r="F902" s="662" t="s">
        <v>2351</v>
      </c>
      <c r="G902" s="662" t="s">
        <v>3041</v>
      </c>
      <c r="H902" s="662" t="s">
        <v>544</v>
      </c>
      <c r="I902" s="662" t="s">
        <v>634</v>
      </c>
      <c r="J902" s="662" t="s">
        <v>635</v>
      </c>
      <c r="K902" s="662" t="s">
        <v>3042</v>
      </c>
      <c r="L902" s="663">
        <v>106.54</v>
      </c>
      <c r="M902" s="663">
        <v>106.54</v>
      </c>
      <c r="N902" s="662">
        <v>1</v>
      </c>
      <c r="O902" s="745">
        <v>0.5</v>
      </c>
      <c r="P902" s="663">
        <v>106.54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12</v>
      </c>
      <c r="B903" s="662" t="s">
        <v>543</v>
      </c>
      <c r="C903" s="662" t="s">
        <v>2356</v>
      </c>
      <c r="D903" s="743" t="s">
        <v>4570</v>
      </c>
      <c r="E903" s="744" t="s">
        <v>2370</v>
      </c>
      <c r="F903" s="662" t="s">
        <v>2351</v>
      </c>
      <c r="G903" s="662" t="s">
        <v>3255</v>
      </c>
      <c r="H903" s="662" t="s">
        <v>544</v>
      </c>
      <c r="I903" s="662" t="s">
        <v>3259</v>
      </c>
      <c r="J903" s="662" t="s">
        <v>3260</v>
      </c>
      <c r="K903" s="662" t="s">
        <v>3261</v>
      </c>
      <c r="L903" s="663">
        <v>0</v>
      </c>
      <c r="M903" s="663">
        <v>0</v>
      </c>
      <c r="N903" s="662">
        <v>1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12</v>
      </c>
      <c r="B904" s="662" t="s">
        <v>543</v>
      </c>
      <c r="C904" s="662" t="s">
        <v>2356</v>
      </c>
      <c r="D904" s="743" t="s">
        <v>4570</v>
      </c>
      <c r="E904" s="744" t="s">
        <v>2370</v>
      </c>
      <c r="F904" s="662" t="s">
        <v>2351</v>
      </c>
      <c r="G904" s="662" t="s">
        <v>2808</v>
      </c>
      <c r="H904" s="662" t="s">
        <v>544</v>
      </c>
      <c r="I904" s="662" t="s">
        <v>2809</v>
      </c>
      <c r="J904" s="662" t="s">
        <v>2810</v>
      </c>
      <c r="K904" s="662" t="s">
        <v>2811</v>
      </c>
      <c r="L904" s="663">
        <v>107.27</v>
      </c>
      <c r="M904" s="663">
        <v>1179.97</v>
      </c>
      <c r="N904" s="662">
        <v>11</v>
      </c>
      <c r="O904" s="745">
        <v>3.5</v>
      </c>
      <c r="P904" s="663">
        <v>965.43000000000006</v>
      </c>
      <c r="Q904" s="678">
        <v>0.81818181818181823</v>
      </c>
      <c r="R904" s="662">
        <v>9</v>
      </c>
      <c r="S904" s="678">
        <v>0.81818181818181823</v>
      </c>
      <c r="T904" s="745">
        <v>2.5</v>
      </c>
      <c r="U904" s="701">
        <v>0.7142857142857143</v>
      </c>
    </row>
    <row r="905" spans="1:21" ht="14.4" customHeight="1" x14ac:dyDescent="0.3">
      <c r="A905" s="661">
        <v>12</v>
      </c>
      <c r="B905" s="662" t="s">
        <v>543</v>
      </c>
      <c r="C905" s="662" t="s">
        <v>2356</v>
      </c>
      <c r="D905" s="743" t="s">
        <v>4570</v>
      </c>
      <c r="E905" s="744" t="s">
        <v>2370</v>
      </c>
      <c r="F905" s="662" t="s">
        <v>2351</v>
      </c>
      <c r="G905" s="662" t="s">
        <v>3079</v>
      </c>
      <c r="H905" s="662" t="s">
        <v>544</v>
      </c>
      <c r="I905" s="662" t="s">
        <v>3080</v>
      </c>
      <c r="J905" s="662" t="s">
        <v>3081</v>
      </c>
      <c r="K905" s="662" t="s">
        <v>3082</v>
      </c>
      <c r="L905" s="663">
        <v>0</v>
      </c>
      <c r="M905" s="663">
        <v>0</v>
      </c>
      <c r="N905" s="662">
        <v>1</v>
      </c>
      <c r="O905" s="745">
        <v>1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12</v>
      </c>
      <c r="B906" s="662" t="s">
        <v>543</v>
      </c>
      <c r="C906" s="662" t="s">
        <v>2356</v>
      </c>
      <c r="D906" s="743" t="s">
        <v>4570</v>
      </c>
      <c r="E906" s="744" t="s">
        <v>2370</v>
      </c>
      <c r="F906" s="662" t="s">
        <v>2351</v>
      </c>
      <c r="G906" s="662" t="s">
        <v>3598</v>
      </c>
      <c r="H906" s="662" t="s">
        <v>544</v>
      </c>
      <c r="I906" s="662" t="s">
        <v>3599</v>
      </c>
      <c r="J906" s="662" t="s">
        <v>3600</v>
      </c>
      <c r="K906" s="662" t="s">
        <v>3601</v>
      </c>
      <c r="L906" s="663">
        <v>34.6</v>
      </c>
      <c r="M906" s="663">
        <v>34.6</v>
      </c>
      <c r="N906" s="662">
        <v>1</v>
      </c>
      <c r="O906" s="745">
        <v>0.5</v>
      </c>
      <c r="P906" s="663">
        <v>34.6</v>
      </c>
      <c r="Q906" s="678">
        <v>1</v>
      </c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12</v>
      </c>
      <c r="B907" s="662" t="s">
        <v>543</v>
      </c>
      <c r="C907" s="662" t="s">
        <v>2356</v>
      </c>
      <c r="D907" s="743" t="s">
        <v>4570</v>
      </c>
      <c r="E907" s="744" t="s">
        <v>2370</v>
      </c>
      <c r="F907" s="662" t="s">
        <v>2351</v>
      </c>
      <c r="G907" s="662" t="s">
        <v>2476</v>
      </c>
      <c r="H907" s="662" t="s">
        <v>544</v>
      </c>
      <c r="I907" s="662" t="s">
        <v>1059</v>
      </c>
      <c r="J907" s="662" t="s">
        <v>1060</v>
      </c>
      <c r="K907" s="662" t="s">
        <v>1061</v>
      </c>
      <c r="L907" s="663">
        <v>60.9</v>
      </c>
      <c r="M907" s="663">
        <v>609</v>
      </c>
      <c r="N907" s="662">
        <v>10</v>
      </c>
      <c r="O907" s="745">
        <v>5</v>
      </c>
      <c r="P907" s="663">
        <v>487.2</v>
      </c>
      <c r="Q907" s="678">
        <v>0.79999999999999993</v>
      </c>
      <c r="R907" s="662">
        <v>8</v>
      </c>
      <c r="S907" s="678">
        <v>0.8</v>
      </c>
      <c r="T907" s="745">
        <v>3.5</v>
      </c>
      <c r="U907" s="701">
        <v>0.7</v>
      </c>
    </row>
    <row r="908" spans="1:21" ht="14.4" customHeight="1" x14ac:dyDescent="0.3">
      <c r="A908" s="661">
        <v>12</v>
      </c>
      <c r="B908" s="662" t="s">
        <v>543</v>
      </c>
      <c r="C908" s="662" t="s">
        <v>2356</v>
      </c>
      <c r="D908" s="743" t="s">
        <v>4570</v>
      </c>
      <c r="E908" s="744" t="s">
        <v>2370</v>
      </c>
      <c r="F908" s="662" t="s">
        <v>2351</v>
      </c>
      <c r="G908" s="662" t="s">
        <v>2713</v>
      </c>
      <c r="H908" s="662" t="s">
        <v>544</v>
      </c>
      <c r="I908" s="662" t="s">
        <v>2103</v>
      </c>
      <c r="J908" s="662" t="s">
        <v>2104</v>
      </c>
      <c r="K908" s="662" t="s">
        <v>2714</v>
      </c>
      <c r="L908" s="663">
        <v>48.09</v>
      </c>
      <c r="M908" s="663">
        <v>96.18</v>
      </c>
      <c r="N908" s="662">
        <v>2</v>
      </c>
      <c r="O908" s="745">
        <v>1.5</v>
      </c>
      <c r="P908" s="663">
        <v>48.09</v>
      </c>
      <c r="Q908" s="678">
        <v>0.5</v>
      </c>
      <c r="R908" s="662">
        <v>1</v>
      </c>
      <c r="S908" s="678">
        <v>0.5</v>
      </c>
      <c r="T908" s="745">
        <v>0.5</v>
      </c>
      <c r="U908" s="701">
        <v>0.33333333333333331</v>
      </c>
    </row>
    <row r="909" spans="1:21" ht="14.4" customHeight="1" x14ac:dyDescent="0.3">
      <c r="A909" s="661">
        <v>12</v>
      </c>
      <c r="B909" s="662" t="s">
        <v>543</v>
      </c>
      <c r="C909" s="662" t="s">
        <v>2356</v>
      </c>
      <c r="D909" s="743" t="s">
        <v>4570</v>
      </c>
      <c r="E909" s="744" t="s">
        <v>2370</v>
      </c>
      <c r="F909" s="662" t="s">
        <v>2351</v>
      </c>
      <c r="G909" s="662" t="s">
        <v>3602</v>
      </c>
      <c r="H909" s="662" t="s">
        <v>544</v>
      </c>
      <c r="I909" s="662" t="s">
        <v>3603</v>
      </c>
      <c r="J909" s="662" t="s">
        <v>3604</v>
      </c>
      <c r="K909" s="662" t="s">
        <v>3605</v>
      </c>
      <c r="L909" s="663">
        <v>0</v>
      </c>
      <c r="M909" s="663">
        <v>0</v>
      </c>
      <c r="N909" s="662">
        <v>1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12</v>
      </c>
      <c r="B910" s="662" t="s">
        <v>543</v>
      </c>
      <c r="C910" s="662" t="s">
        <v>2356</v>
      </c>
      <c r="D910" s="743" t="s">
        <v>4570</v>
      </c>
      <c r="E910" s="744" t="s">
        <v>2370</v>
      </c>
      <c r="F910" s="662" t="s">
        <v>2351</v>
      </c>
      <c r="G910" s="662" t="s">
        <v>3606</v>
      </c>
      <c r="H910" s="662" t="s">
        <v>544</v>
      </c>
      <c r="I910" s="662" t="s">
        <v>2107</v>
      </c>
      <c r="J910" s="662" t="s">
        <v>2108</v>
      </c>
      <c r="K910" s="662" t="s">
        <v>2650</v>
      </c>
      <c r="L910" s="663">
        <v>61.97</v>
      </c>
      <c r="M910" s="663">
        <v>61.97</v>
      </c>
      <c r="N910" s="662">
        <v>1</v>
      </c>
      <c r="O910" s="745">
        <v>1</v>
      </c>
      <c r="P910" s="663">
        <v>61.97</v>
      </c>
      <c r="Q910" s="678">
        <v>1</v>
      </c>
      <c r="R910" s="662">
        <v>1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12</v>
      </c>
      <c r="B911" s="662" t="s">
        <v>543</v>
      </c>
      <c r="C911" s="662" t="s">
        <v>2356</v>
      </c>
      <c r="D911" s="743" t="s">
        <v>4570</v>
      </c>
      <c r="E911" s="744" t="s">
        <v>2370</v>
      </c>
      <c r="F911" s="662" t="s">
        <v>2351</v>
      </c>
      <c r="G911" s="662" t="s">
        <v>3607</v>
      </c>
      <c r="H911" s="662" t="s">
        <v>544</v>
      </c>
      <c r="I911" s="662" t="s">
        <v>3608</v>
      </c>
      <c r="J911" s="662" t="s">
        <v>3609</v>
      </c>
      <c r="K911" s="662" t="s">
        <v>3610</v>
      </c>
      <c r="L911" s="663">
        <v>38.56</v>
      </c>
      <c r="M911" s="663">
        <v>38.56</v>
      </c>
      <c r="N911" s="662">
        <v>1</v>
      </c>
      <c r="O911" s="745">
        <v>0.5</v>
      </c>
      <c r="P911" s="663">
        <v>38.56</v>
      </c>
      <c r="Q911" s="678">
        <v>1</v>
      </c>
      <c r="R911" s="662">
        <v>1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12</v>
      </c>
      <c r="B912" s="662" t="s">
        <v>543</v>
      </c>
      <c r="C912" s="662" t="s">
        <v>2356</v>
      </c>
      <c r="D912" s="743" t="s">
        <v>4570</v>
      </c>
      <c r="E912" s="744" t="s">
        <v>2370</v>
      </c>
      <c r="F912" s="662" t="s">
        <v>2351</v>
      </c>
      <c r="G912" s="662" t="s">
        <v>2477</v>
      </c>
      <c r="H912" s="662" t="s">
        <v>544</v>
      </c>
      <c r="I912" s="662" t="s">
        <v>2612</v>
      </c>
      <c r="J912" s="662" t="s">
        <v>1454</v>
      </c>
      <c r="K912" s="662" t="s">
        <v>2613</v>
      </c>
      <c r="L912" s="663">
        <v>111.07</v>
      </c>
      <c r="M912" s="663">
        <v>333.21</v>
      </c>
      <c r="N912" s="662">
        <v>3</v>
      </c>
      <c r="O912" s="745">
        <v>2.5</v>
      </c>
      <c r="P912" s="663">
        <v>333.21</v>
      </c>
      <c r="Q912" s="678">
        <v>1</v>
      </c>
      <c r="R912" s="662">
        <v>3</v>
      </c>
      <c r="S912" s="678">
        <v>1</v>
      </c>
      <c r="T912" s="745">
        <v>2.5</v>
      </c>
      <c r="U912" s="701">
        <v>1</v>
      </c>
    </row>
    <row r="913" spans="1:21" ht="14.4" customHeight="1" x14ac:dyDescent="0.3">
      <c r="A913" s="661">
        <v>12</v>
      </c>
      <c r="B913" s="662" t="s">
        <v>543</v>
      </c>
      <c r="C913" s="662" t="s">
        <v>2356</v>
      </c>
      <c r="D913" s="743" t="s">
        <v>4570</v>
      </c>
      <c r="E913" s="744" t="s">
        <v>2370</v>
      </c>
      <c r="F913" s="662" t="s">
        <v>2351</v>
      </c>
      <c r="G913" s="662" t="s">
        <v>2477</v>
      </c>
      <c r="H913" s="662" t="s">
        <v>544</v>
      </c>
      <c r="I913" s="662" t="s">
        <v>3275</v>
      </c>
      <c r="J913" s="662" t="s">
        <v>1454</v>
      </c>
      <c r="K913" s="662" t="s">
        <v>2479</v>
      </c>
      <c r="L913" s="663">
        <v>0</v>
      </c>
      <c r="M913" s="663">
        <v>0</v>
      </c>
      <c r="N913" s="662">
        <v>1</v>
      </c>
      <c r="O913" s="745">
        <v>1</v>
      </c>
      <c r="P913" s="663">
        <v>0</v>
      </c>
      <c r="Q913" s="678"/>
      <c r="R913" s="662">
        <v>1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12</v>
      </c>
      <c r="B914" s="662" t="s">
        <v>543</v>
      </c>
      <c r="C914" s="662" t="s">
        <v>2356</v>
      </c>
      <c r="D914" s="743" t="s">
        <v>4570</v>
      </c>
      <c r="E914" s="744" t="s">
        <v>2370</v>
      </c>
      <c r="F914" s="662" t="s">
        <v>2351</v>
      </c>
      <c r="G914" s="662" t="s">
        <v>3611</v>
      </c>
      <c r="H914" s="662" t="s">
        <v>544</v>
      </c>
      <c r="I914" s="662" t="s">
        <v>3612</v>
      </c>
      <c r="J914" s="662" t="s">
        <v>1609</v>
      </c>
      <c r="K914" s="662" t="s">
        <v>3613</v>
      </c>
      <c r="L914" s="663">
        <v>0</v>
      </c>
      <c r="M914" s="663">
        <v>0</v>
      </c>
      <c r="N914" s="662">
        <v>2</v>
      </c>
      <c r="O914" s="745">
        <v>0.5</v>
      </c>
      <c r="P914" s="663">
        <v>0</v>
      </c>
      <c r="Q914" s="678"/>
      <c r="R914" s="662">
        <v>2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12</v>
      </c>
      <c r="B915" s="662" t="s">
        <v>543</v>
      </c>
      <c r="C915" s="662" t="s">
        <v>2356</v>
      </c>
      <c r="D915" s="743" t="s">
        <v>4570</v>
      </c>
      <c r="E915" s="744" t="s">
        <v>2370</v>
      </c>
      <c r="F915" s="662" t="s">
        <v>2351</v>
      </c>
      <c r="G915" s="662" t="s">
        <v>3614</v>
      </c>
      <c r="H915" s="662" t="s">
        <v>544</v>
      </c>
      <c r="I915" s="662" t="s">
        <v>3615</v>
      </c>
      <c r="J915" s="662" t="s">
        <v>3616</v>
      </c>
      <c r="K915" s="662" t="s">
        <v>2315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12</v>
      </c>
      <c r="B916" s="662" t="s">
        <v>543</v>
      </c>
      <c r="C916" s="662" t="s">
        <v>2356</v>
      </c>
      <c r="D916" s="743" t="s">
        <v>4570</v>
      </c>
      <c r="E916" s="744" t="s">
        <v>2370</v>
      </c>
      <c r="F916" s="662" t="s">
        <v>2351</v>
      </c>
      <c r="G916" s="662" t="s">
        <v>3617</v>
      </c>
      <c r="H916" s="662" t="s">
        <v>544</v>
      </c>
      <c r="I916" s="662" t="s">
        <v>3618</v>
      </c>
      <c r="J916" s="662" t="s">
        <v>3619</v>
      </c>
      <c r="K916" s="662" t="s">
        <v>3114</v>
      </c>
      <c r="L916" s="663">
        <v>207.45</v>
      </c>
      <c r="M916" s="663">
        <v>622.34999999999991</v>
      </c>
      <c r="N916" s="662">
        <v>3</v>
      </c>
      <c r="O916" s="745">
        <v>3</v>
      </c>
      <c r="P916" s="663">
        <v>622.34999999999991</v>
      </c>
      <c r="Q916" s="678">
        <v>1</v>
      </c>
      <c r="R916" s="662">
        <v>3</v>
      </c>
      <c r="S916" s="678">
        <v>1</v>
      </c>
      <c r="T916" s="745">
        <v>3</v>
      </c>
      <c r="U916" s="701">
        <v>1</v>
      </c>
    </row>
    <row r="917" spans="1:21" ht="14.4" customHeight="1" x14ac:dyDescent="0.3">
      <c r="A917" s="661">
        <v>12</v>
      </c>
      <c r="B917" s="662" t="s">
        <v>543</v>
      </c>
      <c r="C917" s="662" t="s">
        <v>2356</v>
      </c>
      <c r="D917" s="743" t="s">
        <v>4570</v>
      </c>
      <c r="E917" s="744" t="s">
        <v>2370</v>
      </c>
      <c r="F917" s="662" t="s">
        <v>2351</v>
      </c>
      <c r="G917" s="662" t="s">
        <v>3287</v>
      </c>
      <c r="H917" s="662" t="s">
        <v>1529</v>
      </c>
      <c r="I917" s="662" t="s">
        <v>3291</v>
      </c>
      <c r="J917" s="662" t="s">
        <v>3292</v>
      </c>
      <c r="K917" s="662" t="s">
        <v>3293</v>
      </c>
      <c r="L917" s="663">
        <v>79.03</v>
      </c>
      <c r="M917" s="663">
        <v>79.03</v>
      </c>
      <c r="N917" s="662">
        <v>1</v>
      </c>
      <c r="O917" s="745">
        <v>1</v>
      </c>
      <c r="P917" s="663">
        <v>79.03</v>
      </c>
      <c r="Q917" s="678">
        <v>1</v>
      </c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12</v>
      </c>
      <c r="B918" s="662" t="s">
        <v>543</v>
      </c>
      <c r="C918" s="662" t="s">
        <v>2356</v>
      </c>
      <c r="D918" s="743" t="s">
        <v>4570</v>
      </c>
      <c r="E918" s="744" t="s">
        <v>2370</v>
      </c>
      <c r="F918" s="662" t="s">
        <v>2351</v>
      </c>
      <c r="G918" s="662" t="s">
        <v>3287</v>
      </c>
      <c r="H918" s="662" t="s">
        <v>544</v>
      </c>
      <c r="I918" s="662" t="s">
        <v>3620</v>
      </c>
      <c r="J918" s="662" t="s">
        <v>3621</v>
      </c>
      <c r="K918" s="662" t="s">
        <v>3622</v>
      </c>
      <c r="L918" s="663">
        <v>79.03</v>
      </c>
      <c r="M918" s="663">
        <v>158.06</v>
      </c>
      <c r="N918" s="662">
        <v>2</v>
      </c>
      <c r="O918" s="745">
        <v>1</v>
      </c>
      <c r="P918" s="663">
        <v>158.06</v>
      </c>
      <c r="Q918" s="678">
        <v>1</v>
      </c>
      <c r="R918" s="662">
        <v>2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12</v>
      </c>
      <c r="B919" s="662" t="s">
        <v>543</v>
      </c>
      <c r="C919" s="662" t="s">
        <v>2356</v>
      </c>
      <c r="D919" s="743" t="s">
        <v>4570</v>
      </c>
      <c r="E919" s="744" t="s">
        <v>2370</v>
      </c>
      <c r="F919" s="662" t="s">
        <v>2351</v>
      </c>
      <c r="G919" s="662" t="s">
        <v>2393</v>
      </c>
      <c r="H919" s="662" t="s">
        <v>1529</v>
      </c>
      <c r="I919" s="662" t="s">
        <v>1547</v>
      </c>
      <c r="J919" s="662" t="s">
        <v>1548</v>
      </c>
      <c r="K919" s="662" t="s">
        <v>2207</v>
      </c>
      <c r="L919" s="663">
        <v>923.74</v>
      </c>
      <c r="M919" s="663">
        <v>923.74</v>
      </c>
      <c r="N919" s="662">
        <v>1</v>
      </c>
      <c r="O919" s="745">
        <v>1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12</v>
      </c>
      <c r="B920" s="662" t="s">
        <v>543</v>
      </c>
      <c r="C920" s="662" t="s">
        <v>2356</v>
      </c>
      <c r="D920" s="743" t="s">
        <v>4570</v>
      </c>
      <c r="E920" s="744" t="s">
        <v>2370</v>
      </c>
      <c r="F920" s="662" t="s">
        <v>2351</v>
      </c>
      <c r="G920" s="662" t="s">
        <v>2451</v>
      </c>
      <c r="H920" s="662" t="s">
        <v>1529</v>
      </c>
      <c r="I920" s="662" t="s">
        <v>1539</v>
      </c>
      <c r="J920" s="662" t="s">
        <v>1540</v>
      </c>
      <c r="K920" s="662" t="s">
        <v>2310</v>
      </c>
      <c r="L920" s="663">
        <v>48.42</v>
      </c>
      <c r="M920" s="663">
        <v>96.84</v>
      </c>
      <c r="N920" s="662">
        <v>2</v>
      </c>
      <c r="O920" s="745">
        <v>1</v>
      </c>
      <c r="P920" s="663">
        <v>96.84</v>
      </c>
      <c r="Q920" s="678">
        <v>1</v>
      </c>
      <c r="R920" s="662">
        <v>2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12</v>
      </c>
      <c r="B921" s="662" t="s">
        <v>543</v>
      </c>
      <c r="C921" s="662" t="s">
        <v>2356</v>
      </c>
      <c r="D921" s="743" t="s">
        <v>4570</v>
      </c>
      <c r="E921" s="744" t="s">
        <v>2370</v>
      </c>
      <c r="F921" s="662" t="s">
        <v>2351</v>
      </c>
      <c r="G921" s="662" t="s">
        <v>2451</v>
      </c>
      <c r="H921" s="662" t="s">
        <v>1529</v>
      </c>
      <c r="I921" s="662" t="s">
        <v>1539</v>
      </c>
      <c r="J921" s="662" t="s">
        <v>1540</v>
      </c>
      <c r="K921" s="662" t="s">
        <v>2310</v>
      </c>
      <c r="L921" s="663">
        <v>36.54</v>
      </c>
      <c r="M921" s="663">
        <v>36.54</v>
      </c>
      <c r="N921" s="662">
        <v>1</v>
      </c>
      <c r="O921" s="745">
        <v>1</v>
      </c>
      <c r="P921" s="663">
        <v>36.54</v>
      </c>
      <c r="Q921" s="678">
        <v>1</v>
      </c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12</v>
      </c>
      <c r="B922" s="662" t="s">
        <v>543</v>
      </c>
      <c r="C922" s="662" t="s">
        <v>2356</v>
      </c>
      <c r="D922" s="743" t="s">
        <v>4570</v>
      </c>
      <c r="E922" s="744" t="s">
        <v>2370</v>
      </c>
      <c r="F922" s="662" t="s">
        <v>2351</v>
      </c>
      <c r="G922" s="662" t="s">
        <v>2451</v>
      </c>
      <c r="H922" s="662" t="s">
        <v>544</v>
      </c>
      <c r="I922" s="662" t="s">
        <v>3308</v>
      </c>
      <c r="J922" s="662" t="s">
        <v>3309</v>
      </c>
      <c r="K922" s="662" t="s">
        <v>3310</v>
      </c>
      <c r="L922" s="663">
        <v>48.42</v>
      </c>
      <c r="M922" s="663">
        <v>96.84</v>
      </c>
      <c r="N922" s="662">
        <v>2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12</v>
      </c>
      <c r="B923" s="662" t="s">
        <v>543</v>
      </c>
      <c r="C923" s="662" t="s">
        <v>2356</v>
      </c>
      <c r="D923" s="743" t="s">
        <v>4570</v>
      </c>
      <c r="E923" s="744" t="s">
        <v>2370</v>
      </c>
      <c r="F923" s="662" t="s">
        <v>2351</v>
      </c>
      <c r="G923" s="662" t="s">
        <v>2395</v>
      </c>
      <c r="H923" s="662" t="s">
        <v>544</v>
      </c>
      <c r="I923" s="662" t="s">
        <v>2680</v>
      </c>
      <c r="J923" s="662" t="s">
        <v>2681</v>
      </c>
      <c r="K923" s="662" t="s">
        <v>2682</v>
      </c>
      <c r="L923" s="663">
        <v>146.84</v>
      </c>
      <c r="M923" s="663">
        <v>146.84</v>
      </c>
      <c r="N923" s="662">
        <v>1</v>
      </c>
      <c r="O923" s="745">
        <v>0.5</v>
      </c>
      <c r="P923" s="663">
        <v>146.84</v>
      </c>
      <c r="Q923" s="678">
        <v>1</v>
      </c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12</v>
      </c>
      <c r="B924" s="662" t="s">
        <v>543</v>
      </c>
      <c r="C924" s="662" t="s">
        <v>2356</v>
      </c>
      <c r="D924" s="743" t="s">
        <v>4570</v>
      </c>
      <c r="E924" s="744" t="s">
        <v>2370</v>
      </c>
      <c r="F924" s="662" t="s">
        <v>2351</v>
      </c>
      <c r="G924" s="662" t="s">
        <v>2395</v>
      </c>
      <c r="H924" s="662" t="s">
        <v>544</v>
      </c>
      <c r="I924" s="662" t="s">
        <v>1868</v>
      </c>
      <c r="J924" s="662" t="s">
        <v>1869</v>
      </c>
      <c r="K924" s="662" t="s">
        <v>2310</v>
      </c>
      <c r="L924" s="663">
        <v>88.1</v>
      </c>
      <c r="M924" s="663">
        <v>528.59999999999991</v>
      </c>
      <c r="N924" s="662">
        <v>6</v>
      </c>
      <c r="O924" s="745">
        <v>4</v>
      </c>
      <c r="P924" s="663">
        <v>176.2</v>
      </c>
      <c r="Q924" s="678">
        <v>0.33333333333333337</v>
      </c>
      <c r="R924" s="662">
        <v>2</v>
      </c>
      <c r="S924" s="678">
        <v>0.33333333333333331</v>
      </c>
      <c r="T924" s="745">
        <v>2</v>
      </c>
      <c r="U924" s="701">
        <v>0.5</v>
      </c>
    </row>
    <row r="925" spans="1:21" ht="14.4" customHeight="1" x14ac:dyDescent="0.3">
      <c r="A925" s="661">
        <v>12</v>
      </c>
      <c r="B925" s="662" t="s">
        <v>543</v>
      </c>
      <c r="C925" s="662" t="s">
        <v>2356</v>
      </c>
      <c r="D925" s="743" t="s">
        <v>4570</v>
      </c>
      <c r="E925" s="744" t="s">
        <v>2370</v>
      </c>
      <c r="F925" s="662" t="s">
        <v>2351</v>
      </c>
      <c r="G925" s="662" t="s">
        <v>2396</v>
      </c>
      <c r="H925" s="662" t="s">
        <v>544</v>
      </c>
      <c r="I925" s="662" t="s">
        <v>2397</v>
      </c>
      <c r="J925" s="662" t="s">
        <v>2398</v>
      </c>
      <c r="K925" s="662" t="s">
        <v>2399</v>
      </c>
      <c r="L925" s="663">
        <v>75.739999999999995</v>
      </c>
      <c r="M925" s="663">
        <v>75.739999999999995</v>
      </c>
      <c r="N925" s="662">
        <v>1</v>
      </c>
      <c r="O925" s="745">
        <v>1</v>
      </c>
      <c r="P925" s="663">
        <v>75.739999999999995</v>
      </c>
      <c r="Q925" s="678">
        <v>1</v>
      </c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12</v>
      </c>
      <c r="B926" s="662" t="s">
        <v>543</v>
      </c>
      <c r="C926" s="662" t="s">
        <v>2356</v>
      </c>
      <c r="D926" s="743" t="s">
        <v>4570</v>
      </c>
      <c r="E926" s="744" t="s">
        <v>2370</v>
      </c>
      <c r="F926" s="662" t="s">
        <v>2351</v>
      </c>
      <c r="G926" s="662" t="s">
        <v>2400</v>
      </c>
      <c r="H926" s="662" t="s">
        <v>544</v>
      </c>
      <c r="I926" s="662" t="s">
        <v>1790</v>
      </c>
      <c r="J926" s="662" t="s">
        <v>1791</v>
      </c>
      <c r="K926" s="662" t="s">
        <v>2401</v>
      </c>
      <c r="L926" s="663">
        <v>78.33</v>
      </c>
      <c r="M926" s="663">
        <v>4856.4599999999991</v>
      </c>
      <c r="N926" s="662">
        <v>62</v>
      </c>
      <c r="O926" s="745">
        <v>15</v>
      </c>
      <c r="P926" s="663">
        <v>2584.89</v>
      </c>
      <c r="Q926" s="678">
        <v>0.53225806451612911</v>
      </c>
      <c r="R926" s="662">
        <v>33</v>
      </c>
      <c r="S926" s="678">
        <v>0.532258064516129</v>
      </c>
      <c r="T926" s="745">
        <v>9</v>
      </c>
      <c r="U926" s="701">
        <v>0.6</v>
      </c>
    </row>
    <row r="927" spans="1:21" ht="14.4" customHeight="1" x14ac:dyDescent="0.3">
      <c r="A927" s="661">
        <v>12</v>
      </c>
      <c r="B927" s="662" t="s">
        <v>543</v>
      </c>
      <c r="C927" s="662" t="s">
        <v>2356</v>
      </c>
      <c r="D927" s="743" t="s">
        <v>4570</v>
      </c>
      <c r="E927" s="744" t="s">
        <v>2370</v>
      </c>
      <c r="F927" s="662" t="s">
        <v>2351</v>
      </c>
      <c r="G927" s="662" t="s">
        <v>3623</v>
      </c>
      <c r="H927" s="662" t="s">
        <v>544</v>
      </c>
      <c r="I927" s="662" t="s">
        <v>3624</v>
      </c>
      <c r="J927" s="662" t="s">
        <v>3625</v>
      </c>
      <c r="K927" s="662" t="s">
        <v>3626</v>
      </c>
      <c r="L927" s="663">
        <v>173.31</v>
      </c>
      <c r="M927" s="663">
        <v>173.31</v>
      </c>
      <c r="N927" s="662">
        <v>1</v>
      </c>
      <c r="O927" s="745">
        <v>1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12</v>
      </c>
      <c r="B928" s="662" t="s">
        <v>543</v>
      </c>
      <c r="C928" s="662" t="s">
        <v>2356</v>
      </c>
      <c r="D928" s="743" t="s">
        <v>4570</v>
      </c>
      <c r="E928" s="744" t="s">
        <v>2370</v>
      </c>
      <c r="F928" s="662" t="s">
        <v>2351</v>
      </c>
      <c r="G928" s="662" t="s">
        <v>3627</v>
      </c>
      <c r="H928" s="662" t="s">
        <v>1529</v>
      </c>
      <c r="I928" s="662" t="s">
        <v>3628</v>
      </c>
      <c r="J928" s="662" t="s">
        <v>3629</v>
      </c>
      <c r="K928" s="662" t="s">
        <v>3630</v>
      </c>
      <c r="L928" s="663">
        <v>511.28</v>
      </c>
      <c r="M928" s="663">
        <v>511.28</v>
      </c>
      <c r="N928" s="662">
        <v>1</v>
      </c>
      <c r="O928" s="745">
        <v>1</v>
      </c>
      <c r="P928" s="663">
        <v>511.28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12</v>
      </c>
      <c r="B929" s="662" t="s">
        <v>543</v>
      </c>
      <c r="C929" s="662" t="s">
        <v>2356</v>
      </c>
      <c r="D929" s="743" t="s">
        <v>4570</v>
      </c>
      <c r="E929" s="744" t="s">
        <v>2370</v>
      </c>
      <c r="F929" s="662" t="s">
        <v>2351</v>
      </c>
      <c r="G929" s="662" t="s">
        <v>2402</v>
      </c>
      <c r="H929" s="662" t="s">
        <v>544</v>
      </c>
      <c r="I929" s="662" t="s">
        <v>1385</v>
      </c>
      <c r="J929" s="662" t="s">
        <v>1386</v>
      </c>
      <c r="K929" s="662" t="s">
        <v>1387</v>
      </c>
      <c r="L929" s="663">
        <v>108.44</v>
      </c>
      <c r="M929" s="663">
        <v>650.6400000000001</v>
      </c>
      <c r="N929" s="662">
        <v>6</v>
      </c>
      <c r="O929" s="745">
        <v>3.5</v>
      </c>
      <c r="P929" s="663">
        <v>542.20000000000005</v>
      </c>
      <c r="Q929" s="678">
        <v>0.83333333333333326</v>
      </c>
      <c r="R929" s="662">
        <v>5</v>
      </c>
      <c r="S929" s="678">
        <v>0.83333333333333337</v>
      </c>
      <c r="T929" s="745">
        <v>2.5</v>
      </c>
      <c r="U929" s="701">
        <v>0.7142857142857143</v>
      </c>
    </row>
    <row r="930" spans="1:21" ht="14.4" customHeight="1" x14ac:dyDescent="0.3">
      <c r="A930" s="661">
        <v>12</v>
      </c>
      <c r="B930" s="662" t="s">
        <v>543</v>
      </c>
      <c r="C930" s="662" t="s">
        <v>2356</v>
      </c>
      <c r="D930" s="743" t="s">
        <v>4570</v>
      </c>
      <c r="E930" s="744" t="s">
        <v>2370</v>
      </c>
      <c r="F930" s="662" t="s">
        <v>2351</v>
      </c>
      <c r="G930" s="662" t="s">
        <v>2495</v>
      </c>
      <c r="H930" s="662" t="s">
        <v>544</v>
      </c>
      <c r="I930" s="662" t="s">
        <v>2584</v>
      </c>
      <c r="J930" s="662" t="s">
        <v>2497</v>
      </c>
      <c r="K930" s="662" t="s">
        <v>2585</v>
      </c>
      <c r="L930" s="663">
        <v>239.19</v>
      </c>
      <c r="M930" s="663">
        <v>2391.8999999999996</v>
      </c>
      <c r="N930" s="662">
        <v>10</v>
      </c>
      <c r="O930" s="745">
        <v>3.5</v>
      </c>
      <c r="P930" s="663">
        <v>2391.8999999999996</v>
      </c>
      <c r="Q930" s="678">
        <v>1</v>
      </c>
      <c r="R930" s="662">
        <v>10</v>
      </c>
      <c r="S930" s="678">
        <v>1</v>
      </c>
      <c r="T930" s="745">
        <v>3.5</v>
      </c>
      <c r="U930" s="701">
        <v>1</v>
      </c>
    </row>
    <row r="931" spans="1:21" ht="14.4" customHeight="1" x14ac:dyDescent="0.3">
      <c r="A931" s="661">
        <v>12</v>
      </c>
      <c r="B931" s="662" t="s">
        <v>543</v>
      </c>
      <c r="C931" s="662" t="s">
        <v>2356</v>
      </c>
      <c r="D931" s="743" t="s">
        <v>4570</v>
      </c>
      <c r="E931" s="744" t="s">
        <v>2370</v>
      </c>
      <c r="F931" s="662" t="s">
        <v>2351</v>
      </c>
      <c r="G931" s="662" t="s">
        <v>2495</v>
      </c>
      <c r="H931" s="662" t="s">
        <v>544</v>
      </c>
      <c r="I931" s="662" t="s">
        <v>3631</v>
      </c>
      <c r="J931" s="662" t="s">
        <v>2497</v>
      </c>
      <c r="K931" s="662" t="s">
        <v>3632</v>
      </c>
      <c r="L931" s="663">
        <v>0</v>
      </c>
      <c r="M931" s="663">
        <v>0</v>
      </c>
      <c r="N931" s="662">
        <v>4</v>
      </c>
      <c r="O931" s="745">
        <v>2.5</v>
      </c>
      <c r="P931" s="663">
        <v>0</v>
      </c>
      <c r="Q931" s="678"/>
      <c r="R931" s="662">
        <v>2</v>
      </c>
      <c r="S931" s="678">
        <v>0.5</v>
      </c>
      <c r="T931" s="745">
        <v>1.5</v>
      </c>
      <c r="U931" s="701">
        <v>0.6</v>
      </c>
    </row>
    <row r="932" spans="1:21" ht="14.4" customHeight="1" x14ac:dyDescent="0.3">
      <c r="A932" s="661">
        <v>12</v>
      </c>
      <c r="B932" s="662" t="s">
        <v>543</v>
      </c>
      <c r="C932" s="662" t="s">
        <v>2356</v>
      </c>
      <c r="D932" s="743" t="s">
        <v>4570</v>
      </c>
      <c r="E932" s="744" t="s">
        <v>2370</v>
      </c>
      <c r="F932" s="662" t="s">
        <v>2351</v>
      </c>
      <c r="G932" s="662" t="s">
        <v>2495</v>
      </c>
      <c r="H932" s="662" t="s">
        <v>544</v>
      </c>
      <c r="I932" s="662" t="s">
        <v>3103</v>
      </c>
      <c r="J932" s="662" t="s">
        <v>1230</v>
      </c>
      <c r="K932" s="662" t="s">
        <v>3104</v>
      </c>
      <c r="L932" s="663">
        <v>0</v>
      </c>
      <c r="M932" s="663">
        <v>0</v>
      </c>
      <c r="N932" s="662">
        <v>3</v>
      </c>
      <c r="O932" s="745">
        <v>3</v>
      </c>
      <c r="P932" s="663">
        <v>0</v>
      </c>
      <c r="Q932" s="678"/>
      <c r="R932" s="662">
        <v>3</v>
      </c>
      <c r="S932" s="678">
        <v>1</v>
      </c>
      <c r="T932" s="745">
        <v>3</v>
      </c>
      <c r="U932" s="701">
        <v>1</v>
      </c>
    </row>
    <row r="933" spans="1:21" ht="14.4" customHeight="1" x14ac:dyDescent="0.3">
      <c r="A933" s="661">
        <v>12</v>
      </c>
      <c r="B933" s="662" t="s">
        <v>543</v>
      </c>
      <c r="C933" s="662" t="s">
        <v>2356</v>
      </c>
      <c r="D933" s="743" t="s">
        <v>4570</v>
      </c>
      <c r="E933" s="744" t="s">
        <v>2370</v>
      </c>
      <c r="F933" s="662" t="s">
        <v>2351</v>
      </c>
      <c r="G933" s="662" t="s">
        <v>2495</v>
      </c>
      <c r="H933" s="662" t="s">
        <v>544</v>
      </c>
      <c r="I933" s="662" t="s">
        <v>2855</v>
      </c>
      <c r="J933" s="662" t="s">
        <v>2853</v>
      </c>
      <c r="K933" s="662" t="s">
        <v>2856</v>
      </c>
      <c r="L933" s="663">
        <v>220.09</v>
      </c>
      <c r="M933" s="663">
        <v>660.27</v>
      </c>
      <c r="N933" s="662">
        <v>3</v>
      </c>
      <c r="O933" s="745">
        <v>1</v>
      </c>
      <c r="P933" s="663">
        <v>660.27</v>
      </c>
      <c r="Q933" s="678">
        <v>1</v>
      </c>
      <c r="R933" s="662">
        <v>3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12</v>
      </c>
      <c r="B934" s="662" t="s">
        <v>543</v>
      </c>
      <c r="C934" s="662" t="s">
        <v>2356</v>
      </c>
      <c r="D934" s="743" t="s">
        <v>4570</v>
      </c>
      <c r="E934" s="744" t="s">
        <v>2370</v>
      </c>
      <c r="F934" s="662" t="s">
        <v>2351</v>
      </c>
      <c r="G934" s="662" t="s">
        <v>2495</v>
      </c>
      <c r="H934" s="662" t="s">
        <v>544</v>
      </c>
      <c r="I934" s="662" t="s">
        <v>1229</v>
      </c>
      <c r="J934" s="662" t="s">
        <v>1230</v>
      </c>
      <c r="K934" s="662" t="s">
        <v>2634</v>
      </c>
      <c r="L934" s="663">
        <v>173.52</v>
      </c>
      <c r="M934" s="663">
        <v>520.56000000000006</v>
      </c>
      <c r="N934" s="662">
        <v>3</v>
      </c>
      <c r="O934" s="745">
        <v>1</v>
      </c>
      <c r="P934" s="663">
        <v>520.56000000000006</v>
      </c>
      <c r="Q934" s="678">
        <v>1</v>
      </c>
      <c r="R934" s="662">
        <v>3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12</v>
      </c>
      <c r="B935" s="662" t="s">
        <v>543</v>
      </c>
      <c r="C935" s="662" t="s">
        <v>2356</v>
      </c>
      <c r="D935" s="743" t="s">
        <v>4570</v>
      </c>
      <c r="E935" s="744" t="s">
        <v>2370</v>
      </c>
      <c r="F935" s="662" t="s">
        <v>2351</v>
      </c>
      <c r="G935" s="662" t="s">
        <v>2495</v>
      </c>
      <c r="H935" s="662" t="s">
        <v>544</v>
      </c>
      <c r="I935" s="662" t="s">
        <v>3633</v>
      </c>
      <c r="J935" s="662" t="s">
        <v>2497</v>
      </c>
      <c r="K935" s="662" t="s">
        <v>3634</v>
      </c>
      <c r="L935" s="663">
        <v>0</v>
      </c>
      <c r="M935" s="663">
        <v>0</v>
      </c>
      <c r="N935" s="662">
        <v>2</v>
      </c>
      <c r="O935" s="745">
        <v>1.5</v>
      </c>
      <c r="P935" s="663">
        <v>0</v>
      </c>
      <c r="Q935" s="678"/>
      <c r="R935" s="662">
        <v>2</v>
      </c>
      <c r="S935" s="678">
        <v>1</v>
      </c>
      <c r="T935" s="745">
        <v>1.5</v>
      </c>
      <c r="U935" s="701">
        <v>1</v>
      </c>
    </row>
    <row r="936" spans="1:21" ht="14.4" customHeight="1" x14ac:dyDescent="0.3">
      <c r="A936" s="661">
        <v>12</v>
      </c>
      <c r="B936" s="662" t="s">
        <v>543</v>
      </c>
      <c r="C936" s="662" t="s">
        <v>2356</v>
      </c>
      <c r="D936" s="743" t="s">
        <v>4570</v>
      </c>
      <c r="E936" s="744" t="s">
        <v>2370</v>
      </c>
      <c r="F936" s="662" t="s">
        <v>2351</v>
      </c>
      <c r="G936" s="662" t="s">
        <v>2495</v>
      </c>
      <c r="H936" s="662" t="s">
        <v>544</v>
      </c>
      <c r="I936" s="662" t="s">
        <v>3635</v>
      </c>
      <c r="J936" s="662" t="s">
        <v>2497</v>
      </c>
      <c r="K936" s="662" t="s">
        <v>3636</v>
      </c>
      <c r="L936" s="663">
        <v>0</v>
      </c>
      <c r="M936" s="663">
        <v>0</v>
      </c>
      <c r="N936" s="662">
        <v>2</v>
      </c>
      <c r="O936" s="745">
        <v>1.5</v>
      </c>
      <c r="P936" s="663">
        <v>0</v>
      </c>
      <c r="Q936" s="678"/>
      <c r="R936" s="662">
        <v>1</v>
      </c>
      <c r="S936" s="678">
        <v>0.5</v>
      </c>
      <c r="T936" s="745">
        <v>1</v>
      </c>
      <c r="U936" s="701">
        <v>0.66666666666666663</v>
      </c>
    </row>
    <row r="937" spans="1:21" ht="14.4" customHeight="1" x14ac:dyDescent="0.3">
      <c r="A937" s="661">
        <v>12</v>
      </c>
      <c r="B937" s="662" t="s">
        <v>543</v>
      </c>
      <c r="C937" s="662" t="s">
        <v>2356</v>
      </c>
      <c r="D937" s="743" t="s">
        <v>4570</v>
      </c>
      <c r="E937" s="744" t="s">
        <v>2370</v>
      </c>
      <c r="F937" s="662" t="s">
        <v>2351</v>
      </c>
      <c r="G937" s="662" t="s">
        <v>2555</v>
      </c>
      <c r="H937" s="662" t="s">
        <v>544</v>
      </c>
      <c r="I937" s="662" t="s">
        <v>2556</v>
      </c>
      <c r="J937" s="662" t="s">
        <v>2557</v>
      </c>
      <c r="K937" s="662" t="s">
        <v>2558</v>
      </c>
      <c r="L937" s="663">
        <v>316.08999999999997</v>
      </c>
      <c r="M937" s="663">
        <v>1264.3599999999999</v>
      </c>
      <c r="N937" s="662">
        <v>4</v>
      </c>
      <c r="O937" s="745">
        <v>2</v>
      </c>
      <c r="P937" s="663">
        <v>1264.3599999999999</v>
      </c>
      <c r="Q937" s="678">
        <v>1</v>
      </c>
      <c r="R937" s="662">
        <v>4</v>
      </c>
      <c r="S937" s="678">
        <v>1</v>
      </c>
      <c r="T937" s="745">
        <v>2</v>
      </c>
      <c r="U937" s="701">
        <v>1</v>
      </c>
    </row>
    <row r="938" spans="1:21" ht="14.4" customHeight="1" x14ac:dyDescent="0.3">
      <c r="A938" s="661">
        <v>12</v>
      </c>
      <c r="B938" s="662" t="s">
        <v>543</v>
      </c>
      <c r="C938" s="662" t="s">
        <v>2356</v>
      </c>
      <c r="D938" s="743" t="s">
        <v>4570</v>
      </c>
      <c r="E938" s="744" t="s">
        <v>2370</v>
      </c>
      <c r="F938" s="662" t="s">
        <v>2351</v>
      </c>
      <c r="G938" s="662" t="s">
        <v>2555</v>
      </c>
      <c r="H938" s="662" t="s">
        <v>544</v>
      </c>
      <c r="I938" s="662" t="s">
        <v>2556</v>
      </c>
      <c r="J938" s="662" t="s">
        <v>2557</v>
      </c>
      <c r="K938" s="662" t="s">
        <v>2558</v>
      </c>
      <c r="L938" s="663">
        <v>308.69</v>
      </c>
      <c r="M938" s="663">
        <v>3704.2799999999997</v>
      </c>
      <c r="N938" s="662">
        <v>12</v>
      </c>
      <c r="O938" s="745">
        <v>5</v>
      </c>
      <c r="P938" s="663">
        <v>2160.83</v>
      </c>
      <c r="Q938" s="678">
        <v>0.58333333333333337</v>
      </c>
      <c r="R938" s="662">
        <v>7</v>
      </c>
      <c r="S938" s="678">
        <v>0.58333333333333337</v>
      </c>
      <c r="T938" s="745">
        <v>3</v>
      </c>
      <c r="U938" s="701">
        <v>0.6</v>
      </c>
    </row>
    <row r="939" spans="1:21" ht="14.4" customHeight="1" x14ac:dyDescent="0.3">
      <c r="A939" s="661">
        <v>12</v>
      </c>
      <c r="B939" s="662" t="s">
        <v>543</v>
      </c>
      <c r="C939" s="662" t="s">
        <v>2356</v>
      </c>
      <c r="D939" s="743" t="s">
        <v>4570</v>
      </c>
      <c r="E939" s="744" t="s">
        <v>2370</v>
      </c>
      <c r="F939" s="662" t="s">
        <v>2351</v>
      </c>
      <c r="G939" s="662" t="s">
        <v>2684</v>
      </c>
      <c r="H939" s="662" t="s">
        <v>544</v>
      </c>
      <c r="I939" s="662" t="s">
        <v>892</v>
      </c>
      <c r="J939" s="662" t="s">
        <v>2685</v>
      </c>
      <c r="K939" s="662" t="s">
        <v>2686</v>
      </c>
      <c r="L939" s="663">
        <v>0</v>
      </c>
      <c r="M939" s="663">
        <v>0</v>
      </c>
      <c r="N939" s="662">
        <v>1</v>
      </c>
      <c r="O939" s="745">
        <v>1</v>
      </c>
      <c r="P939" s="663">
        <v>0</v>
      </c>
      <c r="Q939" s="678"/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12</v>
      </c>
      <c r="B940" s="662" t="s">
        <v>543</v>
      </c>
      <c r="C940" s="662" t="s">
        <v>2356</v>
      </c>
      <c r="D940" s="743" t="s">
        <v>4570</v>
      </c>
      <c r="E940" s="744" t="s">
        <v>2370</v>
      </c>
      <c r="F940" s="662" t="s">
        <v>2351</v>
      </c>
      <c r="G940" s="662" t="s">
        <v>2405</v>
      </c>
      <c r="H940" s="662" t="s">
        <v>544</v>
      </c>
      <c r="I940" s="662" t="s">
        <v>2406</v>
      </c>
      <c r="J940" s="662" t="s">
        <v>2407</v>
      </c>
      <c r="K940" s="662" t="s">
        <v>2408</v>
      </c>
      <c r="L940" s="663">
        <v>0</v>
      </c>
      <c r="M940" s="663">
        <v>0</v>
      </c>
      <c r="N940" s="662">
        <v>18</v>
      </c>
      <c r="O940" s="745">
        <v>8.5</v>
      </c>
      <c r="P940" s="663">
        <v>0</v>
      </c>
      <c r="Q940" s="678"/>
      <c r="R940" s="662">
        <v>17</v>
      </c>
      <c r="S940" s="678">
        <v>0.94444444444444442</v>
      </c>
      <c r="T940" s="745">
        <v>7.5</v>
      </c>
      <c r="U940" s="701">
        <v>0.88235294117647056</v>
      </c>
    </row>
    <row r="941" spans="1:21" ht="14.4" customHeight="1" x14ac:dyDescent="0.3">
      <c r="A941" s="661">
        <v>12</v>
      </c>
      <c r="B941" s="662" t="s">
        <v>543</v>
      </c>
      <c r="C941" s="662" t="s">
        <v>2356</v>
      </c>
      <c r="D941" s="743" t="s">
        <v>4570</v>
      </c>
      <c r="E941" s="744" t="s">
        <v>2370</v>
      </c>
      <c r="F941" s="662" t="s">
        <v>2351</v>
      </c>
      <c r="G941" s="662" t="s">
        <v>2405</v>
      </c>
      <c r="H941" s="662" t="s">
        <v>544</v>
      </c>
      <c r="I941" s="662" t="s">
        <v>2867</v>
      </c>
      <c r="J941" s="662" t="s">
        <v>2868</v>
      </c>
      <c r="K941" s="662" t="s">
        <v>2869</v>
      </c>
      <c r="L941" s="663">
        <v>0</v>
      </c>
      <c r="M941" s="663">
        <v>0</v>
      </c>
      <c r="N941" s="662">
        <v>1</v>
      </c>
      <c r="O941" s="745">
        <v>1</v>
      </c>
      <c r="P941" s="663">
        <v>0</v>
      </c>
      <c r="Q941" s="678"/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12</v>
      </c>
      <c r="B942" s="662" t="s">
        <v>543</v>
      </c>
      <c r="C942" s="662" t="s">
        <v>2356</v>
      </c>
      <c r="D942" s="743" t="s">
        <v>4570</v>
      </c>
      <c r="E942" s="744" t="s">
        <v>2370</v>
      </c>
      <c r="F942" s="662" t="s">
        <v>2351</v>
      </c>
      <c r="G942" s="662" t="s">
        <v>2405</v>
      </c>
      <c r="H942" s="662" t="s">
        <v>544</v>
      </c>
      <c r="I942" s="662" t="s">
        <v>2645</v>
      </c>
      <c r="J942" s="662" t="s">
        <v>2407</v>
      </c>
      <c r="K942" s="662" t="s">
        <v>2646</v>
      </c>
      <c r="L942" s="663">
        <v>0</v>
      </c>
      <c r="M942" s="663">
        <v>0</v>
      </c>
      <c r="N942" s="662">
        <v>1</v>
      </c>
      <c r="O942" s="745">
        <v>1</v>
      </c>
      <c r="P942" s="663">
        <v>0</v>
      </c>
      <c r="Q942" s="678"/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12</v>
      </c>
      <c r="B943" s="662" t="s">
        <v>543</v>
      </c>
      <c r="C943" s="662" t="s">
        <v>2356</v>
      </c>
      <c r="D943" s="743" t="s">
        <v>4570</v>
      </c>
      <c r="E943" s="744" t="s">
        <v>2370</v>
      </c>
      <c r="F943" s="662" t="s">
        <v>2351</v>
      </c>
      <c r="G943" s="662" t="s">
        <v>2405</v>
      </c>
      <c r="H943" s="662" t="s">
        <v>544</v>
      </c>
      <c r="I943" s="662" t="s">
        <v>3637</v>
      </c>
      <c r="J943" s="662" t="s">
        <v>3638</v>
      </c>
      <c r="K943" s="662" t="s">
        <v>2408</v>
      </c>
      <c r="L943" s="663">
        <v>0</v>
      </c>
      <c r="M943" s="663">
        <v>0</v>
      </c>
      <c r="N943" s="662">
        <v>3</v>
      </c>
      <c r="O943" s="745">
        <v>1</v>
      </c>
      <c r="P943" s="663">
        <v>0</v>
      </c>
      <c r="Q943" s="678"/>
      <c r="R943" s="662">
        <v>3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12</v>
      </c>
      <c r="B944" s="662" t="s">
        <v>543</v>
      </c>
      <c r="C944" s="662" t="s">
        <v>2356</v>
      </c>
      <c r="D944" s="743" t="s">
        <v>4570</v>
      </c>
      <c r="E944" s="744" t="s">
        <v>2370</v>
      </c>
      <c r="F944" s="662" t="s">
        <v>2351</v>
      </c>
      <c r="G944" s="662" t="s">
        <v>2870</v>
      </c>
      <c r="H944" s="662" t="s">
        <v>544</v>
      </c>
      <c r="I944" s="662" t="s">
        <v>3639</v>
      </c>
      <c r="J944" s="662" t="s">
        <v>2872</v>
      </c>
      <c r="K944" s="662" t="s">
        <v>2225</v>
      </c>
      <c r="L944" s="663">
        <v>0</v>
      </c>
      <c r="M944" s="663">
        <v>0</v>
      </c>
      <c r="N944" s="662">
        <v>1</v>
      </c>
      <c r="O944" s="745">
        <v>1</v>
      </c>
      <c r="P944" s="663"/>
      <c r="Q944" s="678"/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12</v>
      </c>
      <c r="B945" s="662" t="s">
        <v>543</v>
      </c>
      <c r="C945" s="662" t="s">
        <v>2356</v>
      </c>
      <c r="D945" s="743" t="s">
        <v>4570</v>
      </c>
      <c r="E945" s="744" t="s">
        <v>2370</v>
      </c>
      <c r="F945" s="662" t="s">
        <v>2351</v>
      </c>
      <c r="G945" s="662" t="s">
        <v>2870</v>
      </c>
      <c r="H945" s="662" t="s">
        <v>544</v>
      </c>
      <c r="I945" s="662" t="s">
        <v>2877</v>
      </c>
      <c r="J945" s="662" t="s">
        <v>2872</v>
      </c>
      <c r="K945" s="662" t="s">
        <v>2873</v>
      </c>
      <c r="L945" s="663">
        <v>854.27</v>
      </c>
      <c r="M945" s="663">
        <v>854.27</v>
      </c>
      <c r="N945" s="662">
        <v>1</v>
      </c>
      <c r="O945" s="745">
        <v>1</v>
      </c>
      <c r="P945" s="663">
        <v>854.27</v>
      </c>
      <c r="Q945" s="678">
        <v>1</v>
      </c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12</v>
      </c>
      <c r="B946" s="662" t="s">
        <v>543</v>
      </c>
      <c r="C946" s="662" t="s">
        <v>2356</v>
      </c>
      <c r="D946" s="743" t="s">
        <v>4570</v>
      </c>
      <c r="E946" s="744" t="s">
        <v>2370</v>
      </c>
      <c r="F946" s="662" t="s">
        <v>2351</v>
      </c>
      <c r="G946" s="662" t="s">
        <v>2870</v>
      </c>
      <c r="H946" s="662" t="s">
        <v>544</v>
      </c>
      <c r="I946" s="662" t="s">
        <v>3111</v>
      </c>
      <c r="J946" s="662" t="s">
        <v>2875</v>
      </c>
      <c r="K946" s="662" t="s">
        <v>3112</v>
      </c>
      <c r="L946" s="663">
        <v>0</v>
      </c>
      <c r="M946" s="663">
        <v>0</v>
      </c>
      <c r="N946" s="662">
        <v>1</v>
      </c>
      <c r="O946" s="745">
        <v>0.5</v>
      </c>
      <c r="P946" s="663">
        <v>0</v>
      </c>
      <c r="Q946" s="678"/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12</v>
      </c>
      <c r="B947" s="662" t="s">
        <v>543</v>
      </c>
      <c r="C947" s="662" t="s">
        <v>2356</v>
      </c>
      <c r="D947" s="743" t="s">
        <v>4570</v>
      </c>
      <c r="E947" s="744" t="s">
        <v>2370</v>
      </c>
      <c r="F947" s="662" t="s">
        <v>2351</v>
      </c>
      <c r="G947" s="662" t="s">
        <v>2870</v>
      </c>
      <c r="H947" s="662" t="s">
        <v>544</v>
      </c>
      <c r="I947" s="662" t="s">
        <v>2878</v>
      </c>
      <c r="J947" s="662" t="s">
        <v>2875</v>
      </c>
      <c r="K947" s="662" t="s">
        <v>2876</v>
      </c>
      <c r="L947" s="663">
        <v>1708.55</v>
      </c>
      <c r="M947" s="663">
        <v>3417.1</v>
      </c>
      <c r="N947" s="662">
        <v>2</v>
      </c>
      <c r="O947" s="745">
        <v>1.5</v>
      </c>
      <c r="P947" s="663">
        <v>1708.55</v>
      </c>
      <c r="Q947" s="678">
        <v>0.5</v>
      </c>
      <c r="R947" s="662">
        <v>1</v>
      </c>
      <c r="S947" s="678">
        <v>0.5</v>
      </c>
      <c r="T947" s="745">
        <v>0.5</v>
      </c>
      <c r="U947" s="701">
        <v>0.33333333333333331</v>
      </c>
    </row>
    <row r="948" spans="1:21" ht="14.4" customHeight="1" x14ac:dyDescent="0.3">
      <c r="A948" s="661">
        <v>12</v>
      </c>
      <c r="B948" s="662" t="s">
        <v>543</v>
      </c>
      <c r="C948" s="662" t="s">
        <v>2356</v>
      </c>
      <c r="D948" s="743" t="s">
        <v>4570</v>
      </c>
      <c r="E948" s="744" t="s">
        <v>2370</v>
      </c>
      <c r="F948" s="662" t="s">
        <v>2351</v>
      </c>
      <c r="G948" s="662" t="s">
        <v>2870</v>
      </c>
      <c r="H948" s="662" t="s">
        <v>544</v>
      </c>
      <c r="I948" s="662" t="s">
        <v>3113</v>
      </c>
      <c r="J948" s="662" t="s">
        <v>2872</v>
      </c>
      <c r="K948" s="662" t="s">
        <v>3114</v>
      </c>
      <c r="L948" s="663">
        <v>0</v>
      </c>
      <c r="M948" s="663">
        <v>0</v>
      </c>
      <c r="N948" s="662">
        <v>1</v>
      </c>
      <c r="O948" s="745">
        <v>1</v>
      </c>
      <c r="P948" s="663">
        <v>0</v>
      </c>
      <c r="Q948" s="678"/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12</v>
      </c>
      <c r="B949" s="662" t="s">
        <v>543</v>
      </c>
      <c r="C949" s="662" t="s">
        <v>2356</v>
      </c>
      <c r="D949" s="743" t="s">
        <v>4570</v>
      </c>
      <c r="E949" s="744" t="s">
        <v>2370</v>
      </c>
      <c r="F949" s="662" t="s">
        <v>2351</v>
      </c>
      <c r="G949" s="662" t="s">
        <v>2870</v>
      </c>
      <c r="H949" s="662" t="s">
        <v>544</v>
      </c>
      <c r="I949" s="662" t="s">
        <v>3640</v>
      </c>
      <c r="J949" s="662" t="s">
        <v>2872</v>
      </c>
      <c r="K949" s="662" t="s">
        <v>3641</v>
      </c>
      <c r="L949" s="663">
        <v>0</v>
      </c>
      <c r="M949" s="663">
        <v>0</v>
      </c>
      <c r="N949" s="662">
        <v>1</v>
      </c>
      <c r="O949" s="745">
        <v>0.5</v>
      </c>
      <c r="P949" s="663">
        <v>0</v>
      </c>
      <c r="Q949" s="678"/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12</v>
      </c>
      <c r="B950" s="662" t="s">
        <v>543</v>
      </c>
      <c r="C950" s="662" t="s">
        <v>2356</v>
      </c>
      <c r="D950" s="743" t="s">
        <v>4570</v>
      </c>
      <c r="E950" s="744" t="s">
        <v>2370</v>
      </c>
      <c r="F950" s="662" t="s">
        <v>2351</v>
      </c>
      <c r="G950" s="662" t="s">
        <v>2870</v>
      </c>
      <c r="H950" s="662" t="s">
        <v>544</v>
      </c>
      <c r="I950" s="662" t="s">
        <v>3642</v>
      </c>
      <c r="J950" s="662" t="s">
        <v>2875</v>
      </c>
      <c r="K950" s="662" t="s">
        <v>2331</v>
      </c>
      <c r="L950" s="663">
        <v>0</v>
      </c>
      <c r="M950" s="663">
        <v>0</v>
      </c>
      <c r="N950" s="662">
        <v>1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12</v>
      </c>
      <c r="B951" s="662" t="s">
        <v>543</v>
      </c>
      <c r="C951" s="662" t="s">
        <v>2356</v>
      </c>
      <c r="D951" s="743" t="s">
        <v>4570</v>
      </c>
      <c r="E951" s="744" t="s">
        <v>2370</v>
      </c>
      <c r="F951" s="662" t="s">
        <v>2351</v>
      </c>
      <c r="G951" s="662" t="s">
        <v>2412</v>
      </c>
      <c r="H951" s="662" t="s">
        <v>544</v>
      </c>
      <c r="I951" s="662" t="s">
        <v>2413</v>
      </c>
      <c r="J951" s="662" t="s">
        <v>1457</v>
      </c>
      <c r="K951" s="662" t="s">
        <v>2414</v>
      </c>
      <c r="L951" s="663">
        <v>22.44</v>
      </c>
      <c r="M951" s="663">
        <v>426.36</v>
      </c>
      <c r="N951" s="662">
        <v>19</v>
      </c>
      <c r="O951" s="745">
        <v>18.5</v>
      </c>
      <c r="P951" s="663">
        <v>336.6</v>
      </c>
      <c r="Q951" s="678">
        <v>0.78947368421052633</v>
      </c>
      <c r="R951" s="662">
        <v>15</v>
      </c>
      <c r="S951" s="678">
        <v>0.78947368421052633</v>
      </c>
      <c r="T951" s="745">
        <v>14.5</v>
      </c>
      <c r="U951" s="701">
        <v>0.78378378378378377</v>
      </c>
    </row>
    <row r="952" spans="1:21" ht="14.4" customHeight="1" x14ac:dyDescent="0.3">
      <c r="A952" s="661">
        <v>12</v>
      </c>
      <c r="B952" s="662" t="s">
        <v>543</v>
      </c>
      <c r="C952" s="662" t="s">
        <v>2356</v>
      </c>
      <c r="D952" s="743" t="s">
        <v>4570</v>
      </c>
      <c r="E952" s="744" t="s">
        <v>2370</v>
      </c>
      <c r="F952" s="662" t="s">
        <v>2351</v>
      </c>
      <c r="G952" s="662" t="s">
        <v>2412</v>
      </c>
      <c r="H952" s="662" t="s">
        <v>544</v>
      </c>
      <c r="I952" s="662" t="s">
        <v>2413</v>
      </c>
      <c r="J952" s="662" t="s">
        <v>1457</v>
      </c>
      <c r="K952" s="662" t="s">
        <v>2414</v>
      </c>
      <c r="L952" s="663">
        <v>42.54</v>
      </c>
      <c r="M952" s="663">
        <v>255.24</v>
      </c>
      <c r="N952" s="662">
        <v>6</v>
      </c>
      <c r="O952" s="745">
        <v>5</v>
      </c>
      <c r="P952" s="663">
        <v>255.24</v>
      </c>
      <c r="Q952" s="678">
        <v>1</v>
      </c>
      <c r="R952" s="662">
        <v>6</v>
      </c>
      <c r="S952" s="678">
        <v>1</v>
      </c>
      <c r="T952" s="745">
        <v>5</v>
      </c>
      <c r="U952" s="701">
        <v>1</v>
      </c>
    </row>
    <row r="953" spans="1:21" ht="14.4" customHeight="1" x14ac:dyDescent="0.3">
      <c r="A953" s="661">
        <v>12</v>
      </c>
      <c r="B953" s="662" t="s">
        <v>543</v>
      </c>
      <c r="C953" s="662" t="s">
        <v>2356</v>
      </c>
      <c r="D953" s="743" t="s">
        <v>4570</v>
      </c>
      <c r="E953" s="744" t="s">
        <v>2370</v>
      </c>
      <c r="F953" s="662" t="s">
        <v>2351</v>
      </c>
      <c r="G953" s="662" t="s">
        <v>2412</v>
      </c>
      <c r="H953" s="662" t="s">
        <v>544</v>
      </c>
      <c r="I953" s="662" t="s">
        <v>1774</v>
      </c>
      <c r="J953" s="662" t="s">
        <v>1775</v>
      </c>
      <c r="K953" s="662" t="s">
        <v>2414</v>
      </c>
      <c r="L953" s="663">
        <v>42.54</v>
      </c>
      <c r="M953" s="663">
        <v>42.54</v>
      </c>
      <c r="N953" s="662">
        <v>1</v>
      </c>
      <c r="O953" s="745">
        <v>1</v>
      </c>
      <c r="P953" s="663">
        <v>42.54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12</v>
      </c>
      <c r="B954" s="662" t="s">
        <v>543</v>
      </c>
      <c r="C954" s="662" t="s">
        <v>2356</v>
      </c>
      <c r="D954" s="743" t="s">
        <v>4570</v>
      </c>
      <c r="E954" s="744" t="s">
        <v>2370</v>
      </c>
      <c r="F954" s="662" t="s">
        <v>2351</v>
      </c>
      <c r="G954" s="662" t="s">
        <v>2412</v>
      </c>
      <c r="H954" s="662" t="s">
        <v>544</v>
      </c>
      <c r="I954" s="662" t="s">
        <v>2664</v>
      </c>
      <c r="J954" s="662" t="s">
        <v>2665</v>
      </c>
      <c r="K954" s="662" t="s">
        <v>2666</v>
      </c>
      <c r="L954" s="663">
        <v>25.6</v>
      </c>
      <c r="M954" s="663">
        <v>51.2</v>
      </c>
      <c r="N954" s="662">
        <v>2</v>
      </c>
      <c r="O954" s="745">
        <v>2</v>
      </c>
      <c r="P954" s="663">
        <v>51.2</v>
      </c>
      <c r="Q954" s="678">
        <v>1</v>
      </c>
      <c r="R954" s="662">
        <v>2</v>
      </c>
      <c r="S954" s="678">
        <v>1</v>
      </c>
      <c r="T954" s="745">
        <v>2</v>
      </c>
      <c r="U954" s="701">
        <v>1</v>
      </c>
    </row>
    <row r="955" spans="1:21" ht="14.4" customHeight="1" x14ac:dyDescent="0.3">
      <c r="A955" s="661">
        <v>12</v>
      </c>
      <c r="B955" s="662" t="s">
        <v>543</v>
      </c>
      <c r="C955" s="662" t="s">
        <v>2356</v>
      </c>
      <c r="D955" s="743" t="s">
        <v>4570</v>
      </c>
      <c r="E955" s="744" t="s">
        <v>2370</v>
      </c>
      <c r="F955" s="662" t="s">
        <v>2351</v>
      </c>
      <c r="G955" s="662" t="s">
        <v>2412</v>
      </c>
      <c r="H955" s="662" t="s">
        <v>544</v>
      </c>
      <c r="I955" s="662" t="s">
        <v>1456</v>
      </c>
      <c r="J955" s="662" t="s">
        <v>1457</v>
      </c>
      <c r="K955" s="662" t="s">
        <v>2560</v>
      </c>
      <c r="L955" s="663">
        <v>31.42</v>
      </c>
      <c r="M955" s="663">
        <v>31.42</v>
      </c>
      <c r="N955" s="662">
        <v>1</v>
      </c>
      <c r="O955" s="745">
        <v>1</v>
      </c>
      <c r="P955" s="663">
        <v>31.42</v>
      </c>
      <c r="Q955" s="678">
        <v>1</v>
      </c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12</v>
      </c>
      <c r="B956" s="662" t="s">
        <v>543</v>
      </c>
      <c r="C956" s="662" t="s">
        <v>2356</v>
      </c>
      <c r="D956" s="743" t="s">
        <v>4570</v>
      </c>
      <c r="E956" s="744" t="s">
        <v>2370</v>
      </c>
      <c r="F956" s="662" t="s">
        <v>2351</v>
      </c>
      <c r="G956" s="662" t="s">
        <v>2889</v>
      </c>
      <c r="H956" s="662" t="s">
        <v>1529</v>
      </c>
      <c r="I956" s="662" t="s">
        <v>2890</v>
      </c>
      <c r="J956" s="662" t="s">
        <v>2891</v>
      </c>
      <c r="K956" s="662" t="s">
        <v>2892</v>
      </c>
      <c r="L956" s="663">
        <v>0</v>
      </c>
      <c r="M956" s="663">
        <v>0</v>
      </c>
      <c r="N956" s="662">
        <v>1</v>
      </c>
      <c r="O956" s="745">
        <v>1</v>
      </c>
      <c r="P956" s="663"/>
      <c r="Q956" s="678"/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12</v>
      </c>
      <c r="B957" s="662" t="s">
        <v>543</v>
      </c>
      <c r="C957" s="662" t="s">
        <v>2356</v>
      </c>
      <c r="D957" s="743" t="s">
        <v>4570</v>
      </c>
      <c r="E957" s="744" t="s">
        <v>2370</v>
      </c>
      <c r="F957" s="662" t="s">
        <v>2351</v>
      </c>
      <c r="G957" s="662" t="s">
        <v>2889</v>
      </c>
      <c r="H957" s="662" t="s">
        <v>1529</v>
      </c>
      <c r="I957" s="662" t="s">
        <v>3643</v>
      </c>
      <c r="J957" s="662" t="s">
        <v>3053</v>
      </c>
      <c r="K957" s="662" t="s">
        <v>3644</v>
      </c>
      <c r="L957" s="663">
        <v>251.16</v>
      </c>
      <c r="M957" s="663">
        <v>251.16</v>
      </c>
      <c r="N957" s="662">
        <v>1</v>
      </c>
      <c r="O957" s="745">
        <v>0.5</v>
      </c>
      <c r="P957" s="663">
        <v>251.16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12</v>
      </c>
      <c r="B958" s="662" t="s">
        <v>543</v>
      </c>
      <c r="C958" s="662" t="s">
        <v>2356</v>
      </c>
      <c r="D958" s="743" t="s">
        <v>4570</v>
      </c>
      <c r="E958" s="744" t="s">
        <v>2370</v>
      </c>
      <c r="F958" s="662" t="s">
        <v>2351</v>
      </c>
      <c r="G958" s="662" t="s">
        <v>2537</v>
      </c>
      <c r="H958" s="662" t="s">
        <v>544</v>
      </c>
      <c r="I958" s="662" t="s">
        <v>2893</v>
      </c>
      <c r="J958" s="662" t="s">
        <v>2894</v>
      </c>
      <c r="K958" s="662" t="s">
        <v>2895</v>
      </c>
      <c r="L958" s="663">
        <v>438.49</v>
      </c>
      <c r="M958" s="663">
        <v>4384.8999999999996</v>
      </c>
      <c r="N958" s="662">
        <v>10</v>
      </c>
      <c r="O958" s="745">
        <v>6.5</v>
      </c>
      <c r="P958" s="663">
        <v>2192.4499999999998</v>
      </c>
      <c r="Q958" s="678">
        <v>0.5</v>
      </c>
      <c r="R958" s="662">
        <v>5</v>
      </c>
      <c r="S958" s="678">
        <v>0.5</v>
      </c>
      <c r="T958" s="745">
        <v>4</v>
      </c>
      <c r="U958" s="701">
        <v>0.61538461538461542</v>
      </c>
    </row>
    <row r="959" spans="1:21" ht="14.4" customHeight="1" x14ac:dyDescent="0.3">
      <c r="A959" s="661">
        <v>12</v>
      </c>
      <c r="B959" s="662" t="s">
        <v>543</v>
      </c>
      <c r="C959" s="662" t="s">
        <v>2356</v>
      </c>
      <c r="D959" s="743" t="s">
        <v>4570</v>
      </c>
      <c r="E959" s="744" t="s">
        <v>2370</v>
      </c>
      <c r="F959" s="662" t="s">
        <v>2351</v>
      </c>
      <c r="G959" s="662" t="s">
        <v>2537</v>
      </c>
      <c r="H959" s="662" t="s">
        <v>1529</v>
      </c>
      <c r="I959" s="662" t="s">
        <v>2538</v>
      </c>
      <c r="J959" s="662" t="s">
        <v>1544</v>
      </c>
      <c r="K959" s="662" t="s">
        <v>2539</v>
      </c>
      <c r="L959" s="663">
        <v>394.64</v>
      </c>
      <c r="M959" s="663">
        <v>21310.559999999998</v>
      </c>
      <c r="N959" s="662">
        <v>54</v>
      </c>
      <c r="O959" s="745">
        <v>47</v>
      </c>
      <c r="P959" s="663">
        <v>13417.759999999995</v>
      </c>
      <c r="Q959" s="678">
        <v>0.62962962962962943</v>
      </c>
      <c r="R959" s="662">
        <v>34</v>
      </c>
      <c r="S959" s="678">
        <v>0.62962962962962965</v>
      </c>
      <c r="T959" s="745">
        <v>30.5</v>
      </c>
      <c r="U959" s="701">
        <v>0.64893617021276595</v>
      </c>
    </row>
    <row r="960" spans="1:21" ht="14.4" customHeight="1" x14ac:dyDescent="0.3">
      <c r="A960" s="661">
        <v>12</v>
      </c>
      <c r="B960" s="662" t="s">
        <v>543</v>
      </c>
      <c r="C960" s="662" t="s">
        <v>2356</v>
      </c>
      <c r="D960" s="743" t="s">
        <v>4570</v>
      </c>
      <c r="E960" s="744" t="s">
        <v>2370</v>
      </c>
      <c r="F960" s="662" t="s">
        <v>2351</v>
      </c>
      <c r="G960" s="662" t="s">
        <v>2537</v>
      </c>
      <c r="H960" s="662" t="s">
        <v>1529</v>
      </c>
      <c r="I960" s="662" t="s">
        <v>2620</v>
      </c>
      <c r="J960" s="662" t="s">
        <v>1544</v>
      </c>
      <c r="K960" s="662" t="s">
        <v>2621</v>
      </c>
      <c r="L960" s="663">
        <v>438.49</v>
      </c>
      <c r="M960" s="663">
        <v>1315.47</v>
      </c>
      <c r="N960" s="662">
        <v>3</v>
      </c>
      <c r="O960" s="745">
        <v>3</v>
      </c>
      <c r="P960" s="663">
        <v>1315.47</v>
      </c>
      <c r="Q960" s="678">
        <v>1</v>
      </c>
      <c r="R960" s="662">
        <v>3</v>
      </c>
      <c r="S960" s="678">
        <v>1</v>
      </c>
      <c r="T960" s="745">
        <v>3</v>
      </c>
      <c r="U960" s="701">
        <v>1</v>
      </c>
    </row>
    <row r="961" spans="1:21" ht="14.4" customHeight="1" x14ac:dyDescent="0.3">
      <c r="A961" s="661">
        <v>12</v>
      </c>
      <c r="B961" s="662" t="s">
        <v>543</v>
      </c>
      <c r="C961" s="662" t="s">
        <v>2356</v>
      </c>
      <c r="D961" s="743" t="s">
        <v>4570</v>
      </c>
      <c r="E961" s="744" t="s">
        <v>2370</v>
      </c>
      <c r="F961" s="662" t="s">
        <v>2351</v>
      </c>
      <c r="G961" s="662" t="s">
        <v>2537</v>
      </c>
      <c r="H961" s="662" t="s">
        <v>544</v>
      </c>
      <c r="I961" s="662" t="s">
        <v>3645</v>
      </c>
      <c r="J961" s="662" t="s">
        <v>3646</v>
      </c>
      <c r="K961" s="662" t="s">
        <v>3647</v>
      </c>
      <c r="L961" s="663">
        <v>438.49</v>
      </c>
      <c r="M961" s="663">
        <v>876.98</v>
      </c>
      <c r="N961" s="662">
        <v>2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12</v>
      </c>
      <c r="B962" s="662" t="s">
        <v>543</v>
      </c>
      <c r="C962" s="662" t="s">
        <v>2356</v>
      </c>
      <c r="D962" s="743" t="s">
        <v>4570</v>
      </c>
      <c r="E962" s="744" t="s">
        <v>2370</v>
      </c>
      <c r="F962" s="662" t="s">
        <v>2351</v>
      </c>
      <c r="G962" s="662" t="s">
        <v>2415</v>
      </c>
      <c r="H962" s="662" t="s">
        <v>544</v>
      </c>
      <c r="I962" s="662" t="s">
        <v>2709</v>
      </c>
      <c r="J962" s="662" t="s">
        <v>2417</v>
      </c>
      <c r="K962" s="662" t="s">
        <v>2710</v>
      </c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12</v>
      </c>
      <c r="B963" s="662" t="s">
        <v>543</v>
      </c>
      <c r="C963" s="662" t="s">
        <v>2356</v>
      </c>
      <c r="D963" s="743" t="s">
        <v>4570</v>
      </c>
      <c r="E963" s="744" t="s">
        <v>2370</v>
      </c>
      <c r="F963" s="662" t="s">
        <v>2351</v>
      </c>
      <c r="G963" s="662" t="s">
        <v>2415</v>
      </c>
      <c r="H963" s="662" t="s">
        <v>544</v>
      </c>
      <c r="I963" s="662" t="s">
        <v>2416</v>
      </c>
      <c r="J963" s="662" t="s">
        <v>2417</v>
      </c>
      <c r="K963" s="662" t="s">
        <v>2418</v>
      </c>
      <c r="L963" s="663">
        <v>1514.87</v>
      </c>
      <c r="M963" s="663">
        <v>57565.06</v>
      </c>
      <c r="N963" s="662">
        <v>38</v>
      </c>
      <c r="O963" s="745">
        <v>37</v>
      </c>
      <c r="P963" s="663">
        <v>43931.23</v>
      </c>
      <c r="Q963" s="678">
        <v>0.76315789473684215</v>
      </c>
      <c r="R963" s="662">
        <v>29</v>
      </c>
      <c r="S963" s="678">
        <v>0.76315789473684215</v>
      </c>
      <c r="T963" s="745">
        <v>28</v>
      </c>
      <c r="U963" s="701">
        <v>0.7567567567567568</v>
      </c>
    </row>
    <row r="964" spans="1:21" ht="14.4" customHeight="1" x14ac:dyDescent="0.3">
      <c r="A964" s="661">
        <v>12</v>
      </c>
      <c r="B964" s="662" t="s">
        <v>543</v>
      </c>
      <c r="C964" s="662" t="s">
        <v>2356</v>
      </c>
      <c r="D964" s="743" t="s">
        <v>4570</v>
      </c>
      <c r="E964" s="744" t="s">
        <v>2370</v>
      </c>
      <c r="F964" s="662" t="s">
        <v>2351</v>
      </c>
      <c r="G964" s="662" t="s">
        <v>3648</v>
      </c>
      <c r="H964" s="662" t="s">
        <v>544</v>
      </c>
      <c r="I964" s="662" t="s">
        <v>3649</v>
      </c>
      <c r="J964" s="662" t="s">
        <v>3650</v>
      </c>
      <c r="K964" s="662" t="s">
        <v>2232</v>
      </c>
      <c r="L964" s="663">
        <v>131.54</v>
      </c>
      <c r="M964" s="663">
        <v>394.62</v>
      </c>
      <c r="N964" s="662">
        <v>3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12</v>
      </c>
      <c r="B965" s="662" t="s">
        <v>543</v>
      </c>
      <c r="C965" s="662" t="s">
        <v>2356</v>
      </c>
      <c r="D965" s="743" t="s">
        <v>4570</v>
      </c>
      <c r="E965" s="744" t="s">
        <v>2370</v>
      </c>
      <c r="F965" s="662" t="s">
        <v>2351</v>
      </c>
      <c r="G965" s="662" t="s">
        <v>3055</v>
      </c>
      <c r="H965" s="662" t="s">
        <v>544</v>
      </c>
      <c r="I965" s="662" t="s">
        <v>3056</v>
      </c>
      <c r="J965" s="662" t="s">
        <v>3057</v>
      </c>
      <c r="K965" s="662" t="s">
        <v>3058</v>
      </c>
      <c r="L965" s="663">
        <v>482.61</v>
      </c>
      <c r="M965" s="663">
        <v>482.61</v>
      </c>
      <c r="N965" s="662">
        <v>1</v>
      </c>
      <c r="O965" s="745">
        <v>0.5</v>
      </c>
      <c r="P965" s="663">
        <v>482.61</v>
      </c>
      <c r="Q965" s="678">
        <v>1</v>
      </c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12</v>
      </c>
      <c r="B966" s="662" t="s">
        <v>543</v>
      </c>
      <c r="C966" s="662" t="s">
        <v>2356</v>
      </c>
      <c r="D966" s="743" t="s">
        <v>4570</v>
      </c>
      <c r="E966" s="744" t="s">
        <v>2370</v>
      </c>
      <c r="F966" s="662" t="s">
        <v>2351</v>
      </c>
      <c r="G966" s="662" t="s">
        <v>2588</v>
      </c>
      <c r="H966" s="662" t="s">
        <v>1529</v>
      </c>
      <c r="I966" s="662" t="s">
        <v>2589</v>
      </c>
      <c r="J966" s="662" t="s">
        <v>2590</v>
      </c>
      <c r="K966" s="662" t="s">
        <v>2591</v>
      </c>
      <c r="L966" s="663">
        <v>82.63</v>
      </c>
      <c r="M966" s="663">
        <v>247.89</v>
      </c>
      <c r="N966" s="662">
        <v>3</v>
      </c>
      <c r="O966" s="745">
        <v>1</v>
      </c>
      <c r="P966" s="663">
        <v>247.89</v>
      </c>
      <c r="Q966" s="678">
        <v>1</v>
      </c>
      <c r="R966" s="662">
        <v>3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12</v>
      </c>
      <c r="B967" s="662" t="s">
        <v>543</v>
      </c>
      <c r="C967" s="662" t="s">
        <v>2356</v>
      </c>
      <c r="D967" s="743" t="s">
        <v>4570</v>
      </c>
      <c r="E967" s="744" t="s">
        <v>2370</v>
      </c>
      <c r="F967" s="662" t="s">
        <v>2351</v>
      </c>
      <c r="G967" s="662" t="s">
        <v>2588</v>
      </c>
      <c r="H967" s="662" t="s">
        <v>544</v>
      </c>
      <c r="I967" s="662" t="s">
        <v>3651</v>
      </c>
      <c r="J967" s="662" t="s">
        <v>3652</v>
      </c>
      <c r="K967" s="662" t="s">
        <v>3653</v>
      </c>
      <c r="L967" s="663">
        <v>239.19</v>
      </c>
      <c r="M967" s="663">
        <v>956.76</v>
      </c>
      <c r="N967" s="662">
        <v>4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12</v>
      </c>
      <c r="B968" s="662" t="s">
        <v>543</v>
      </c>
      <c r="C968" s="662" t="s">
        <v>2356</v>
      </c>
      <c r="D968" s="743" t="s">
        <v>4570</v>
      </c>
      <c r="E968" s="744" t="s">
        <v>2370</v>
      </c>
      <c r="F968" s="662" t="s">
        <v>2351</v>
      </c>
      <c r="G968" s="662" t="s">
        <v>2667</v>
      </c>
      <c r="H968" s="662" t="s">
        <v>544</v>
      </c>
      <c r="I968" s="662" t="s">
        <v>3654</v>
      </c>
      <c r="J968" s="662" t="s">
        <v>3655</v>
      </c>
      <c r="K968" s="662" t="s">
        <v>3656</v>
      </c>
      <c r="L968" s="663">
        <v>0</v>
      </c>
      <c r="M968" s="663">
        <v>0</v>
      </c>
      <c r="N968" s="662">
        <v>1</v>
      </c>
      <c r="O968" s="745">
        <v>1</v>
      </c>
      <c r="P968" s="663">
        <v>0</v>
      </c>
      <c r="Q968" s="678"/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12</v>
      </c>
      <c r="B969" s="662" t="s">
        <v>543</v>
      </c>
      <c r="C969" s="662" t="s">
        <v>2356</v>
      </c>
      <c r="D969" s="743" t="s">
        <v>4570</v>
      </c>
      <c r="E969" s="744" t="s">
        <v>2370</v>
      </c>
      <c r="F969" s="662" t="s">
        <v>2351</v>
      </c>
      <c r="G969" s="662" t="s">
        <v>2906</v>
      </c>
      <c r="H969" s="662" t="s">
        <v>544</v>
      </c>
      <c r="I969" s="662" t="s">
        <v>2907</v>
      </c>
      <c r="J969" s="662" t="s">
        <v>2908</v>
      </c>
      <c r="K969" s="662" t="s">
        <v>2909</v>
      </c>
      <c r="L969" s="663">
        <v>468.21</v>
      </c>
      <c r="M969" s="663">
        <v>1404.6299999999999</v>
      </c>
      <c r="N969" s="662">
        <v>3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12</v>
      </c>
      <c r="B970" s="662" t="s">
        <v>543</v>
      </c>
      <c r="C970" s="662" t="s">
        <v>2356</v>
      </c>
      <c r="D970" s="743" t="s">
        <v>4570</v>
      </c>
      <c r="E970" s="744" t="s">
        <v>2370</v>
      </c>
      <c r="F970" s="662" t="s">
        <v>2351</v>
      </c>
      <c r="G970" s="662" t="s">
        <v>2906</v>
      </c>
      <c r="H970" s="662" t="s">
        <v>544</v>
      </c>
      <c r="I970" s="662" t="s">
        <v>3363</v>
      </c>
      <c r="J970" s="662" t="s">
        <v>2911</v>
      </c>
      <c r="K970" s="662" t="s">
        <v>3364</v>
      </c>
      <c r="L970" s="663">
        <v>468.19</v>
      </c>
      <c r="M970" s="663">
        <v>1404.57</v>
      </c>
      <c r="N970" s="662">
        <v>3</v>
      </c>
      <c r="O970" s="745">
        <v>1.5</v>
      </c>
      <c r="P970" s="663">
        <v>468.19</v>
      </c>
      <c r="Q970" s="678">
        <v>0.33333333333333337</v>
      </c>
      <c r="R970" s="662">
        <v>1</v>
      </c>
      <c r="S970" s="678">
        <v>0.33333333333333331</v>
      </c>
      <c r="T970" s="745">
        <v>1</v>
      </c>
      <c r="U970" s="701">
        <v>0.66666666666666663</v>
      </c>
    </row>
    <row r="971" spans="1:21" ht="14.4" customHeight="1" x14ac:dyDescent="0.3">
      <c r="A971" s="661">
        <v>12</v>
      </c>
      <c r="B971" s="662" t="s">
        <v>543</v>
      </c>
      <c r="C971" s="662" t="s">
        <v>2356</v>
      </c>
      <c r="D971" s="743" t="s">
        <v>4570</v>
      </c>
      <c r="E971" s="744" t="s">
        <v>2370</v>
      </c>
      <c r="F971" s="662" t="s">
        <v>2351</v>
      </c>
      <c r="G971" s="662" t="s">
        <v>2906</v>
      </c>
      <c r="H971" s="662" t="s">
        <v>544</v>
      </c>
      <c r="I971" s="662" t="s">
        <v>3657</v>
      </c>
      <c r="J971" s="662" t="s">
        <v>2911</v>
      </c>
      <c r="K971" s="662" t="s">
        <v>3658</v>
      </c>
      <c r="L971" s="663">
        <v>78.58</v>
      </c>
      <c r="M971" s="663">
        <v>235.74</v>
      </c>
      <c r="N971" s="662">
        <v>3</v>
      </c>
      <c r="O971" s="745">
        <v>1</v>
      </c>
      <c r="P971" s="663">
        <v>235.74</v>
      </c>
      <c r="Q971" s="678">
        <v>1</v>
      </c>
      <c r="R971" s="662">
        <v>3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12</v>
      </c>
      <c r="B972" s="662" t="s">
        <v>543</v>
      </c>
      <c r="C972" s="662" t="s">
        <v>2356</v>
      </c>
      <c r="D972" s="743" t="s">
        <v>4570</v>
      </c>
      <c r="E972" s="744" t="s">
        <v>2370</v>
      </c>
      <c r="F972" s="662" t="s">
        <v>2351</v>
      </c>
      <c r="G972" s="662" t="s">
        <v>3139</v>
      </c>
      <c r="H972" s="662" t="s">
        <v>544</v>
      </c>
      <c r="I972" s="662" t="s">
        <v>3659</v>
      </c>
      <c r="J972" s="662" t="s">
        <v>3660</v>
      </c>
      <c r="K972" s="662" t="s">
        <v>2876</v>
      </c>
      <c r="L972" s="663">
        <v>0</v>
      </c>
      <c r="M972" s="663">
        <v>0</v>
      </c>
      <c r="N972" s="662">
        <v>1</v>
      </c>
      <c r="O972" s="745">
        <v>1</v>
      </c>
      <c r="P972" s="663">
        <v>0</v>
      </c>
      <c r="Q972" s="678"/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12</v>
      </c>
      <c r="B973" s="662" t="s">
        <v>543</v>
      </c>
      <c r="C973" s="662" t="s">
        <v>2356</v>
      </c>
      <c r="D973" s="743" t="s">
        <v>4570</v>
      </c>
      <c r="E973" s="744" t="s">
        <v>2370</v>
      </c>
      <c r="F973" s="662" t="s">
        <v>2351</v>
      </c>
      <c r="G973" s="662" t="s">
        <v>2729</v>
      </c>
      <c r="H973" s="662" t="s">
        <v>544</v>
      </c>
      <c r="I973" s="662" t="s">
        <v>1428</v>
      </c>
      <c r="J973" s="662" t="s">
        <v>1429</v>
      </c>
      <c r="K973" s="662" t="s">
        <v>2913</v>
      </c>
      <c r="L973" s="663">
        <v>1081.08</v>
      </c>
      <c r="M973" s="663">
        <v>2162.16</v>
      </c>
      <c r="N973" s="662">
        <v>2</v>
      </c>
      <c r="O973" s="745">
        <v>2</v>
      </c>
      <c r="P973" s="663">
        <v>1081.08</v>
      </c>
      <c r="Q973" s="678">
        <v>0.5</v>
      </c>
      <c r="R973" s="662">
        <v>1</v>
      </c>
      <c r="S973" s="678">
        <v>0.5</v>
      </c>
      <c r="T973" s="745">
        <v>1</v>
      </c>
      <c r="U973" s="701">
        <v>0.5</v>
      </c>
    </row>
    <row r="974" spans="1:21" ht="14.4" customHeight="1" x14ac:dyDescent="0.3">
      <c r="A974" s="661">
        <v>12</v>
      </c>
      <c r="B974" s="662" t="s">
        <v>543</v>
      </c>
      <c r="C974" s="662" t="s">
        <v>2356</v>
      </c>
      <c r="D974" s="743" t="s">
        <v>4570</v>
      </c>
      <c r="E974" s="744" t="s">
        <v>2370</v>
      </c>
      <c r="F974" s="662" t="s">
        <v>2351</v>
      </c>
      <c r="G974" s="662" t="s">
        <v>2729</v>
      </c>
      <c r="H974" s="662" t="s">
        <v>544</v>
      </c>
      <c r="I974" s="662" t="s">
        <v>2730</v>
      </c>
      <c r="J974" s="662" t="s">
        <v>1429</v>
      </c>
      <c r="K974" s="662" t="s">
        <v>2731</v>
      </c>
      <c r="L974" s="663">
        <v>3243.21</v>
      </c>
      <c r="M974" s="663">
        <v>9729.630000000001</v>
      </c>
      <c r="N974" s="662">
        <v>3</v>
      </c>
      <c r="O974" s="745">
        <v>3</v>
      </c>
      <c r="P974" s="663">
        <v>9729.630000000001</v>
      </c>
      <c r="Q974" s="678">
        <v>1</v>
      </c>
      <c r="R974" s="662">
        <v>3</v>
      </c>
      <c r="S974" s="678">
        <v>1</v>
      </c>
      <c r="T974" s="745">
        <v>3</v>
      </c>
      <c r="U974" s="701">
        <v>1</v>
      </c>
    </row>
    <row r="975" spans="1:21" ht="14.4" customHeight="1" x14ac:dyDescent="0.3">
      <c r="A975" s="661">
        <v>12</v>
      </c>
      <c r="B975" s="662" t="s">
        <v>543</v>
      </c>
      <c r="C975" s="662" t="s">
        <v>2356</v>
      </c>
      <c r="D975" s="743" t="s">
        <v>4570</v>
      </c>
      <c r="E975" s="744" t="s">
        <v>2370</v>
      </c>
      <c r="F975" s="662" t="s">
        <v>2351</v>
      </c>
      <c r="G975" s="662" t="s">
        <v>2729</v>
      </c>
      <c r="H975" s="662" t="s">
        <v>544</v>
      </c>
      <c r="I975" s="662" t="s">
        <v>2914</v>
      </c>
      <c r="J975" s="662" t="s">
        <v>1429</v>
      </c>
      <c r="K975" s="662" t="s">
        <v>2731</v>
      </c>
      <c r="L975" s="663">
        <v>3243.21</v>
      </c>
      <c r="M975" s="663">
        <v>3243.21</v>
      </c>
      <c r="N975" s="662">
        <v>1</v>
      </c>
      <c r="O975" s="745">
        <v>1</v>
      </c>
      <c r="P975" s="663">
        <v>3243.21</v>
      </c>
      <c r="Q975" s="678">
        <v>1</v>
      </c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12</v>
      </c>
      <c r="B976" s="662" t="s">
        <v>543</v>
      </c>
      <c r="C976" s="662" t="s">
        <v>2356</v>
      </c>
      <c r="D976" s="743" t="s">
        <v>4570</v>
      </c>
      <c r="E976" s="744" t="s">
        <v>2370</v>
      </c>
      <c r="F976" s="662" t="s">
        <v>2351</v>
      </c>
      <c r="G976" s="662" t="s">
        <v>2915</v>
      </c>
      <c r="H976" s="662" t="s">
        <v>544</v>
      </c>
      <c r="I976" s="662" t="s">
        <v>2916</v>
      </c>
      <c r="J976" s="662" t="s">
        <v>2917</v>
      </c>
      <c r="K976" s="662" t="s">
        <v>2918</v>
      </c>
      <c r="L976" s="663">
        <v>0</v>
      </c>
      <c r="M976" s="663">
        <v>0</v>
      </c>
      <c r="N976" s="662">
        <v>3</v>
      </c>
      <c r="O976" s="745">
        <v>3</v>
      </c>
      <c r="P976" s="663">
        <v>0</v>
      </c>
      <c r="Q976" s="678"/>
      <c r="R976" s="662">
        <v>3</v>
      </c>
      <c r="S976" s="678">
        <v>1</v>
      </c>
      <c r="T976" s="745">
        <v>3</v>
      </c>
      <c r="U976" s="701">
        <v>1</v>
      </c>
    </row>
    <row r="977" spans="1:21" ht="14.4" customHeight="1" x14ac:dyDescent="0.3">
      <c r="A977" s="661">
        <v>12</v>
      </c>
      <c r="B977" s="662" t="s">
        <v>543</v>
      </c>
      <c r="C977" s="662" t="s">
        <v>2356</v>
      </c>
      <c r="D977" s="743" t="s">
        <v>4570</v>
      </c>
      <c r="E977" s="744" t="s">
        <v>2370</v>
      </c>
      <c r="F977" s="662" t="s">
        <v>2351</v>
      </c>
      <c r="G977" s="662" t="s">
        <v>2919</v>
      </c>
      <c r="H977" s="662" t="s">
        <v>544</v>
      </c>
      <c r="I977" s="662" t="s">
        <v>2923</v>
      </c>
      <c r="J977" s="662" t="s">
        <v>2921</v>
      </c>
      <c r="K977" s="662" t="s">
        <v>2924</v>
      </c>
      <c r="L977" s="663">
        <v>0</v>
      </c>
      <c r="M977" s="663">
        <v>0</v>
      </c>
      <c r="N977" s="662">
        <v>14</v>
      </c>
      <c r="O977" s="745">
        <v>12</v>
      </c>
      <c r="P977" s="663">
        <v>0</v>
      </c>
      <c r="Q977" s="678"/>
      <c r="R977" s="662">
        <v>8</v>
      </c>
      <c r="S977" s="678">
        <v>0.5714285714285714</v>
      </c>
      <c r="T977" s="745">
        <v>7</v>
      </c>
      <c r="U977" s="701">
        <v>0.58333333333333337</v>
      </c>
    </row>
    <row r="978" spans="1:21" ht="14.4" customHeight="1" x14ac:dyDescent="0.3">
      <c r="A978" s="661">
        <v>12</v>
      </c>
      <c r="B978" s="662" t="s">
        <v>543</v>
      </c>
      <c r="C978" s="662" t="s">
        <v>2356</v>
      </c>
      <c r="D978" s="743" t="s">
        <v>4570</v>
      </c>
      <c r="E978" s="744" t="s">
        <v>2370</v>
      </c>
      <c r="F978" s="662" t="s">
        <v>2351</v>
      </c>
      <c r="G978" s="662" t="s">
        <v>3661</v>
      </c>
      <c r="H978" s="662" t="s">
        <v>1529</v>
      </c>
      <c r="I978" s="662" t="s">
        <v>3662</v>
      </c>
      <c r="J978" s="662" t="s">
        <v>3663</v>
      </c>
      <c r="K978" s="662" t="s">
        <v>3344</v>
      </c>
      <c r="L978" s="663">
        <v>133.94</v>
      </c>
      <c r="M978" s="663">
        <v>267.88</v>
      </c>
      <c r="N978" s="662">
        <v>2</v>
      </c>
      <c r="O978" s="745">
        <v>0.5</v>
      </c>
      <c r="P978" s="663">
        <v>267.88</v>
      </c>
      <c r="Q978" s="678">
        <v>1</v>
      </c>
      <c r="R978" s="662">
        <v>2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12</v>
      </c>
      <c r="B979" s="662" t="s">
        <v>543</v>
      </c>
      <c r="C979" s="662" t="s">
        <v>2356</v>
      </c>
      <c r="D979" s="743" t="s">
        <v>4570</v>
      </c>
      <c r="E979" s="744" t="s">
        <v>2370</v>
      </c>
      <c r="F979" s="662" t="s">
        <v>2351</v>
      </c>
      <c r="G979" s="662" t="s">
        <v>2626</v>
      </c>
      <c r="H979" s="662" t="s">
        <v>544</v>
      </c>
      <c r="I979" s="662" t="s">
        <v>2627</v>
      </c>
      <c r="J979" s="662" t="s">
        <v>2628</v>
      </c>
      <c r="K979" s="662" t="s">
        <v>2629</v>
      </c>
      <c r="L979" s="663">
        <v>0</v>
      </c>
      <c r="M979" s="663">
        <v>0</v>
      </c>
      <c r="N979" s="662">
        <v>6</v>
      </c>
      <c r="O979" s="745">
        <v>4</v>
      </c>
      <c r="P979" s="663">
        <v>0</v>
      </c>
      <c r="Q979" s="678"/>
      <c r="R979" s="662">
        <v>5</v>
      </c>
      <c r="S979" s="678">
        <v>0.83333333333333337</v>
      </c>
      <c r="T979" s="745">
        <v>3</v>
      </c>
      <c r="U979" s="701">
        <v>0.75</v>
      </c>
    </row>
    <row r="980" spans="1:21" ht="14.4" customHeight="1" x14ac:dyDescent="0.3">
      <c r="A980" s="661">
        <v>12</v>
      </c>
      <c r="B980" s="662" t="s">
        <v>543</v>
      </c>
      <c r="C980" s="662" t="s">
        <v>2356</v>
      </c>
      <c r="D980" s="743" t="s">
        <v>4570</v>
      </c>
      <c r="E980" s="744" t="s">
        <v>2370</v>
      </c>
      <c r="F980" s="662" t="s">
        <v>2351</v>
      </c>
      <c r="G980" s="662" t="s">
        <v>2626</v>
      </c>
      <c r="H980" s="662" t="s">
        <v>544</v>
      </c>
      <c r="I980" s="662" t="s">
        <v>3664</v>
      </c>
      <c r="J980" s="662" t="s">
        <v>2628</v>
      </c>
      <c r="K980" s="662" t="s">
        <v>3665</v>
      </c>
      <c r="L980" s="663">
        <v>0</v>
      </c>
      <c r="M980" s="663">
        <v>0</v>
      </c>
      <c r="N980" s="662">
        <v>2</v>
      </c>
      <c r="O980" s="745">
        <v>2</v>
      </c>
      <c r="P980" s="663">
        <v>0</v>
      </c>
      <c r="Q980" s="678"/>
      <c r="R980" s="662">
        <v>1</v>
      </c>
      <c r="S980" s="678">
        <v>0.5</v>
      </c>
      <c r="T980" s="745">
        <v>1</v>
      </c>
      <c r="U980" s="701">
        <v>0.5</v>
      </c>
    </row>
    <row r="981" spans="1:21" ht="14.4" customHeight="1" x14ac:dyDescent="0.3">
      <c r="A981" s="661">
        <v>12</v>
      </c>
      <c r="B981" s="662" t="s">
        <v>543</v>
      </c>
      <c r="C981" s="662" t="s">
        <v>2356</v>
      </c>
      <c r="D981" s="743" t="s">
        <v>4570</v>
      </c>
      <c r="E981" s="744" t="s">
        <v>2370</v>
      </c>
      <c r="F981" s="662" t="s">
        <v>2352</v>
      </c>
      <c r="G981" s="662" t="s">
        <v>2567</v>
      </c>
      <c r="H981" s="662" t="s">
        <v>544</v>
      </c>
      <c r="I981" s="662" t="s">
        <v>3377</v>
      </c>
      <c r="J981" s="662" t="s">
        <v>2372</v>
      </c>
      <c r="K981" s="662"/>
      <c r="L981" s="663">
        <v>0</v>
      </c>
      <c r="M981" s="663">
        <v>0</v>
      </c>
      <c r="N981" s="662">
        <v>1</v>
      </c>
      <c r="O981" s="745">
        <v>1</v>
      </c>
      <c r="P981" s="663">
        <v>0</v>
      </c>
      <c r="Q981" s="678"/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12</v>
      </c>
      <c r="B982" s="662" t="s">
        <v>543</v>
      </c>
      <c r="C982" s="662" t="s">
        <v>2356</v>
      </c>
      <c r="D982" s="743" t="s">
        <v>4570</v>
      </c>
      <c r="E982" s="744" t="s">
        <v>2370</v>
      </c>
      <c r="F982" s="662" t="s">
        <v>2352</v>
      </c>
      <c r="G982" s="662" t="s">
        <v>2567</v>
      </c>
      <c r="H982" s="662" t="s">
        <v>544</v>
      </c>
      <c r="I982" s="662" t="s">
        <v>3666</v>
      </c>
      <c r="J982" s="662" t="s">
        <v>2372</v>
      </c>
      <c r="K982" s="662"/>
      <c r="L982" s="663">
        <v>0</v>
      </c>
      <c r="M982" s="663">
        <v>0</v>
      </c>
      <c r="N982" s="662">
        <v>1</v>
      </c>
      <c r="O982" s="745">
        <v>1</v>
      </c>
      <c r="P982" s="663">
        <v>0</v>
      </c>
      <c r="Q982" s="678"/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12</v>
      </c>
      <c r="B983" s="662" t="s">
        <v>543</v>
      </c>
      <c r="C983" s="662" t="s">
        <v>2356</v>
      </c>
      <c r="D983" s="743" t="s">
        <v>4570</v>
      </c>
      <c r="E983" s="744" t="s">
        <v>2370</v>
      </c>
      <c r="F983" s="662" t="s">
        <v>2352</v>
      </c>
      <c r="G983" s="662" t="s">
        <v>2567</v>
      </c>
      <c r="H983" s="662" t="s">
        <v>544</v>
      </c>
      <c r="I983" s="662" t="s">
        <v>3667</v>
      </c>
      <c r="J983" s="662" t="s">
        <v>2372</v>
      </c>
      <c r="K983" s="662"/>
      <c r="L983" s="663">
        <v>0</v>
      </c>
      <c r="M983" s="663">
        <v>0</v>
      </c>
      <c r="N983" s="662">
        <v>7</v>
      </c>
      <c r="O983" s="745">
        <v>7</v>
      </c>
      <c r="P983" s="663">
        <v>0</v>
      </c>
      <c r="Q983" s="678"/>
      <c r="R983" s="662">
        <v>7</v>
      </c>
      <c r="S983" s="678">
        <v>1</v>
      </c>
      <c r="T983" s="745">
        <v>7</v>
      </c>
      <c r="U983" s="701">
        <v>1</v>
      </c>
    </row>
    <row r="984" spans="1:21" ht="14.4" customHeight="1" x14ac:dyDescent="0.3">
      <c r="A984" s="661">
        <v>12</v>
      </c>
      <c r="B984" s="662" t="s">
        <v>543</v>
      </c>
      <c r="C984" s="662" t="s">
        <v>2356</v>
      </c>
      <c r="D984" s="743" t="s">
        <v>4570</v>
      </c>
      <c r="E984" s="744" t="s">
        <v>2370</v>
      </c>
      <c r="F984" s="662" t="s">
        <v>2353</v>
      </c>
      <c r="G984" s="662" t="s">
        <v>2671</v>
      </c>
      <c r="H984" s="662" t="s">
        <v>544</v>
      </c>
      <c r="I984" s="662" t="s">
        <v>3455</v>
      </c>
      <c r="J984" s="662" t="s">
        <v>3456</v>
      </c>
      <c r="K984" s="662" t="s">
        <v>3457</v>
      </c>
      <c r="L984" s="663">
        <v>1101.95</v>
      </c>
      <c r="M984" s="663">
        <v>9917.5500000000011</v>
      </c>
      <c r="N984" s="662">
        <v>9</v>
      </c>
      <c r="O984" s="745">
        <v>1</v>
      </c>
      <c r="P984" s="663">
        <v>9917.5500000000011</v>
      </c>
      <c r="Q984" s="678">
        <v>1</v>
      </c>
      <c r="R984" s="662">
        <v>9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12</v>
      </c>
      <c r="B985" s="662" t="s">
        <v>543</v>
      </c>
      <c r="C985" s="662" t="s">
        <v>2356</v>
      </c>
      <c r="D985" s="743" t="s">
        <v>4570</v>
      </c>
      <c r="E985" s="744" t="s">
        <v>2370</v>
      </c>
      <c r="F985" s="662" t="s">
        <v>2353</v>
      </c>
      <c r="G985" s="662" t="s">
        <v>2426</v>
      </c>
      <c r="H985" s="662" t="s">
        <v>544</v>
      </c>
      <c r="I985" s="662" t="s">
        <v>2943</v>
      </c>
      <c r="J985" s="662" t="s">
        <v>2944</v>
      </c>
      <c r="K985" s="662" t="s">
        <v>2945</v>
      </c>
      <c r="L985" s="663">
        <v>112.5</v>
      </c>
      <c r="M985" s="663">
        <v>3150</v>
      </c>
      <c r="N985" s="662">
        <v>28</v>
      </c>
      <c r="O985" s="745">
        <v>3</v>
      </c>
      <c r="P985" s="663">
        <v>3150</v>
      </c>
      <c r="Q985" s="678">
        <v>1</v>
      </c>
      <c r="R985" s="662">
        <v>28</v>
      </c>
      <c r="S985" s="678">
        <v>1</v>
      </c>
      <c r="T985" s="745">
        <v>3</v>
      </c>
      <c r="U985" s="701">
        <v>1</v>
      </c>
    </row>
    <row r="986" spans="1:21" ht="14.4" customHeight="1" x14ac:dyDescent="0.3">
      <c r="A986" s="661">
        <v>12</v>
      </c>
      <c r="B986" s="662" t="s">
        <v>543</v>
      </c>
      <c r="C986" s="662" t="s">
        <v>2356</v>
      </c>
      <c r="D986" s="743" t="s">
        <v>4570</v>
      </c>
      <c r="E986" s="744" t="s">
        <v>2370</v>
      </c>
      <c r="F986" s="662" t="s">
        <v>2353</v>
      </c>
      <c r="G986" s="662" t="s">
        <v>2426</v>
      </c>
      <c r="H986" s="662" t="s">
        <v>544</v>
      </c>
      <c r="I986" s="662" t="s">
        <v>3194</v>
      </c>
      <c r="J986" s="662" t="s">
        <v>3195</v>
      </c>
      <c r="K986" s="662" t="s">
        <v>3196</v>
      </c>
      <c r="L986" s="663">
        <v>189.85</v>
      </c>
      <c r="M986" s="663">
        <v>759.4</v>
      </c>
      <c r="N986" s="662">
        <v>4</v>
      </c>
      <c r="O986" s="745">
        <v>1</v>
      </c>
      <c r="P986" s="663">
        <v>759.4</v>
      </c>
      <c r="Q986" s="678">
        <v>1</v>
      </c>
      <c r="R986" s="662">
        <v>4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12</v>
      </c>
      <c r="B987" s="662" t="s">
        <v>543</v>
      </c>
      <c r="C987" s="662" t="s">
        <v>2356</v>
      </c>
      <c r="D987" s="743" t="s">
        <v>4570</v>
      </c>
      <c r="E987" s="744" t="s">
        <v>2370</v>
      </c>
      <c r="F987" s="662" t="s">
        <v>2353</v>
      </c>
      <c r="G987" s="662" t="s">
        <v>2426</v>
      </c>
      <c r="H987" s="662" t="s">
        <v>544</v>
      </c>
      <c r="I987" s="662" t="s">
        <v>2436</v>
      </c>
      <c r="J987" s="662" t="s">
        <v>2437</v>
      </c>
      <c r="K987" s="662" t="s">
        <v>2438</v>
      </c>
      <c r="L987" s="663">
        <v>190</v>
      </c>
      <c r="M987" s="663">
        <v>2660</v>
      </c>
      <c r="N987" s="662">
        <v>14</v>
      </c>
      <c r="O987" s="745">
        <v>2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12</v>
      </c>
      <c r="B988" s="662" t="s">
        <v>543</v>
      </c>
      <c r="C988" s="662" t="s">
        <v>2356</v>
      </c>
      <c r="D988" s="743" t="s">
        <v>4570</v>
      </c>
      <c r="E988" s="744" t="s">
        <v>2370</v>
      </c>
      <c r="F988" s="662" t="s">
        <v>2353</v>
      </c>
      <c r="G988" s="662" t="s">
        <v>2426</v>
      </c>
      <c r="H988" s="662" t="s">
        <v>544</v>
      </c>
      <c r="I988" s="662" t="s">
        <v>2955</v>
      </c>
      <c r="J988" s="662" t="s">
        <v>2956</v>
      </c>
      <c r="K988" s="662" t="s">
        <v>2957</v>
      </c>
      <c r="L988" s="663">
        <v>149.99</v>
      </c>
      <c r="M988" s="663">
        <v>1349.91</v>
      </c>
      <c r="N988" s="662">
        <v>9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12</v>
      </c>
      <c r="B989" s="662" t="s">
        <v>543</v>
      </c>
      <c r="C989" s="662" t="s">
        <v>2356</v>
      </c>
      <c r="D989" s="743" t="s">
        <v>4570</v>
      </c>
      <c r="E989" s="744" t="s">
        <v>2370</v>
      </c>
      <c r="F989" s="662" t="s">
        <v>2353</v>
      </c>
      <c r="G989" s="662" t="s">
        <v>2426</v>
      </c>
      <c r="H989" s="662" t="s">
        <v>544</v>
      </c>
      <c r="I989" s="662" t="s">
        <v>3668</v>
      </c>
      <c r="J989" s="662" t="s">
        <v>3669</v>
      </c>
      <c r="K989" s="662" t="s">
        <v>3670</v>
      </c>
      <c r="L989" s="663">
        <v>212.25</v>
      </c>
      <c r="M989" s="663">
        <v>424.5</v>
      </c>
      <c r="N989" s="662">
        <v>2</v>
      </c>
      <c r="O989" s="745">
        <v>1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12</v>
      </c>
      <c r="B990" s="662" t="s">
        <v>543</v>
      </c>
      <c r="C990" s="662" t="s">
        <v>2356</v>
      </c>
      <c r="D990" s="743" t="s">
        <v>4570</v>
      </c>
      <c r="E990" s="744" t="s">
        <v>2370</v>
      </c>
      <c r="F990" s="662" t="s">
        <v>2353</v>
      </c>
      <c r="G990" s="662" t="s">
        <v>2992</v>
      </c>
      <c r="H990" s="662" t="s">
        <v>544</v>
      </c>
      <c r="I990" s="662" t="s">
        <v>3671</v>
      </c>
      <c r="J990" s="662" t="s">
        <v>3672</v>
      </c>
      <c r="K990" s="662" t="s">
        <v>3673</v>
      </c>
      <c r="L990" s="663">
        <v>6.69</v>
      </c>
      <c r="M990" s="663">
        <v>2007.0000000000002</v>
      </c>
      <c r="N990" s="662">
        <v>300</v>
      </c>
      <c r="O990" s="745">
        <v>1</v>
      </c>
      <c r="P990" s="663">
        <v>2007.0000000000002</v>
      </c>
      <c r="Q990" s="678">
        <v>1</v>
      </c>
      <c r="R990" s="662">
        <v>300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12</v>
      </c>
      <c r="B991" s="662" t="s">
        <v>543</v>
      </c>
      <c r="C991" s="662" t="s">
        <v>2356</v>
      </c>
      <c r="D991" s="743" t="s">
        <v>4570</v>
      </c>
      <c r="E991" s="744" t="s">
        <v>2370</v>
      </c>
      <c r="F991" s="662" t="s">
        <v>2353</v>
      </c>
      <c r="G991" s="662" t="s">
        <v>2992</v>
      </c>
      <c r="H991" s="662" t="s">
        <v>544</v>
      </c>
      <c r="I991" s="662" t="s">
        <v>3004</v>
      </c>
      <c r="J991" s="662" t="s">
        <v>3005</v>
      </c>
      <c r="K991" s="662" t="s">
        <v>3006</v>
      </c>
      <c r="L991" s="663">
        <v>1500</v>
      </c>
      <c r="M991" s="663">
        <v>22500</v>
      </c>
      <c r="N991" s="662">
        <v>15</v>
      </c>
      <c r="O991" s="745">
        <v>1</v>
      </c>
      <c r="P991" s="663">
        <v>22500</v>
      </c>
      <c r="Q991" s="678">
        <v>1</v>
      </c>
      <c r="R991" s="662">
        <v>15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12</v>
      </c>
      <c r="B992" s="662" t="s">
        <v>543</v>
      </c>
      <c r="C992" s="662" t="s">
        <v>2356</v>
      </c>
      <c r="D992" s="743" t="s">
        <v>4570</v>
      </c>
      <c r="E992" s="744" t="s">
        <v>2370</v>
      </c>
      <c r="F992" s="662" t="s">
        <v>2353</v>
      </c>
      <c r="G992" s="662" t="s">
        <v>2992</v>
      </c>
      <c r="H992" s="662" t="s">
        <v>544</v>
      </c>
      <c r="I992" s="662" t="s">
        <v>3007</v>
      </c>
      <c r="J992" s="662" t="s">
        <v>3008</v>
      </c>
      <c r="K992" s="662" t="s">
        <v>3009</v>
      </c>
      <c r="L992" s="663">
        <v>1500</v>
      </c>
      <c r="M992" s="663">
        <v>22500</v>
      </c>
      <c r="N992" s="662">
        <v>15</v>
      </c>
      <c r="O992" s="745">
        <v>1</v>
      </c>
      <c r="P992" s="663">
        <v>22500</v>
      </c>
      <c r="Q992" s="678">
        <v>1</v>
      </c>
      <c r="R992" s="662">
        <v>15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12</v>
      </c>
      <c r="B993" s="662" t="s">
        <v>543</v>
      </c>
      <c r="C993" s="662" t="s">
        <v>2356</v>
      </c>
      <c r="D993" s="743" t="s">
        <v>4570</v>
      </c>
      <c r="E993" s="744" t="s">
        <v>2370</v>
      </c>
      <c r="F993" s="662" t="s">
        <v>2353</v>
      </c>
      <c r="G993" s="662" t="s">
        <v>2992</v>
      </c>
      <c r="H993" s="662" t="s">
        <v>544</v>
      </c>
      <c r="I993" s="662" t="s">
        <v>3674</v>
      </c>
      <c r="J993" s="662" t="s">
        <v>3008</v>
      </c>
      <c r="K993" s="662" t="s">
        <v>3675</v>
      </c>
      <c r="L993" s="663">
        <v>1500</v>
      </c>
      <c r="M993" s="663">
        <v>1500</v>
      </c>
      <c r="N993" s="662">
        <v>1</v>
      </c>
      <c r="O993" s="745">
        <v>1</v>
      </c>
      <c r="P993" s="663">
        <v>1500</v>
      </c>
      <c r="Q993" s="678">
        <v>1</v>
      </c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12</v>
      </c>
      <c r="B994" s="662" t="s">
        <v>543</v>
      </c>
      <c r="C994" s="662" t="s">
        <v>2356</v>
      </c>
      <c r="D994" s="743" t="s">
        <v>4570</v>
      </c>
      <c r="E994" s="744" t="s">
        <v>2370</v>
      </c>
      <c r="F994" s="662" t="s">
        <v>2353</v>
      </c>
      <c r="G994" s="662" t="s">
        <v>2992</v>
      </c>
      <c r="H994" s="662" t="s">
        <v>544</v>
      </c>
      <c r="I994" s="662" t="s">
        <v>3012</v>
      </c>
      <c r="J994" s="662" t="s">
        <v>3013</v>
      </c>
      <c r="K994" s="662" t="s">
        <v>3014</v>
      </c>
      <c r="L994" s="663">
        <v>1250</v>
      </c>
      <c r="M994" s="663">
        <v>45000</v>
      </c>
      <c r="N994" s="662">
        <v>36</v>
      </c>
      <c r="O994" s="745">
        <v>2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12</v>
      </c>
      <c r="B995" s="662" t="s">
        <v>543</v>
      </c>
      <c r="C995" s="662" t="s">
        <v>2356</v>
      </c>
      <c r="D995" s="743" t="s">
        <v>4570</v>
      </c>
      <c r="E995" s="744" t="s">
        <v>2370</v>
      </c>
      <c r="F995" s="662" t="s">
        <v>2353</v>
      </c>
      <c r="G995" s="662" t="s">
        <v>2992</v>
      </c>
      <c r="H995" s="662" t="s">
        <v>544</v>
      </c>
      <c r="I995" s="662" t="s">
        <v>3676</v>
      </c>
      <c r="J995" s="662" t="s">
        <v>3677</v>
      </c>
      <c r="K995" s="662" t="s">
        <v>3678</v>
      </c>
      <c r="L995" s="663">
        <v>505.23</v>
      </c>
      <c r="M995" s="663">
        <v>1010.46</v>
      </c>
      <c r="N995" s="662">
        <v>2</v>
      </c>
      <c r="O995" s="745">
        <v>1</v>
      </c>
      <c r="P995" s="663">
        <v>1010.46</v>
      </c>
      <c r="Q995" s="678">
        <v>1</v>
      </c>
      <c r="R995" s="662">
        <v>2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12</v>
      </c>
      <c r="B996" s="662" t="s">
        <v>543</v>
      </c>
      <c r="C996" s="662" t="s">
        <v>2356</v>
      </c>
      <c r="D996" s="743" t="s">
        <v>4570</v>
      </c>
      <c r="E996" s="744" t="s">
        <v>2370</v>
      </c>
      <c r="F996" s="662" t="s">
        <v>2353</v>
      </c>
      <c r="G996" s="662" t="s">
        <v>2992</v>
      </c>
      <c r="H996" s="662" t="s">
        <v>544</v>
      </c>
      <c r="I996" s="662" t="s">
        <v>3018</v>
      </c>
      <c r="J996" s="662" t="s">
        <v>3019</v>
      </c>
      <c r="K996" s="662" t="s">
        <v>3020</v>
      </c>
      <c r="L996" s="663">
        <v>1500</v>
      </c>
      <c r="M996" s="663">
        <v>15000</v>
      </c>
      <c r="N996" s="662">
        <v>10</v>
      </c>
      <c r="O996" s="745">
        <v>1</v>
      </c>
      <c r="P996" s="663">
        <v>15000</v>
      </c>
      <c r="Q996" s="678">
        <v>1</v>
      </c>
      <c r="R996" s="662">
        <v>10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12</v>
      </c>
      <c r="B997" s="662" t="s">
        <v>543</v>
      </c>
      <c r="C997" s="662" t="s">
        <v>2356</v>
      </c>
      <c r="D997" s="743" t="s">
        <v>4570</v>
      </c>
      <c r="E997" s="744" t="s">
        <v>2371</v>
      </c>
      <c r="F997" s="662" t="s">
        <v>2351</v>
      </c>
      <c r="G997" s="662" t="s">
        <v>2732</v>
      </c>
      <c r="H997" s="662" t="s">
        <v>544</v>
      </c>
      <c r="I997" s="662" t="s">
        <v>3679</v>
      </c>
      <c r="J997" s="662" t="s">
        <v>3680</v>
      </c>
      <c r="K997" s="662" t="s">
        <v>3573</v>
      </c>
      <c r="L997" s="663">
        <v>72.55</v>
      </c>
      <c r="M997" s="663">
        <v>72.55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12</v>
      </c>
      <c r="B998" s="662" t="s">
        <v>543</v>
      </c>
      <c r="C998" s="662" t="s">
        <v>2356</v>
      </c>
      <c r="D998" s="743" t="s">
        <v>4570</v>
      </c>
      <c r="E998" s="744" t="s">
        <v>2371</v>
      </c>
      <c r="F998" s="662" t="s">
        <v>2351</v>
      </c>
      <c r="G998" s="662" t="s">
        <v>2733</v>
      </c>
      <c r="H998" s="662" t="s">
        <v>544</v>
      </c>
      <c r="I998" s="662" t="s">
        <v>2734</v>
      </c>
      <c r="J998" s="662" t="s">
        <v>2735</v>
      </c>
      <c r="K998" s="662" t="s">
        <v>2736</v>
      </c>
      <c r="L998" s="663">
        <v>0</v>
      </c>
      <c r="M998" s="663">
        <v>0</v>
      </c>
      <c r="N998" s="662">
        <v>1</v>
      </c>
      <c r="O998" s="745">
        <v>1</v>
      </c>
      <c r="P998" s="663">
        <v>0</v>
      </c>
      <c r="Q998" s="678"/>
      <c r="R998" s="662">
        <v>1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12</v>
      </c>
      <c r="B999" s="662" t="s">
        <v>543</v>
      </c>
      <c r="C999" s="662" t="s">
        <v>2356</v>
      </c>
      <c r="D999" s="743" t="s">
        <v>4570</v>
      </c>
      <c r="E999" s="744" t="s">
        <v>2371</v>
      </c>
      <c r="F999" s="662" t="s">
        <v>2351</v>
      </c>
      <c r="G999" s="662" t="s">
        <v>2737</v>
      </c>
      <c r="H999" s="662" t="s">
        <v>544</v>
      </c>
      <c r="I999" s="662" t="s">
        <v>1081</v>
      </c>
      <c r="J999" s="662" t="s">
        <v>623</v>
      </c>
      <c r="K999" s="662" t="s">
        <v>2738</v>
      </c>
      <c r="L999" s="663">
        <v>33.840000000000003</v>
      </c>
      <c r="M999" s="663">
        <v>203.04000000000002</v>
      </c>
      <c r="N999" s="662">
        <v>6</v>
      </c>
      <c r="O999" s="745">
        <v>1</v>
      </c>
      <c r="P999" s="663">
        <v>203.04000000000002</v>
      </c>
      <c r="Q999" s="678">
        <v>1</v>
      </c>
      <c r="R999" s="662">
        <v>6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12</v>
      </c>
      <c r="B1000" s="662" t="s">
        <v>543</v>
      </c>
      <c r="C1000" s="662" t="s">
        <v>2356</v>
      </c>
      <c r="D1000" s="743" t="s">
        <v>4570</v>
      </c>
      <c r="E1000" s="744" t="s">
        <v>2371</v>
      </c>
      <c r="F1000" s="662" t="s">
        <v>2351</v>
      </c>
      <c r="G1000" s="662" t="s">
        <v>3681</v>
      </c>
      <c r="H1000" s="662" t="s">
        <v>1529</v>
      </c>
      <c r="I1000" s="662" t="s">
        <v>2079</v>
      </c>
      <c r="J1000" s="662" t="s">
        <v>1620</v>
      </c>
      <c r="K1000" s="662" t="s">
        <v>2336</v>
      </c>
      <c r="L1000" s="663">
        <v>72</v>
      </c>
      <c r="M1000" s="663">
        <v>216</v>
      </c>
      <c r="N1000" s="662">
        <v>3</v>
      </c>
      <c r="O1000" s="745">
        <v>0.5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12</v>
      </c>
      <c r="B1001" s="662" t="s">
        <v>543</v>
      </c>
      <c r="C1001" s="662" t="s">
        <v>2356</v>
      </c>
      <c r="D1001" s="743" t="s">
        <v>4570</v>
      </c>
      <c r="E1001" s="744" t="s">
        <v>2371</v>
      </c>
      <c r="F1001" s="662" t="s">
        <v>2351</v>
      </c>
      <c r="G1001" s="662" t="s">
        <v>2389</v>
      </c>
      <c r="H1001" s="662" t="s">
        <v>1529</v>
      </c>
      <c r="I1001" s="662" t="s">
        <v>1872</v>
      </c>
      <c r="J1001" s="662" t="s">
        <v>1712</v>
      </c>
      <c r="K1001" s="662" t="s">
        <v>2273</v>
      </c>
      <c r="L1001" s="663">
        <v>154.36000000000001</v>
      </c>
      <c r="M1001" s="663">
        <v>308.72000000000003</v>
      </c>
      <c r="N1001" s="662">
        <v>2</v>
      </c>
      <c r="O1001" s="745">
        <v>1.5</v>
      </c>
      <c r="P1001" s="663">
        <v>308.72000000000003</v>
      </c>
      <c r="Q1001" s="678">
        <v>1</v>
      </c>
      <c r="R1001" s="662">
        <v>2</v>
      </c>
      <c r="S1001" s="678">
        <v>1</v>
      </c>
      <c r="T1001" s="745">
        <v>1.5</v>
      </c>
      <c r="U1001" s="701">
        <v>1</v>
      </c>
    </row>
    <row r="1002" spans="1:21" ht="14.4" customHeight="1" x14ac:dyDescent="0.3">
      <c r="A1002" s="661">
        <v>12</v>
      </c>
      <c r="B1002" s="662" t="s">
        <v>543</v>
      </c>
      <c r="C1002" s="662" t="s">
        <v>2356</v>
      </c>
      <c r="D1002" s="743" t="s">
        <v>4570</v>
      </c>
      <c r="E1002" s="744" t="s">
        <v>2371</v>
      </c>
      <c r="F1002" s="662" t="s">
        <v>2351</v>
      </c>
      <c r="G1002" s="662" t="s">
        <v>2389</v>
      </c>
      <c r="H1002" s="662" t="s">
        <v>1529</v>
      </c>
      <c r="I1002" s="662" t="s">
        <v>1711</v>
      </c>
      <c r="J1002" s="662" t="s">
        <v>1712</v>
      </c>
      <c r="K1002" s="662" t="s">
        <v>2272</v>
      </c>
      <c r="L1002" s="663">
        <v>225.06</v>
      </c>
      <c r="M1002" s="663">
        <v>225.06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12</v>
      </c>
      <c r="B1003" s="662" t="s">
        <v>543</v>
      </c>
      <c r="C1003" s="662" t="s">
        <v>2356</v>
      </c>
      <c r="D1003" s="743" t="s">
        <v>4570</v>
      </c>
      <c r="E1003" s="744" t="s">
        <v>2371</v>
      </c>
      <c r="F1003" s="662" t="s">
        <v>2351</v>
      </c>
      <c r="G1003" s="662" t="s">
        <v>2742</v>
      </c>
      <c r="H1003" s="662" t="s">
        <v>544</v>
      </c>
      <c r="I1003" s="662" t="s">
        <v>2743</v>
      </c>
      <c r="J1003" s="662" t="s">
        <v>2744</v>
      </c>
      <c r="K1003" s="662" t="s">
        <v>2706</v>
      </c>
      <c r="L1003" s="663">
        <v>55.95</v>
      </c>
      <c r="M1003" s="663">
        <v>223.8</v>
      </c>
      <c r="N1003" s="662">
        <v>4</v>
      </c>
      <c r="O1003" s="745">
        <v>2</v>
      </c>
      <c r="P1003" s="663">
        <v>111.9</v>
      </c>
      <c r="Q1003" s="678">
        <v>0.5</v>
      </c>
      <c r="R1003" s="662">
        <v>2</v>
      </c>
      <c r="S1003" s="678">
        <v>0.5</v>
      </c>
      <c r="T1003" s="745">
        <v>1</v>
      </c>
      <c r="U1003" s="701">
        <v>0.5</v>
      </c>
    </row>
    <row r="1004" spans="1:21" ht="14.4" customHeight="1" x14ac:dyDescent="0.3">
      <c r="A1004" s="661">
        <v>12</v>
      </c>
      <c r="B1004" s="662" t="s">
        <v>543</v>
      </c>
      <c r="C1004" s="662" t="s">
        <v>2356</v>
      </c>
      <c r="D1004" s="743" t="s">
        <v>4570</v>
      </c>
      <c r="E1004" s="744" t="s">
        <v>2371</v>
      </c>
      <c r="F1004" s="662" t="s">
        <v>2351</v>
      </c>
      <c r="G1004" s="662" t="s">
        <v>2748</v>
      </c>
      <c r="H1004" s="662" t="s">
        <v>1529</v>
      </c>
      <c r="I1004" s="662" t="s">
        <v>2749</v>
      </c>
      <c r="J1004" s="662" t="s">
        <v>2750</v>
      </c>
      <c r="K1004" s="662" t="s">
        <v>2751</v>
      </c>
      <c r="L1004" s="663">
        <v>1091.0899999999999</v>
      </c>
      <c r="M1004" s="663">
        <v>3273.2699999999995</v>
      </c>
      <c r="N1004" s="662">
        <v>3</v>
      </c>
      <c r="O1004" s="745">
        <v>0.5</v>
      </c>
      <c r="P1004" s="663">
        <v>3273.2699999999995</v>
      </c>
      <c r="Q1004" s="678">
        <v>1</v>
      </c>
      <c r="R1004" s="662">
        <v>3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12</v>
      </c>
      <c r="B1005" s="662" t="s">
        <v>543</v>
      </c>
      <c r="C1005" s="662" t="s">
        <v>2356</v>
      </c>
      <c r="D1005" s="743" t="s">
        <v>4570</v>
      </c>
      <c r="E1005" s="744" t="s">
        <v>2371</v>
      </c>
      <c r="F1005" s="662" t="s">
        <v>2351</v>
      </c>
      <c r="G1005" s="662" t="s">
        <v>2748</v>
      </c>
      <c r="H1005" s="662" t="s">
        <v>1529</v>
      </c>
      <c r="I1005" s="662" t="s">
        <v>2752</v>
      </c>
      <c r="J1005" s="662" t="s">
        <v>2750</v>
      </c>
      <c r="K1005" s="662" t="s">
        <v>2753</v>
      </c>
      <c r="L1005" s="663">
        <v>3818.86</v>
      </c>
      <c r="M1005" s="663">
        <v>19094.3</v>
      </c>
      <c r="N1005" s="662">
        <v>5</v>
      </c>
      <c r="O1005" s="745">
        <v>4.5</v>
      </c>
      <c r="P1005" s="663">
        <v>19094.3</v>
      </c>
      <c r="Q1005" s="678">
        <v>1</v>
      </c>
      <c r="R1005" s="662">
        <v>5</v>
      </c>
      <c r="S1005" s="678">
        <v>1</v>
      </c>
      <c r="T1005" s="745">
        <v>4.5</v>
      </c>
      <c r="U1005" s="701">
        <v>1</v>
      </c>
    </row>
    <row r="1006" spans="1:21" ht="14.4" customHeight="1" x14ac:dyDescent="0.3">
      <c r="A1006" s="661">
        <v>12</v>
      </c>
      <c r="B1006" s="662" t="s">
        <v>543</v>
      </c>
      <c r="C1006" s="662" t="s">
        <v>2356</v>
      </c>
      <c r="D1006" s="743" t="s">
        <v>4570</v>
      </c>
      <c r="E1006" s="744" t="s">
        <v>2371</v>
      </c>
      <c r="F1006" s="662" t="s">
        <v>2351</v>
      </c>
      <c r="G1006" s="662" t="s">
        <v>2678</v>
      </c>
      <c r="H1006" s="662" t="s">
        <v>1529</v>
      </c>
      <c r="I1006" s="662" t="s">
        <v>3226</v>
      </c>
      <c r="J1006" s="662" t="s">
        <v>1556</v>
      </c>
      <c r="K1006" s="662" t="s">
        <v>3114</v>
      </c>
      <c r="L1006" s="663">
        <v>105.32</v>
      </c>
      <c r="M1006" s="663">
        <v>105.32</v>
      </c>
      <c r="N1006" s="662">
        <v>1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12</v>
      </c>
      <c r="B1007" s="662" t="s">
        <v>543</v>
      </c>
      <c r="C1007" s="662" t="s">
        <v>2356</v>
      </c>
      <c r="D1007" s="743" t="s">
        <v>4570</v>
      </c>
      <c r="E1007" s="744" t="s">
        <v>2371</v>
      </c>
      <c r="F1007" s="662" t="s">
        <v>2351</v>
      </c>
      <c r="G1007" s="662" t="s">
        <v>2678</v>
      </c>
      <c r="H1007" s="662" t="s">
        <v>544</v>
      </c>
      <c r="I1007" s="662" t="s">
        <v>3682</v>
      </c>
      <c r="J1007" s="662" t="s">
        <v>3683</v>
      </c>
      <c r="K1007" s="662" t="s">
        <v>3684</v>
      </c>
      <c r="L1007" s="663">
        <v>0</v>
      </c>
      <c r="M1007" s="663">
        <v>0</v>
      </c>
      <c r="N1007" s="662">
        <v>2</v>
      </c>
      <c r="O1007" s="745">
        <v>1</v>
      </c>
      <c r="P1007" s="663">
        <v>0</v>
      </c>
      <c r="Q1007" s="678"/>
      <c r="R1007" s="662">
        <v>2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12</v>
      </c>
      <c r="B1008" s="662" t="s">
        <v>543</v>
      </c>
      <c r="C1008" s="662" t="s">
        <v>2356</v>
      </c>
      <c r="D1008" s="743" t="s">
        <v>4570</v>
      </c>
      <c r="E1008" s="744" t="s">
        <v>2371</v>
      </c>
      <c r="F1008" s="662" t="s">
        <v>2351</v>
      </c>
      <c r="G1008" s="662" t="s">
        <v>2678</v>
      </c>
      <c r="H1008" s="662" t="s">
        <v>544</v>
      </c>
      <c r="I1008" s="662" t="s">
        <v>3685</v>
      </c>
      <c r="J1008" s="662" t="s">
        <v>3686</v>
      </c>
      <c r="K1008" s="662" t="s">
        <v>2225</v>
      </c>
      <c r="L1008" s="663">
        <v>35.11</v>
      </c>
      <c r="M1008" s="663">
        <v>70.22</v>
      </c>
      <c r="N1008" s="662">
        <v>2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12</v>
      </c>
      <c r="B1009" s="662" t="s">
        <v>543</v>
      </c>
      <c r="C1009" s="662" t="s">
        <v>2356</v>
      </c>
      <c r="D1009" s="743" t="s">
        <v>4570</v>
      </c>
      <c r="E1009" s="744" t="s">
        <v>2371</v>
      </c>
      <c r="F1009" s="662" t="s">
        <v>2351</v>
      </c>
      <c r="G1009" s="662" t="s">
        <v>2390</v>
      </c>
      <c r="H1009" s="662" t="s">
        <v>544</v>
      </c>
      <c r="I1009" s="662" t="s">
        <v>2594</v>
      </c>
      <c r="J1009" s="662" t="s">
        <v>2463</v>
      </c>
      <c r="K1009" s="662" t="s">
        <v>2595</v>
      </c>
      <c r="L1009" s="663">
        <v>85.27</v>
      </c>
      <c r="M1009" s="663">
        <v>85.27</v>
      </c>
      <c r="N1009" s="662">
        <v>1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12</v>
      </c>
      <c r="B1010" s="662" t="s">
        <v>543</v>
      </c>
      <c r="C1010" s="662" t="s">
        <v>2356</v>
      </c>
      <c r="D1010" s="743" t="s">
        <v>4570</v>
      </c>
      <c r="E1010" s="744" t="s">
        <v>2371</v>
      </c>
      <c r="F1010" s="662" t="s">
        <v>2351</v>
      </c>
      <c r="G1010" s="662" t="s">
        <v>2390</v>
      </c>
      <c r="H1010" s="662" t="s">
        <v>544</v>
      </c>
      <c r="I1010" s="662" t="s">
        <v>1786</v>
      </c>
      <c r="J1010" s="662" t="s">
        <v>1787</v>
      </c>
      <c r="K1010" s="662" t="s">
        <v>2286</v>
      </c>
      <c r="L1010" s="663">
        <v>170.52</v>
      </c>
      <c r="M1010" s="663">
        <v>1364.16</v>
      </c>
      <c r="N1010" s="662">
        <v>8</v>
      </c>
      <c r="O1010" s="745">
        <v>4.5</v>
      </c>
      <c r="P1010" s="663">
        <v>1193.6400000000001</v>
      </c>
      <c r="Q1010" s="678">
        <v>0.875</v>
      </c>
      <c r="R1010" s="662">
        <v>7</v>
      </c>
      <c r="S1010" s="678">
        <v>0.875</v>
      </c>
      <c r="T1010" s="745">
        <v>3.5</v>
      </c>
      <c r="U1010" s="701">
        <v>0.77777777777777779</v>
      </c>
    </row>
    <row r="1011" spans="1:21" ht="14.4" customHeight="1" x14ac:dyDescent="0.3">
      <c r="A1011" s="661">
        <v>12</v>
      </c>
      <c r="B1011" s="662" t="s">
        <v>543</v>
      </c>
      <c r="C1011" s="662" t="s">
        <v>2356</v>
      </c>
      <c r="D1011" s="743" t="s">
        <v>4570</v>
      </c>
      <c r="E1011" s="744" t="s">
        <v>2371</v>
      </c>
      <c r="F1011" s="662" t="s">
        <v>2351</v>
      </c>
      <c r="G1011" s="662" t="s">
        <v>3230</v>
      </c>
      <c r="H1011" s="662" t="s">
        <v>1529</v>
      </c>
      <c r="I1011" s="662" t="s">
        <v>3687</v>
      </c>
      <c r="J1011" s="662" t="s">
        <v>1532</v>
      </c>
      <c r="K1011" s="662" t="s">
        <v>3688</v>
      </c>
      <c r="L1011" s="663">
        <v>0</v>
      </c>
      <c r="M1011" s="663">
        <v>0</v>
      </c>
      <c r="N1011" s="662">
        <v>1</v>
      </c>
      <c r="O1011" s="745">
        <v>1</v>
      </c>
      <c r="P1011" s="663">
        <v>0</v>
      </c>
      <c r="Q1011" s="678"/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12</v>
      </c>
      <c r="B1012" s="662" t="s">
        <v>543</v>
      </c>
      <c r="C1012" s="662" t="s">
        <v>2356</v>
      </c>
      <c r="D1012" s="743" t="s">
        <v>4570</v>
      </c>
      <c r="E1012" s="744" t="s">
        <v>2371</v>
      </c>
      <c r="F1012" s="662" t="s">
        <v>2351</v>
      </c>
      <c r="G1012" s="662" t="s">
        <v>2391</v>
      </c>
      <c r="H1012" s="662" t="s">
        <v>544</v>
      </c>
      <c r="I1012" s="662" t="s">
        <v>1863</v>
      </c>
      <c r="J1012" s="662" t="s">
        <v>1864</v>
      </c>
      <c r="K1012" s="662" t="s">
        <v>2286</v>
      </c>
      <c r="L1012" s="663">
        <v>78.33</v>
      </c>
      <c r="M1012" s="663">
        <v>156.66</v>
      </c>
      <c r="N1012" s="662">
        <v>2</v>
      </c>
      <c r="O1012" s="745">
        <v>2</v>
      </c>
      <c r="P1012" s="663">
        <v>78.33</v>
      </c>
      <c r="Q1012" s="678">
        <v>0.5</v>
      </c>
      <c r="R1012" s="662">
        <v>1</v>
      </c>
      <c r="S1012" s="678">
        <v>0.5</v>
      </c>
      <c r="T1012" s="745">
        <v>1</v>
      </c>
      <c r="U1012" s="701">
        <v>0.5</v>
      </c>
    </row>
    <row r="1013" spans="1:21" ht="14.4" customHeight="1" x14ac:dyDescent="0.3">
      <c r="A1013" s="661">
        <v>12</v>
      </c>
      <c r="B1013" s="662" t="s">
        <v>543</v>
      </c>
      <c r="C1013" s="662" t="s">
        <v>2356</v>
      </c>
      <c r="D1013" s="743" t="s">
        <v>4570</v>
      </c>
      <c r="E1013" s="744" t="s">
        <v>2371</v>
      </c>
      <c r="F1013" s="662" t="s">
        <v>2351</v>
      </c>
      <c r="G1013" s="662" t="s">
        <v>3689</v>
      </c>
      <c r="H1013" s="662" t="s">
        <v>544</v>
      </c>
      <c r="I1013" s="662" t="s">
        <v>3690</v>
      </c>
      <c r="J1013" s="662" t="s">
        <v>3691</v>
      </c>
      <c r="K1013" s="662" t="s">
        <v>3692</v>
      </c>
      <c r="L1013" s="663">
        <v>0</v>
      </c>
      <c r="M1013" s="663">
        <v>0</v>
      </c>
      <c r="N1013" s="662">
        <v>1</v>
      </c>
      <c r="O1013" s="745">
        <v>0.5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12</v>
      </c>
      <c r="B1014" s="662" t="s">
        <v>543</v>
      </c>
      <c r="C1014" s="662" t="s">
        <v>2356</v>
      </c>
      <c r="D1014" s="743" t="s">
        <v>4570</v>
      </c>
      <c r="E1014" s="744" t="s">
        <v>2371</v>
      </c>
      <c r="F1014" s="662" t="s">
        <v>2351</v>
      </c>
      <c r="G1014" s="662" t="s">
        <v>2763</v>
      </c>
      <c r="H1014" s="662" t="s">
        <v>544</v>
      </c>
      <c r="I1014" s="662" t="s">
        <v>2764</v>
      </c>
      <c r="J1014" s="662" t="s">
        <v>2765</v>
      </c>
      <c r="K1014" s="662" t="s">
        <v>2766</v>
      </c>
      <c r="L1014" s="663">
        <v>741.88</v>
      </c>
      <c r="M1014" s="663">
        <v>2225.64</v>
      </c>
      <c r="N1014" s="662">
        <v>3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12</v>
      </c>
      <c r="B1015" s="662" t="s">
        <v>543</v>
      </c>
      <c r="C1015" s="662" t="s">
        <v>2356</v>
      </c>
      <c r="D1015" s="743" t="s">
        <v>4570</v>
      </c>
      <c r="E1015" s="744" t="s">
        <v>2371</v>
      </c>
      <c r="F1015" s="662" t="s">
        <v>2351</v>
      </c>
      <c r="G1015" s="662" t="s">
        <v>2763</v>
      </c>
      <c r="H1015" s="662" t="s">
        <v>544</v>
      </c>
      <c r="I1015" s="662" t="s">
        <v>2767</v>
      </c>
      <c r="J1015" s="662" t="s">
        <v>2768</v>
      </c>
      <c r="K1015" s="662" t="s">
        <v>2769</v>
      </c>
      <c r="L1015" s="663">
        <v>1154.81</v>
      </c>
      <c r="M1015" s="663">
        <v>2309.62</v>
      </c>
      <c r="N1015" s="662">
        <v>2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12</v>
      </c>
      <c r="B1016" s="662" t="s">
        <v>543</v>
      </c>
      <c r="C1016" s="662" t="s">
        <v>2356</v>
      </c>
      <c r="D1016" s="743" t="s">
        <v>4570</v>
      </c>
      <c r="E1016" s="744" t="s">
        <v>2371</v>
      </c>
      <c r="F1016" s="662" t="s">
        <v>2351</v>
      </c>
      <c r="G1016" s="662" t="s">
        <v>2520</v>
      </c>
      <c r="H1016" s="662" t="s">
        <v>544</v>
      </c>
      <c r="I1016" s="662" t="s">
        <v>3693</v>
      </c>
      <c r="J1016" s="662" t="s">
        <v>3694</v>
      </c>
      <c r="K1016" s="662" t="s">
        <v>3695</v>
      </c>
      <c r="L1016" s="663">
        <v>39.020000000000003</v>
      </c>
      <c r="M1016" s="663">
        <v>39.020000000000003</v>
      </c>
      <c r="N1016" s="662">
        <v>1</v>
      </c>
      <c r="O1016" s="745">
        <v>0.5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12</v>
      </c>
      <c r="B1017" s="662" t="s">
        <v>543</v>
      </c>
      <c r="C1017" s="662" t="s">
        <v>2356</v>
      </c>
      <c r="D1017" s="743" t="s">
        <v>4570</v>
      </c>
      <c r="E1017" s="744" t="s">
        <v>2371</v>
      </c>
      <c r="F1017" s="662" t="s">
        <v>2351</v>
      </c>
      <c r="G1017" s="662" t="s">
        <v>2523</v>
      </c>
      <c r="H1017" s="662" t="s">
        <v>544</v>
      </c>
      <c r="I1017" s="662" t="s">
        <v>2524</v>
      </c>
      <c r="J1017" s="662" t="s">
        <v>2525</v>
      </c>
      <c r="K1017" s="662" t="s">
        <v>2325</v>
      </c>
      <c r="L1017" s="663">
        <v>208.39</v>
      </c>
      <c r="M1017" s="663">
        <v>208.39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12</v>
      </c>
      <c r="B1018" s="662" t="s">
        <v>543</v>
      </c>
      <c r="C1018" s="662" t="s">
        <v>2356</v>
      </c>
      <c r="D1018" s="743" t="s">
        <v>4570</v>
      </c>
      <c r="E1018" s="744" t="s">
        <v>2371</v>
      </c>
      <c r="F1018" s="662" t="s">
        <v>2351</v>
      </c>
      <c r="G1018" s="662" t="s">
        <v>2468</v>
      </c>
      <c r="H1018" s="662" t="s">
        <v>544</v>
      </c>
      <c r="I1018" s="662" t="s">
        <v>3241</v>
      </c>
      <c r="J1018" s="662" t="s">
        <v>3242</v>
      </c>
      <c r="K1018" s="662" t="s">
        <v>3243</v>
      </c>
      <c r="L1018" s="663">
        <v>0</v>
      </c>
      <c r="M1018" s="663">
        <v>0</v>
      </c>
      <c r="N1018" s="662">
        <v>1</v>
      </c>
      <c r="O1018" s="745">
        <v>0.5</v>
      </c>
      <c r="P1018" s="663">
        <v>0</v>
      </c>
      <c r="Q1018" s="678"/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12</v>
      </c>
      <c r="B1019" s="662" t="s">
        <v>543</v>
      </c>
      <c r="C1019" s="662" t="s">
        <v>2356</v>
      </c>
      <c r="D1019" s="743" t="s">
        <v>4570</v>
      </c>
      <c r="E1019" s="744" t="s">
        <v>2371</v>
      </c>
      <c r="F1019" s="662" t="s">
        <v>2351</v>
      </c>
      <c r="G1019" s="662" t="s">
        <v>2544</v>
      </c>
      <c r="H1019" s="662" t="s">
        <v>544</v>
      </c>
      <c r="I1019" s="662" t="s">
        <v>2786</v>
      </c>
      <c r="J1019" s="662" t="s">
        <v>2545</v>
      </c>
      <c r="K1019" s="662" t="s">
        <v>2475</v>
      </c>
      <c r="L1019" s="663">
        <v>0</v>
      </c>
      <c r="M1019" s="663">
        <v>0</v>
      </c>
      <c r="N1019" s="662">
        <v>1</v>
      </c>
      <c r="O1019" s="745">
        <v>0.5</v>
      </c>
      <c r="P1019" s="663">
        <v>0</v>
      </c>
      <c r="Q1019" s="678"/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12</v>
      </c>
      <c r="B1020" s="662" t="s">
        <v>543</v>
      </c>
      <c r="C1020" s="662" t="s">
        <v>2356</v>
      </c>
      <c r="D1020" s="743" t="s">
        <v>4570</v>
      </c>
      <c r="E1020" s="744" t="s">
        <v>2371</v>
      </c>
      <c r="F1020" s="662" t="s">
        <v>2351</v>
      </c>
      <c r="G1020" s="662" t="s">
        <v>2544</v>
      </c>
      <c r="H1020" s="662" t="s">
        <v>544</v>
      </c>
      <c r="I1020" s="662" t="s">
        <v>870</v>
      </c>
      <c r="J1020" s="662" t="s">
        <v>2545</v>
      </c>
      <c r="K1020" s="662" t="s">
        <v>2546</v>
      </c>
      <c r="L1020" s="663">
        <v>37.520000000000003</v>
      </c>
      <c r="M1020" s="663">
        <v>37.520000000000003</v>
      </c>
      <c r="N1020" s="662">
        <v>1</v>
      </c>
      <c r="O1020" s="745">
        <v>0.5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12</v>
      </c>
      <c r="B1021" s="662" t="s">
        <v>543</v>
      </c>
      <c r="C1021" s="662" t="s">
        <v>2356</v>
      </c>
      <c r="D1021" s="743" t="s">
        <v>4570</v>
      </c>
      <c r="E1021" s="744" t="s">
        <v>2371</v>
      </c>
      <c r="F1021" s="662" t="s">
        <v>2351</v>
      </c>
      <c r="G1021" s="662" t="s">
        <v>2446</v>
      </c>
      <c r="H1021" s="662" t="s">
        <v>544</v>
      </c>
      <c r="I1021" s="662" t="s">
        <v>3035</v>
      </c>
      <c r="J1021" s="662" t="s">
        <v>2788</v>
      </c>
      <c r="K1021" s="662" t="s">
        <v>3036</v>
      </c>
      <c r="L1021" s="663">
        <v>0</v>
      </c>
      <c r="M1021" s="663">
        <v>0</v>
      </c>
      <c r="N1021" s="662">
        <v>1</v>
      </c>
      <c r="O1021" s="745">
        <v>1</v>
      </c>
      <c r="P1021" s="663">
        <v>0</v>
      </c>
      <c r="Q1021" s="678"/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12</v>
      </c>
      <c r="B1022" s="662" t="s">
        <v>543</v>
      </c>
      <c r="C1022" s="662" t="s">
        <v>2356</v>
      </c>
      <c r="D1022" s="743" t="s">
        <v>4570</v>
      </c>
      <c r="E1022" s="744" t="s">
        <v>2371</v>
      </c>
      <c r="F1022" s="662" t="s">
        <v>2351</v>
      </c>
      <c r="G1022" s="662" t="s">
        <v>2446</v>
      </c>
      <c r="H1022" s="662" t="s">
        <v>544</v>
      </c>
      <c r="I1022" s="662" t="s">
        <v>3696</v>
      </c>
      <c r="J1022" s="662" t="s">
        <v>2448</v>
      </c>
      <c r="K1022" s="662" t="s">
        <v>3697</v>
      </c>
      <c r="L1022" s="663">
        <v>0</v>
      </c>
      <c r="M1022" s="663">
        <v>0</v>
      </c>
      <c r="N1022" s="662">
        <v>1</v>
      </c>
      <c r="O1022" s="745">
        <v>1</v>
      </c>
      <c r="P1022" s="663">
        <v>0</v>
      </c>
      <c r="Q1022" s="678"/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12</v>
      </c>
      <c r="B1023" s="662" t="s">
        <v>543</v>
      </c>
      <c r="C1023" s="662" t="s">
        <v>2356</v>
      </c>
      <c r="D1023" s="743" t="s">
        <v>4570</v>
      </c>
      <c r="E1023" s="744" t="s">
        <v>2371</v>
      </c>
      <c r="F1023" s="662" t="s">
        <v>2351</v>
      </c>
      <c r="G1023" s="662" t="s">
        <v>2526</v>
      </c>
      <c r="H1023" s="662" t="s">
        <v>544</v>
      </c>
      <c r="I1023" s="662" t="s">
        <v>2527</v>
      </c>
      <c r="J1023" s="662" t="s">
        <v>2528</v>
      </c>
      <c r="K1023" s="662" t="s">
        <v>2529</v>
      </c>
      <c r="L1023" s="663">
        <v>670.97</v>
      </c>
      <c r="M1023" s="663">
        <v>670.97</v>
      </c>
      <c r="N1023" s="662">
        <v>1</v>
      </c>
      <c r="O1023" s="745">
        <v>0.5</v>
      </c>
      <c r="P1023" s="663">
        <v>670.97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12</v>
      </c>
      <c r="B1024" s="662" t="s">
        <v>543</v>
      </c>
      <c r="C1024" s="662" t="s">
        <v>2356</v>
      </c>
      <c r="D1024" s="743" t="s">
        <v>4570</v>
      </c>
      <c r="E1024" s="744" t="s">
        <v>2371</v>
      </c>
      <c r="F1024" s="662" t="s">
        <v>2351</v>
      </c>
      <c r="G1024" s="662" t="s">
        <v>2526</v>
      </c>
      <c r="H1024" s="662" t="s">
        <v>544</v>
      </c>
      <c r="I1024" s="662" t="s">
        <v>3037</v>
      </c>
      <c r="J1024" s="662" t="s">
        <v>2528</v>
      </c>
      <c r="K1024" s="662" t="s">
        <v>3038</v>
      </c>
      <c r="L1024" s="663">
        <v>0</v>
      </c>
      <c r="M1024" s="663">
        <v>0</v>
      </c>
      <c r="N1024" s="662">
        <v>1</v>
      </c>
      <c r="O1024" s="745">
        <v>1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12</v>
      </c>
      <c r="B1025" s="662" t="s">
        <v>543</v>
      </c>
      <c r="C1025" s="662" t="s">
        <v>2356</v>
      </c>
      <c r="D1025" s="743" t="s">
        <v>4570</v>
      </c>
      <c r="E1025" s="744" t="s">
        <v>2371</v>
      </c>
      <c r="F1025" s="662" t="s">
        <v>2351</v>
      </c>
      <c r="G1025" s="662" t="s">
        <v>2472</v>
      </c>
      <c r="H1025" s="662" t="s">
        <v>544</v>
      </c>
      <c r="I1025" s="662" t="s">
        <v>907</v>
      </c>
      <c r="J1025" s="662" t="s">
        <v>2474</v>
      </c>
      <c r="K1025" s="662" t="s">
        <v>3597</v>
      </c>
      <c r="L1025" s="663">
        <v>63.7</v>
      </c>
      <c r="M1025" s="663">
        <v>127.4</v>
      </c>
      <c r="N1025" s="662">
        <v>2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12</v>
      </c>
      <c r="B1026" s="662" t="s">
        <v>543</v>
      </c>
      <c r="C1026" s="662" t="s">
        <v>2356</v>
      </c>
      <c r="D1026" s="743" t="s">
        <v>4570</v>
      </c>
      <c r="E1026" s="744" t="s">
        <v>2371</v>
      </c>
      <c r="F1026" s="662" t="s">
        <v>2351</v>
      </c>
      <c r="G1026" s="662" t="s">
        <v>2812</v>
      </c>
      <c r="H1026" s="662" t="s">
        <v>544</v>
      </c>
      <c r="I1026" s="662" t="s">
        <v>3262</v>
      </c>
      <c r="J1026" s="662" t="s">
        <v>3263</v>
      </c>
      <c r="K1026" s="662" t="s">
        <v>3264</v>
      </c>
      <c r="L1026" s="663">
        <v>79.64</v>
      </c>
      <c r="M1026" s="663">
        <v>79.64</v>
      </c>
      <c r="N1026" s="662">
        <v>1</v>
      </c>
      <c r="O1026" s="745">
        <v>0.5</v>
      </c>
      <c r="P1026" s="663">
        <v>79.64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12</v>
      </c>
      <c r="B1027" s="662" t="s">
        <v>543</v>
      </c>
      <c r="C1027" s="662" t="s">
        <v>2356</v>
      </c>
      <c r="D1027" s="743" t="s">
        <v>4570</v>
      </c>
      <c r="E1027" s="744" t="s">
        <v>2371</v>
      </c>
      <c r="F1027" s="662" t="s">
        <v>2351</v>
      </c>
      <c r="G1027" s="662" t="s">
        <v>2476</v>
      </c>
      <c r="H1027" s="662" t="s">
        <v>544</v>
      </c>
      <c r="I1027" s="662" t="s">
        <v>1059</v>
      </c>
      <c r="J1027" s="662" t="s">
        <v>1060</v>
      </c>
      <c r="K1027" s="662" t="s">
        <v>1061</v>
      </c>
      <c r="L1027" s="663">
        <v>60.9</v>
      </c>
      <c r="M1027" s="663">
        <v>548.1</v>
      </c>
      <c r="N1027" s="662">
        <v>9</v>
      </c>
      <c r="O1027" s="745">
        <v>3</v>
      </c>
      <c r="P1027" s="663">
        <v>548.1</v>
      </c>
      <c r="Q1027" s="678">
        <v>1</v>
      </c>
      <c r="R1027" s="662">
        <v>9</v>
      </c>
      <c r="S1027" s="678">
        <v>1</v>
      </c>
      <c r="T1027" s="745">
        <v>3</v>
      </c>
      <c r="U1027" s="701">
        <v>1</v>
      </c>
    </row>
    <row r="1028" spans="1:21" ht="14.4" customHeight="1" x14ac:dyDescent="0.3">
      <c r="A1028" s="661">
        <v>12</v>
      </c>
      <c r="B1028" s="662" t="s">
        <v>543</v>
      </c>
      <c r="C1028" s="662" t="s">
        <v>2356</v>
      </c>
      <c r="D1028" s="743" t="s">
        <v>4570</v>
      </c>
      <c r="E1028" s="744" t="s">
        <v>2371</v>
      </c>
      <c r="F1028" s="662" t="s">
        <v>2351</v>
      </c>
      <c r="G1028" s="662" t="s">
        <v>3617</v>
      </c>
      <c r="H1028" s="662" t="s">
        <v>544</v>
      </c>
      <c r="I1028" s="662" t="s">
        <v>3698</v>
      </c>
      <c r="J1028" s="662" t="s">
        <v>3699</v>
      </c>
      <c r="K1028" s="662" t="s">
        <v>2529</v>
      </c>
      <c r="L1028" s="663">
        <v>0</v>
      </c>
      <c r="M1028" s="663">
        <v>0</v>
      </c>
      <c r="N1028" s="662">
        <v>1</v>
      </c>
      <c r="O1028" s="745">
        <v>0.5</v>
      </c>
      <c r="P1028" s="663">
        <v>0</v>
      </c>
      <c r="Q1028" s="678"/>
      <c r="R1028" s="662">
        <v>1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12</v>
      </c>
      <c r="B1029" s="662" t="s">
        <v>543</v>
      </c>
      <c r="C1029" s="662" t="s">
        <v>2356</v>
      </c>
      <c r="D1029" s="743" t="s">
        <v>4570</v>
      </c>
      <c r="E1029" s="744" t="s">
        <v>2371</v>
      </c>
      <c r="F1029" s="662" t="s">
        <v>2351</v>
      </c>
      <c r="G1029" s="662" t="s">
        <v>3287</v>
      </c>
      <c r="H1029" s="662" t="s">
        <v>544</v>
      </c>
      <c r="I1029" s="662" t="s">
        <v>3620</v>
      </c>
      <c r="J1029" s="662" t="s">
        <v>3621</v>
      </c>
      <c r="K1029" s="662" t="s">
        <v>3622</v>
      </c>
      <c r="L1029" s="663">
        <v>79.03</v>
      </c>
      <c r="M1029" s="663">
        <v>79.03</v>
      </c>
      <c r="N1029" s="662">
        <v>1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12</v>
      </c>
      <c r="B1030" s="662" t="s">
        <v>543</v>
      </c>
      <c r="C1030" s="662" t="s">
        <v>2356</v>
      </c>
      <c r="D1030" s="743" t="s">
        <v>4570</v>
      </c>
      <c r="E1030" s="744" t="s">
        <v>2371</v>
      </c>
      <c r="F1030" s="662" t="s">
        <v>2351</v>
      </c>
      <c r="G1030" s="662" t="s">
        <v>2552</v>
      </c>
      <c r="H1030" s="662" t="s">
        <v>544</v>
      </c>
      <c r="I1030" s="662" t="s">
        <v>877</v>
      </c>
      <c r="J1030" s="662" t="s">
        <v>2553</v>
      </c>
      <c r="K1030" s="662" t="s">
        <v>2554</v>
      </c>
      <c r="L1030" s="663">
        <v>53.57</v>
      </c>
      <c r="M1030" s="663">
        <v>53.57</v>
      </c>
      <c r="N1030" s="662">
        <v>1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12</v>
      </c>
      <c r="B1031" s="662" t="s">
        <v>543</v>
      </c>
      <c r="C1031" s="662" t="s">
        <v>2356</v>
      </c>
      <c r="D1031" s="743" t="s">
        <v>4570</v>
      </c>
      <c r="E1031" s="744" t="s">
        <v>2371</v>
      </c>
      <c r="F1031" s="662" t="s">
        <v>2351</v>
      </c>
      <c r="G1031" s="662" t="s">
        <v>3700</v>
      </c>
      <c r="H1031" s="662" t="s">
        <v>544</v>
      </c>
      <c r="I1031" s="662" t="s">
        <v>3701</v>
      </c>
      <c r="J1031" s="662" t="s">
        <v>1010</v>
      </c>
      <c r="K1031" s="662" t="s">
        <v>2308</v>
      </c>
      <c r="L1031" s="663">
        <v>65.22</v>
      </c>
      <c r="M1031" s="663">
        <v>65.22</v>
      </c>
      <c r="N1031" s="662">
        <v>1</v>
      </c>
      <c r="O1031" s="745">
        <v>0.5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12</v>
      </c>
      <c r="B1032" s="662" t="s">
        <v>543</v>
      </c>
      <c r="C1032" s="662" t="s">
        <v>2356</v>
      </c>
      <c r="D1032" s="743" t="s">
        <v>4570</v>
      </c>
      <c r="E1032" s="744" t="s">
        <v>2371</v>
      </c>
      <c r="F1032" s="662" t="s">
        <v>2351</v>
      </c>
      <c r="G1032" s="662" t="s">
        <v>2395</v>
      </c>
      <c r="H1032" s="662" t="s">
        <v>544</v>
      </c>
      <c r="I1032" s="662" t="s">
        <v>2680</v>
      </c>
      <c r="J1032" s="662" t="s">
        <v>2681</v>
      </c>
      <c r="K1032" s="662" t="s">
        <v>2682</v>
      </c>
      <c r="L1032" s="663">
        <v>146.84</v>
      </c>
      <c r="M1032" s="663">
        <v>293.68</v>
      </c>
      <c r="N1032" s="662">
        <v>2</v>
      </c>
      <c r="O1032" s="745">
        <v>1</v>
      </c>
      <c r="P1032" s="663">
        <v>293.68</v>
      </c>
      <c r="Q1032" s="678">
        <v>1</v>
      </c>
      <c r="R1032" s="662">
        <v>2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12</v>
      </c>
      <c r="B1033" s="662" t="s">
        <v>543</v>
      </c>
      <c r="C1033" s="662" t="s">
        <v>2356</v>
      </c>
      <c r="D1033" s="743" t="s">
        <v>4570</v>
      </c>
      <c r="E1033" s="744" t="s">
        <v>2371</v>
      </c>
      <c r="F1033" s="662" t="s">
        <v>2351</v>
      </c>
      <c r="G1033" s="662" t="s">
        <v>2395</v>
      </c>
      <c r="H1033" s="662" t="s">
        <v>544</v>
      </c>
      <c r="I1033" s="662" t="s">
        <v>1868</v>
      </c>
      <c r="J1033" s="662" t="s">
        <v>1869</v>
      </c>
      <c r="K1033" s="662" t="s">
        <v>2310</v>
      </c>
      <c r="L1033" s="663">
        <v>88.1</v>
      </c>
      <c r="M1033" s="663">
        <v>969.09999999999991</v>
      </c>
      <c r="N1033" s="662">
        <v>11</v>
      </c>
      <c r="O1033" s="745">
        <v>7.5</v>
      </c>
      <c r="P1033" s="663">
        <v>528.6</v>
      </c>
      <c r="Q1033" s="678">
        <v>0.54545454545454553</v>
      </c>
      <c r="R1033" s="662">
        <v>6</v>
      </c>
      <c r="S1033" s="678">
        <v>0.54545454545454541</v>
      </c>
      <c r="T1033" s="745">
        <v>4.5</v>
      </c>
      <c r="U1033" s="701">
        <v>0.6</v>
      </c>
    </row>
    <row r="1034" spans="1:21" ht="14.4" customHeight="1" x14ac:dyDescent="0.3">
      <c r="A1034" s="661">
        <v>12</v>
      </c>
      <c r="B1034" s="662" t="s">
        <v>543</v>
      </c>
      <c r="C1034" s="662" t="s">
        <v>2356</v>
      </c>
      <c r="D1034" s="743" t="s">
        <v>4570</v>
      </c>
      <c r="E1034" s="744" t="s">
        <v>2371</v>
      </c>
      <c r="F1034" s="662" t="s">
        <v>2351</v>
      </c>
      <c r="G1034" s="662" t="s">
        <v>2396</v>
      </c>
      <c r="H1034" s="662" t="s">
        <v>544</v>
      </c>
      <c r="I1034" s="662" t="s">
        <v>2397</v>
      </c>
      <c r="J1034" s="662" t="s">
        <v>2398</v>
      </c>
      <c r="K1034" s="662" t="s">
        <v>2399</v>
      </c>
      <c r="L1034" s="663">
        <v>75.739999999999995</v>
      </c>
      <c r="M1034" s="663">
        <v>151.47999999999999</v>
      </c>
      <c r="N1034" s="662">
        <v>2</v>
      </c>
      <c r="O1034" s="745">
        <v>1</v>
      </c>
      <c r="P1034" s="663">
        <v>151.47999999999999</v>
      </c>
      <c r="Q1034" s="678">
        <v>1</v>
      </c>
      <c r="R1034" s="662">
        <v>2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12</v>
      </c>
      <c r="B1035" s="662" t="s">
        <v>543</v>
      </c>
      <c r="C1035" s="662" t="s">
        <v>2356</v>
      </c>
      <c r="D1035" s="743" t="s">
        <v>4570</v>
      </c>
      <c r="E1035" s="744" t="s">
        <v>2371</v>
      </c>
      <c r="F1035" s="662" t="s">
        <v>2351</v>
      </c>
      <c r="G1035" s="662" t="s">
        <v>2400</v>
      </c>
      <c r="H1035" s="662" t="s">
        <v>544</v>
      </c>
      <c r="I1035" s="662" t="s">
        <v>1790</v>
      </c>
      <c r="J1035" s="662" t="s">
        <v>1791</v>
      </c>
      <c r="K1035" s="662" t="s">
        <v>2401</v>
      </c>
      <c r="L1035" s="663">
        <v>78.33</v>
      </c>
      <c r="M1035" s="663">
        <v>626.64</v>
      </c>
      <c r="N1035" s="662">
        <v>8</v>
      </c>
      <c r="O1035" s="745">
        <v>4</v>
      </c>
      <c r="P1035" s="663">
        <v>313.32</v>
      </c>
      <c r="Q1035" s="678">
        <v>0.5</v>
      </c>
      <c r="R1035" s="662">
        <v>4</v>
      </c>
      <c r="S1035" s="678">
        <v>0.5</v>
      </c>
      <c r="T1035" s="745">
        <v>2</v>
      </c>
      <c r="U1035" s="701">
        <v>0.5</v>
      </c>
    </row>
    <row r="1036" spans="1:21" ht="14.4" customHeight="1" x14ac:dyDescent="0.3">
      <c r="A1036" s="661">
        <v>12</v>
      </c>
      <c r="B1036" s="662" t="s">
        <v>543</v>
      </c>
      <c r="C1036" s="662" t="s">
        <v>2356</v>
      </c>
      <c r="D1036" s="743" t="s">
        <v>4570</v>
      </c>
      <c r="E1036" s="744" t="s">
        <v>2371</v>
      </c>
      <c r="F1036" s="662" t="s">
        <v>2351</v>
      </c>
      <c r="G1036" s="662" t="s">
        <v>3702</v>
      </c>
      <c r="H1036" s="662" t="s">
        <v>544</v>
      </c>
      <c r="I1036" s="662" t="s">
        <v>3703</v>
      </c>
      <c r="J1036" s="662" t="s">
        <v>3704</v>
      </c>
      <c r="K1036" s="662" t="s">
        <v>3705</v>
      </c>
      <c r="L1036" s="663">
        <v>0</v>
      </c>
      <c r="M1036" s="663">
        <v>0</v>
      </c>
      <c r="N1036" s="662">
        <v>1</v>
      </c>
      <c r="O1036" s="745">
        <v>1</v>
      </c>
      <c r="P1036" s="663">
        <v>0</v>
      </c>
      <c r="Q1036" s="678"/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12</v>
      </c>
      <c r="B1037" s="662" t="s">
        <v>543</v>
      </c>
      <c r="C1037" s="662" t="s">
        <v>2356</v>
      </c>
      <c r="D1037" s="743" t="s">
        <v>4570</v>
      </c>
      <c r="E1037" s="744" t="s">
        <v>2371</v>
      </c>
      <c r="F1037" s="662" t="s">
        <v>2351</v>
      </c>
      <c r="G1037" s="662" t="s">
        <v>3706</v>
      </c>
      <c r="H1037" s="662" t="s">
        <v>1529</v>
      </c>
      <c r="I1037" s="662" t="s">
        <v>1616</v>
      </c>
      <c r="J1037" s="662" t="s">
        <v>2234</v>
      </c>
      <c r="K1037" s="662" t="s">
        <v>2235</v>
      </c>
      <c r="L1037" s="663">
        <v>87.41</v>
      </c>
      <c r="M1037" s="663">
        <v>262.23</v>
      </c>
      <c r="N1037" s="662">
        <v>3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12</v>
      </c>
      <c r="B1038" s="662" t="s">
        <v>543</v>
      </c>
      <c r="C1038" s="662" t="s">
        <v>2356</v>
      </c>
      <c r="D1038" s="743" t="s">
        <v>4570</v>
      </c>
      <c r="E1038" s="744" t="s">
        <v>2371</v>
      </c>
      <c r="F1038" s="662" t="s">
        <v>2351</v>
      </c>
      <c r="G1038" s="662" t="s">
        <v>2402</v>
      </c>
      <c r="H1038" s="662" t="s">
        <v>544</v>
      </c>
      <c r="I1038" s="662" t="s">
        <v>1385</v>
      </c>
      <c r="J1038" s="662" t="s">
        <v>1386</v>
      </c>
      <c r="K1038" s="662" t="s">
        <v>1387</v>
      </c>
      <c r="L1038" s="663">
        <v>108.44</v>
      </c>
      <c r="M1038" s="663">
        <v>542.20000000000005</v>
      </c>
      <c r="N1038" s="662">
        <v>5</v>
      </c>
      <c r="O1038" s="745">
        <v>2.5</v>
      </c>
      <c r="P1038" s="663">
        <v>433.76</v>
      </c>
      <c r="Q1038" s="678">
        <v>0.79999999999999993</v>
      </c>
      <c r="R1038" s="662">
        <v>4</v>
      </c>
      <c r="S1038" s="678">
        <v>0.8</v>
      </c>
      <c r="T1038" s="745">
        <v>2</v>
      </c>
      <c r="U1038" s="701">
        <v>0.8</v>
      </c>
    </row>
    <row r="1039" spans="1:21" ht="14.4" customHeight="1" x14ac:dyDescent="0.3">
      <c r="A1039" s="661">
        <v>12</v>
      </c>
      <c r="B1039" s="662" t="s">
        <v>543</v>
      </c>
      <c r="C1039" s="662" t="s">
        <v>2356</v>
      </c>
      <c r="D1039" s="743" t="s">
        <v>4570</v>
      </c>
      <c r="E1039" s="744" t="s">
        <v>2371</v>
      </c>
      <c r="F1039" s="662" t="s">
        <v>2351</v>
      </c>
      <c r="G1039" s="662" t="s">
        <v>2495</v>
      </c>
      <c r="H1039" s="662" t="s">
        <v>544</v>
      </c>
      <c r="I1039" s="662" t="s">
        <v>2496</v>
      </c>
      <c r="J1039" s="662" t="s">
        <v>2497</v>
      </c>
      <c r="K1039" s="662" t="s">
        <v>2498</v>
      </c>
      <c r="L1039" s="663">
        <v>0</v>
      </c>
      <c r="M1039" s="663">
        <v>0</v>
      </c>
      <c r="N1039" s="662">
        <v>1</v>
      </c>
      <c r="O1039" s="745">
        <v>1</v>
      </c>
      <c r="P1039" s="663">
        <v>0</v>
      </c>
      <c r="Q1039" s="678"/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12</v>
      </c>
      <c r="B1040" s="662" t="s">
        <v>543</v>
      </c>
      <c r="C1040" s="662" t="s">
        <v>2356</v>
      </c>
      <c r="D1040" s="743" t="s">
        <v>4570</v>
      </c>
      <c r="E1040" s="744" t="s">
        <v>2371</v>
      </c>
      <c r="F1040" s="662" t="s">
        <v>2351</v>
      </c>
      <c r="G1040" s="662" t="s">
        <v>2495</v>
      </c>
      <c r="H1040" s="662" t="s">
        <v>544</v>
      </c>
      <c r="I1040" s="662" t="s">
        <v>3633</v>
      </c>
      <c r="J1040" s="662" t="s">
        <v>2497</v>
      </c>
      <c r="K1040" s="662" t="s">
        <v>3634</v>
      </c>
      <c r="L1040" s="663">
        <v>0</v>
      </c>
      <c r="M1040" s="663">
        <v>0</v>
      </c>
      <c r="N1040" s="662">
        <v>1</v>
      </c>
      <c r="O1040" s="745">
        <v>1</v>
      </c>
      <c r="P1040" s="663">
        <v>0</v>
      </c>
      <c r="Q1040" s="678"/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12</v>
      </c>
      <c r="B1041" s="662" t="s">
        <v>543</v>
      </c>
      <c r="C1041" s="662" t="s">
        <v>2356</v>
      </c>
      <c r="D1041" s="743" t="s">
        <v>4570</v>
      </c>
      <c r="E1041" s="744" t="s">
        <v>2371</v>
      </c>
      <c r="F1041" s="662" t="s">
        <v>2351</v>
      </c>
      <c r="G1041" s="662" t="s">
        <v>2495</v>
      </c>
      <c r="H1041" s="662" t="s">
        <v>544</v>
      </c>
      <c r="I1041" s="662" t="s">
        <v>3635</v>
      </c>
      <c r="J1041" s="662" t="s">
        <v>2497</v>
      </c>
      <c r="K1041" s="662" t="s">
        <v>3636</v>
      </c>
      <c r="L1041" s="663">
        <v>0</v>
      </c>
      <c r="M1041" s="663">
        <v>0</v>
      </c>
      <c r="N1041" s="662">
        <v>4</v>
      </c>
      <c r="O1041" s="745">
        <v>3</v>
      </c>
      <c r="P1041" s="663">
        <v>0</v>
      </c>
      <c r="Q1041" s="678"/>
      <c r="R1041" s="662">
        <v>3</v>
      </c>
      <c r="S1041" s="678">
        <v>0.75</v>
      </c>
      <c r="T1041" s="745">
        <v>2.5</v>
      </c>
      <c r="U1041" s="701">
        <v>0.83333333333333337</v>
      </c>
    </row>
    <row r="1042" spans="1:21" ht="14.4" customHeight="1" x14ac:dyDescent="0.3">
      <c r="A1042" s="661">
        <v>12</v>
      </c>
      <c r="B1042" s="662" t="s">
        <v>543</v>
      </c>
      <c r="C1042" s="662" t="s">
        <v>2356</v>
      </c>
      <c r="D1042" s="743" t="s">
        <v>4570</v>
      </c>
      <c r="E1042" s="744" t="s">
        <v>2371</v>
      </c>
      <c r="F1042" s="662" t="s">
        <v>2351</v>
      </c>
      <c r="G1042" s="662" t="s">
        <v>3707</v>
      </c>
      <c r="H1042" s="662" t="s">
        <v>1529</v>
      </c>
      <c r="I1042" s="662" t="s">
        <v>3708</v>
      </c>
      <c r="J1042" s="662" t="s">
        <v>3709</v>
      </c>
      <c r="K1042" s="662" t="s">
        <v>3582</v>
      </c>
      <c r="L1042" s="663">
        <v>543.36</v>
      </c>
      <c r="M1042" s="663">
        <v>543.36</v>
      </c>
      <c r="N1042" s="662">
        <v>1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12</v>
      </c>
      <c r="B1043" s="662" t="s">
        <v>543</v>
      </c>
      <c r="C1043" s="662" t="s">
        <v>2356</v>
      </c>
      <c r="D1043" s="743" t="s">
        <v>4570</v>
      </c>
      <c r="E1043" s="744" t="s">
        <v>2371</v>
      </c>
      <c r="F1043" s="662" t="s">
        <v>2351</v>
      </c>
      <c r="G1043" s="662" t="s">
        <v>2555</v>
      </c>
      <c r="H1043" s="662" t="s">
        <v>544</v>
      </c>
      <c r="I1043" s="662" t="s">
        <v>2556</v>
      </c>
      <c r="J1043" s="662" t="s">
        <v>2557</v>
      </c>
      <c r="K1043" s="662" t="s">
        <v>2558</v>
      </c>
      <c r="L1043" s="663">
        <v>308.69</v>
      </c>
      <c r="M1043" s="663">
        <v>308.69</v>
      </c>
      <c r="N1043" s="662">
        <v>1</v>
      </c>
      <c r="O1043" s="745">
        <v>1</v>
      </c>
      <c r="P1043" s="663">
        <v>308.69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12</v>
      </c>
      <c r="B1044" s="662" t="s">
        <v>543</v>
      </c>
      <c r="C1044" s="662" t="s">
        <v>2356</v>
      </c>
      <c r="D1044" s="743" t="s">
        <v>4570</v>
      </c>
      <c r="E1044" s="744" t="s">
        <v>2371</v>
      </c>
      <c r="F1044" s="662" t="s">
        <v>2351</v>
      </c>
      <c r="G1044" s="662" t="s">
        <v>3340</v>
      </c>
      <c r="H1044" s="662" t="s">
        <v>1529</v>
      </c>
      <c r="I1044" s="662" t="s">
        <v>1643</v>
      </c>
      <c r="J1044" s="662" t="s">
        <v>1644</v>
      </c>
      <c r="K1044" s="662" t="s">
        <v>2327</v>
      </c>
      <c r="L1044" s="663">
        <v>63.75</v>
      </c>
      <c r="M1044" s="663">
        <v>127.5</v>
      </c>
      <c r="N1044" s="662">
        <v>2</v>
      </c>
      <c r="O1044" s="745">
        <v>1</v>
      </c>
      <c r="P1044" s="663">
        <v>127.5</v>
      </c>
      <c r="Q1044" s="678">
        <v>1</v>
      </c>
      <c r="R1044" s="662">
        <v>2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12</v>
      </c>
      <c r="B1045" s="662" t="s">
        <v>543</v>
      </c>
      <c r="C1045" s="662" t="s">
        <v>2356</v>
      </c>
      <c r="D1045" s="743" t="s">
        <v>4570</v>
      </c>
      <c r="E1045" s="744" t="s">
        <v>2371</v>
      </c>
      <c r="F1045" s="662" t="s">
        <v>2351</v>
      </c>
      <c r="G1045" s="662" t="s">
        <v>2405</v>
      </c>
      <c r="H1045" s="662" t="s">
        <v>544</v>
      </c>
      <c r="I1045" s="662" t="s">
        <v>2406</v>
      </c>
      <c r="J1045" s="662" t="s">
        <v>2407</v>
      </c>
      <c r="K1045" s="662" t="s">
        <v>2408</v>
      </c>
      <c r="L1045" s="663">
        <v>0</v>
      </c>
      <c r="M1045" s="663">
        <v>0</v>
      </c>
      <c r="N1045" s="662">
        <v>6</v>
      </c>
      <c r="O1045" s="745">
        <v>2</v>
      </c>
      <c r="P1045" s="663">
        <v>0</v>
      </c>
      <c r="Q1045" s="678"/>
      <c r="R1045" s="662">
        <v>6</v>
      </c>
      <c r="S1045" s="678">
        <v>1</v>
      </c>
      <c r="T1045" s="745">
        <v>2</v>
      </c>
      <c r="U1045" s="701">
        <v>1</v>
      </c>
    </row>
    <row r="1046" spans="1:21" ht="14.4" customHeight="1" x14ac:dyDescent="0.3">
      <c r="A1046" s="661">
        <v>12</v>
      </c>
      <c r="B1046" s="662" t="s">
        <v>543</v>
      </c>
      <c r="C1046" s="662" t="s">
        <v>2356</v>
      </c>
      <c r="D1046" s="743" t="s">
        <v>4570</v>
      </c>
      <c r="E1046" s="744" t="s">
        <v>2371</v>
      </c>
      <c r="F1046" s="662" t="s">
        <v>2351</v>
      </c>
      <c r="G1046" s="662" t="s">
        <v>2405</v>
      </c>
      <c r="H1046" s="662" t="s">
        <v>544</v>
      </c>
      <c r="I1046" s="662" t="s">
        <v>2645</v>
      </c>
      <c r="J1046" s="662" t="s">
        <v>2407</v>
      </c>
      <c r="K1046" s="662" t="s">
        <v>2646</v>
      </c>
      <c r="L1046" s="663">
        <v>0</v>
      </c>
      <c r="M1046" s="663">
        <v>0</v>
      </c>
      <c r="N1046" s="662">
        <v>1</v>
      </c>
      <c r="O1046" s="745">
        <v>1</v>
      </c>
      <c r="P1046" s="663">
        <v>0</v>
      </c>
      <c r="Q1046" s="678"/>
      <c r="R1046" s="662">
        <v>1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12</v>
      </c>
      <c r="B1047" s="662" t="s">
        <v>543</v>
      </c>
      <c r="C1047" s="662" t="s">
        <v>2356</v>
      </c>
      <c r="D1047" s="743" t="s">
        <v>4570</v>
      </c>
      <c r="E1047" s="744" t="s">
        <v>2371</v>
      </c>
      <c r="F1047" s="662" t="s">
        <v>2351</v>
      </c>
      <c r="G1047" s="662" t="s">
        <v>2405</v>
      </c>
      <c r="H1047" s="662" t="s">
        <v>544</v>
      </c>
      <c r="I1047" s="662" t="s">
        <v>3710</v>
      </c>
      <c r="J1047" s="662" t="s">
        <v>2868</v>
      </c>
      <c r="K1047" s="662" t="s">
        <v>3711</v>
      </c>
      <c r="L1047" s="663">
        <v>0</v>
      </c>
      <c r="M1047" s="663">
        <v>0</v>
      </c>
      <c r="N1047" s="662">
        <v>1</v>
      </c>
      <c r="O1047" s="745">
        <v>1</v>
      </c>
      <c r="P1047" s="663">
        <v>0</v>
      </c>
      <c r="Q1047" s="678"/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12</v>
      </c>
      <c r="B1048" s="662" t="s">
        <v>543</v>
      </c>
      <c r="C1048" s="662" t="s">
        <v>2356</v>
      </c>
      <c r="D1048" s="743" t="s">
        <v>4570</v>
      </c>
      <c r="E1048" s="744" t="s">
        <v>2371</v>
      </c>
      <c r="F1048" s="662" t="s">
        <v>2351</v>
      </c>
      <c r="G1048" s="662" t="s">
        <v>2870</v>
      </c>
      <c r="H1048" s="662" t="s">
        <v>544</v>
      </c>
      <c r="I1048" s="662" t="s">
        <v>2877</v>
      </c>
      <c r="J1048" s="662" t="s">
        <v>2872</v>
      </c>
      <c r="K1048" s="662" t="s">
        <v>2873</v>
      </c>
      <c r="L1048" s="663">
        <v>854.27</v>
      </c>
      <c r="M1048" s="663">
        <v>854.27</v>
      </c>
      <c r="N1048" s="662">
        <v>1</v>
      </c>
      <c r="O1048" s="745">
        <v>1</v>
      </c>
      <c r="P1048" s="663">
        <v>854.27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12</v>
      </c>
      <c r="B1049" s="662" t="s">
        <v>543</v>
      </c>
      <c r="C1049" s="662" t="s">
        <v>2356</v>
      </c>
      <c r="D1049" s="743" t="s">
        <v>4570</v>
      </c>
      <c r="E1049" s="744" t="s">
        <v>2371</v>
      </c>
      <c r="F1049" s="662" t="s">
        <v>2351</v>
      </c>
      <c r="G1049" s="662" t="s">
        <v>2870</v>
      </c>
      <c r="H1049" s="662" t="s">
        <v>544</v>
      </c>
      <c r="I1049" s="662" t="s">
        <v>3111</v>
      </c>
      <c r="J1049" s="662" t="s">
        <v>2875</v>
      </c>
      <c r="K1049" s="662" t="s">
        <v>3112</v>
      </c>
      <c r="L1049" s="663">
        <v>0</v>
      </c>
      <c r="M1049" s="663">
        <v>0</v>
      </c>
      <c r="N1049" s="662">
        <v>1</v>
      </c>
      <c r="O1049" s="745">
        <v>1</v>
      </c>
      <c r="P1049" s="663">
        <v>0</v>
      </c>
      <c r="Q1049" s="678"/>
      <c r="R1049" s="662">
        <v>1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12</v>
      </c>
      <c r="B1050" s="662" t="s">
        <v>543</v>
      </c>
      <c r="C1050" s="662" t="s">
        <v>2356</v>
      </c>
      <c r="D1050" s="743" t="s">
        <v>4570</v>
      </c>
      <c r="E1050" s="744" t="s">
        <v>2371</v>
      </c>
      <c r="F1050" s="662" t="s">
        <v>2351</v>
      </c>
      <c r="G1050" s="662" t="s">
        <v>2870</v>
      </c>
      <c r="H1050" s="662" t="s">
        <v>544</v>
      </c>
      <c r="I1050" s="662" t="s">
        <v>2878</v>
      </c>
      <c r="J1050" s="662" t="s">
        <v>2875</v>
      </c>
      <c r="K1050" s="662" t="s">
        <v>2876</v>
      </c>
      <c r="L1050" s="663">
        <v>1708.55</v>
      </c>
      <c r="M1050" s="663">
        <v>3417.1</v>
      </c>
      <c r="N1050" s="662">
        <v>2</v>
      </c>
      <c r="O1050" s="745">
        <v>1.5</v>
      </c>
      <c r="P1050" s="663">
        <v>3417.1</v>
      </c>
      <c r="Q1050" s="678">
        <v>1</v>
      </c>
      <c r="R1050" s="662">
        <v>2</v>
      </c>
      <c r="S1050" s="678">
        <v>1</v>
      </c>
      <c r="T1050" s="745">
        <v>1.5</v>
      </c>
      <c r="U1050" s="701">
        <v>1</v>
      </c>
    </row>
    <row r="1051" spans="1:21" ht="14.4" customHeight="1" x14ac:dyDescent="0.3">
      <c r="A1051" s="661">
        <v>12</v>
      </c>
      <c r="B1051" s="662" t="s">
        <v>543</v>
      </c>
      <c r="C1051" s="662" t="s">
        <v>2356</v>
      </c>
      <c r="D1051" s="743" t="s">
        <v>4570</v>
      </c>
      <c r="E1051" s="744" t="s">
        <v>2371</v>
      </c>
      <c r="F1051" s="662" t="s">
        <v>2351</v>
      </c>
      <c r="G1051" s="662" t="s">
        <v>2870</v>
      </c>
      <c r="H1051" s="662" t="s">
        <v>544</v>
      </c>
      <c r="I1051" s="662" t="s">
        <v>3113</v>
      </c>
      <c r="J1051" s="662" t="s">
        <v>2872</v>
      </c>
      <c r="K1051" s="662" t="s">
        <v>3114</v>
      </c>
      <c r="L1051" s="663">
        <v>0</v>
      </c>
      <c r="M1051" s="663">
        <v>0</v>
      </c>
      <c r="N1051" s="662">
        <v>3</v>
      </c>
      <c r="O1051" s="745">
        <v>3</v>
      </c>
      <c r="P1051" s="663">
        <v>0</v>
      </c>
      <c r="Q1051" s="678"/>
      <c r="R1051" s="662">
        <v>2</v>
      </c>
      <c r="S1051" s="678">
        <v>0.66666666666666663</v>
      </c>
      <c r="T1051" s="745">
        <v>2</v>
      </c>
      <c r="U1051" s="701">
        <v>0.66666666666666663</v>
      </c>
    </row>
    <row r="1052" spans="1:21" ht="14.4" customHeight="1" x14ac:dyDescent="0.3">
      <c r="A1052" s="661">
        <v>12</v>
      </c>
      <c r="B1052" s="662" t="s">
        <v>543</v>
      </c>
      <c r="C1052" s="662" t="s">
        <v>2356</v>
      </c>
      <c r="D1052" s="743" t="s">
        <v>4570</v>
      </c>
      <c r="E1052" s="744" t="s">
        <v>2371</v>
      </c>
      <c r="F1052" s="662" t="s">
        <v>2351</v>
      </c>
      <c r="G1052" s="662" t="s">
        <v>2412</v>
      </c>
      <c r="H1052" s="662" t="s">
        <v>544</v>
      </c>
      <c r="I1052" s="662" t="s">
        <v>2413</v>
      </c>
      <c r="J1052" s="662" t="s">
        <v>1457</v>
      </c>
      <c r="K1052" s="662" t="s">
        <v>2414</v>
      </c>
      <c r="L1052" s="663">
        <v>22.44</v>
      </c>
      <c r="M1052" s="663">
        <v>112.20000000000002</v>
      </c>
      <c r="N1052" s="662">
        <v>5</v>
      </c>
      <c r="O1052" s="745">
        <v>4.5</v>
      </c>
      <c r="P1052" s="663">
        <v>44.88</v>
      </c>
      <c r="Q1052" s="678">
        <v>0.39999999999999997</v>
      </c>
      <c r="R1052" s="662">
        <v>2</v>
      </c>
      <c r="S1052" s="678">
        <v>0.4</v>
      </c>
      <c r="T1052" s="745">
        <v>1.5</v>
      </c>
      <c r="U1052" s="701">
        <v>0.33333333333333331</v>
      </c>
    </row>
    <row r="1053" spans="1:21" ht="14.4" customHeight="1" x14ac:dyDescent="0.3">
      <c r="A1053" s="661">
        <v>12</v>
      </c>
      <c r="B1053" s="662" t="s">
        <v>543</v>
      </c>
      <c r="C1053" s="662" t="s">
        <v>2356</v>
      </c>
      <c r="D1053" s="743" t="s">
        <v>4570</v>
      </c>
      <c r="E1053" s="744" t="s">
        <v>2371</v>
      </c>
      <c r="F1053" s="662" t="s">
        <v>2351</v>
      </c>
      <c r="G1053" s="662" t="s">
        <v>2412</v>
      </c>
      <c r="H1053" s="662" t="s">
        <v>544</v>
      </c>
      <c r="I1053" s="662" t="s">
        <v>2413</v>
      </c>
      <c r="J1053" s="662" t="s">
        <v>1457</v>
      </c>
      <c r="K1053" s="662" t="s">
        <v>2414</v>
      </c>
      <c r="L1053" s="663">
        <v>42.54</v>
      </c>
      <c r="M1053" s="663">
        <v>42.54</v>
      </c>
      <c r="N1053" s="662">
        <v>1</v>
      </c>
      <c r="O1053" s="745">
        <v>1</v>
      </c>
      <c r="P1053" s="663">
        <v>42.54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12</v>
      </c>
      <c r="B1054" s="662" t="s">
        <v>543</v>
      </c>
      <c r="C1054" s="662" t="s">
        <v>2356</v>
      </c>
      <c r="D1054" s="743" t="s">
        <v>4570</v>
      </c>
      <c r="E1054" s="744" t="s">
        <v>2371</v>
      </c>
      <c r="F1054" s="662" t="s">
        <v>2351</v>
      </c>
      <c r="G1054" s="662" t="s">
        <v>2412</v>
      </c>
      <c r="H1054" s="662" t="s">
        <v>544</v>
      </c>
      <c r="I1054" s="662" t="s">
        <v>2664</v>
      </c>
      <c r="J1054" s="662" t="s">
        <v>2665</v>
      </c>
      <c r="K1054" s="662" t="s">
        <v>2666</v>
      </c>
      <c r="L1054" s="663">
        <v>25.6</v>
      </c>
      <c r="M1054" s="663">
        <v>102.4</v>
      </c>
      <c r="N1054" s="662">
        <v>4</v>
      </c>
      <c r="O1054" s="745">
        <v>4</v>
      </c>
      <c r="P1054" s="663">
        <v>76.800000000000011</v>
      </c>
      <c r="Q1054" s="678">
        <v>0.75000000000000011</v>
      </c>
      <c r="R1054" s="662">
        <v>3</v>
      </c>
      <c r="S1054" s="678">
        <v>0.75</v>
      </c>
      <c r="T1054" s="745">
        <v>3</v>
      </c>
      <c r="U1054" s="701">
        <v>0.75</v>
      </c>
    </row>
    <row r="1055" spans="1:21" ht="14.4" customHeight="1" x14ac:dyDescent="0.3">
      <c r="A1055" s="661">
        <v>12</v>
      </c>
      <c r="B1055" s="662" t="s">
        <v>543</v>
      </c>
      <c r="C1055" s="662" t="s">
        <v>2356</v>
      </c>
      <c r="D1055" s="743" t="s">
        <v>4570</v>
      </c>
      <c r="E1055" s="744" t="s">
        <v>2371</v>
      </c>
      <c r="F1055" s="662" t="s">
        <v>2351</v>
      </c>
      <c r="G1055" s="662" t="s">
        <v>2412</v>
      </c>
      <c r="H1055" s="662" t="s">
        <v>544</v>
      </c>
      <c r="I1055" s="662" t="s">
        <v>2695</v>
      </c>
      <c r="J1055" s="662" t="s">
        <v>2665</v>
      </c>
      <c r="K1055" s="662" t="s">
        <v>2696</v>
      </c>
      <c r="L1055" s="663">
        <v>51.21</v>
      </c>
      <c r="M1055" s="663">
        <v>102.42</v>
      </c>
      <c r="N1055" s="662">
        <v>2</v>
      </c>
      <c r="O1055" s="745">
        <v>2</v>
      </c>
      <c r="P1055" s="663">
        <v>102.42</v>
      </c>
      <c r="Q1055" s="678">
        <v>1</v>
      </c>
      <c r="R1055" s="662">
        <v>2</v>
      </c>
      <c r="S1055" s="678">
        <v>1</v>
      </c>
      <c r="T1055" s="745">
        <v>2</v>
      </c>
      <c r="U1055" s="701">
        <v>1</v>
      </c>
    </row>
    <row r="1056" spans="1:21" ht="14.4" customHeight="1" x14ac:dyDescent="0.3">
      <c r="A1056" s="661">
        <v>12</v>
      </c>
      <c r="B1056" s="662" t="s">
        <v>543</v>
      </c>
      <c r="C1056" s="662" t="s">
        <v>2356</v>
      </c>
      <c r="D1056" s="743" t="s">
        <v>4570</v>
      </c>
      <c r="E1056" s="744" t="s">
        <v>2371</v>
      </c>
      <c r="F1056" s="662" t="s">
        <v>2351</v>
      </c>
      <c r="G1056" s="662" t="s">
        <v>2412</v>
      </c>
      <c r="H1056" s="662" t="s">
        <v>544</v>
      </c>
      <c r="I1056" s="662" t="s">
        <v>1456</v>
      </c>
      <c r="J1056" s="662" t="s">
        <v>1457</v>
      </c>
      <c r="K1056" s="662" t="s">
        <v>2560</v>
      </c>
      <c r="L1056" s="663">
        <v>31.42</v>
      </c>
      <c r="M1056" s="663">
        <v>471.30000000000013</v>
      </c>
      <c r="N1056" s="662">
        <v>15</v>
      </c>
      <c r="O1056" s="745">
        <v>14.5</v>
      </c>
      <c r="P1056" s="663">
        <v>345.62000000000012</v>
      </c>
      <c r="Q1056" s="678">
        <v>0.73333333333333339</v>
      </c>
      <c r="R1056" s="662">
        <v>11</v>
      </c>
      <c r="S1056" s="678">
        <v>0.73333333333333328</v>
      </c>
      <c r="T1056" s="745">
        <v>10.5</v>
      </c>
      <c r="U1056" s="701">
        <v>0.72413793103448276</v>
      </c>
    </row>
    <row r="1057" spans="1:21" ht="14.4" customHeight="1" x14ac:dyDescent="0.3">
      <c r="A1057" s="661">
        <v>12</v>
      </c>
      <c r="B1057" s="662" t="s">
        <v>543</v>
      </c>
      <c r="C1057" s="662" t="s">
        <v>2356</v>
      </c>
      <c r="D1057" s="743" t="s">
        <v>4570</v>
      </c>
      <c r="E1057" s="744" t="s">
        <v>2371</v>
      </c>
      <c r="F1057" s="662" t="s">
        <v>2351</v>
      </c>
      <c r="G1057" s="662" t="s">
        <v>2412</v>
      </c>
      <c r="H1057" s="662" t="s">
        <v>544</v>
      </c>
      <c r="I1057" s="662" t="s">
        <v>1456</v>
      </c>
      <c r="J1057" s="662" t="s">
        <v>1457</v>
      </c>
      <c r="K1057" s="662" t="s">
        <v>2560</v>
      </c>
      <c r="L1057" s="663">
        <v>59.56</v>
      </c>
      <c r="M1057" s="663">
        <v>59.56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12</v>
      </c>
      <c r="B1058" s="662" t="s">
        <v>543</v>
      </c>
      <c r="C1058" s="662" t="s">
        <v>2356</v>
      </c>
      <c r="D1058" s="743" t="s">
        <v>4570</v>
      </c>
      <c r="E1058" s="744" t="s">
        <v>2371</v>
      </c>
      <c r="F1058" s="662" t="s">
        <v>2351</v>
      </c>
      <c r="G1058" s="662" t="s">
        <v>2889</v>
      </c>
      <c r="H1058" s="662" t="s">
        <v>1529</v>
      </c>
      <c r="I1058" s="662" t="s">
        <v>3052</v>
      </c>
      <c r="J1058" s="662" t="s">
        <v>3053</v>
      </c>
      <c r="K1058" s="662" t="s">
        <v>3054</v>
      </c>
      <c r="L1058" s="663">
        <v>0</v>
      </c>
      <c r="M1058" s="663">
        <v>0</v>
      </c>
      <c r="N1058" s="662">
        <v>1</v>
      </c>
      <c r="O1058" s="745">
        <v>0.5</v>
      </c>
      <c r="P1058" s="663">
        <v>0</v>
      </c>
      <c r="Q1058" s="678"/>
      <c r="R1058" s="662">
        <v>1</v>
      </c>
      <c r="S1058" s="678">
        <v>1</v>
      </c>
      <c r="T1058" s="745">
        <v>0.5</v>
      </c>
      <c r="U1058" s="701">
        <v>1</v>
      </c>
    </row>
    <row r="1059" spans="1:21" ht="14.4" customHeight="1" x14ac:dyDescent="0.3">
      <c r="A1059" s="661">
        <v>12</v>
      </c>
      <c r="B1059" s="662" t="s">
        <v>543</v>
      </c>
      <c r="C1059" s="662" t="s">
        <v>2356</v>
      </c>
      <c r="D1059" s="743" t="s">
        <v>4570</v>
      </c>
      <c r="E1059" s="744" t="s">
        <v>2371</v>
      </c>
      <c r="F1059" s="662" t="s">
        <v>2351</v>
      </c>
      <c r="G1059" s="662" t="s">
        <v>2537</v>
      </c>
      <c r="H1059" s="662" t="s">
        <v>1529</v>
      </c>
      <c r="I1059" s="662" t="s">
        <v>1543</v>
      </c>
      <c r="J1059" s="662" t="s">
        <v>1544</v>
      </c>
      <c r="K1059" s="662" t="s">
        <v>2257</v>
      </c>
      <c r="L1059" s="663">
        <v>131.54</v>
      </c>
      <c r="M1059" s="663">
        <v>131.54</v>
      </c>
      <c r="N1059" s="662">
        <v>1</v>
      </c>
      <c r="O1059" s="745">
        <v>1</v>
      </c>
      <c r="P1059" s="663">
        <v>131.54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12</v>
      </c>
      <c r="B1060" s="662" t="s">
        <v>543</v>
      </c>
      <c r="C1060" s="662" t="s">
        <v>2356</v>
      </c>
      <c r="D1060" s="743" t="s">
        <v>4570</v>
      </c>
      <c r="E1060" s="744" t="s">
        <v>2371</v>
      </c>
      <c r="F1060" s="662" t="s">
        <v>2351</v>
      </c>
      <c r="G1060" s="662" t="s">
        <v>2537</v>
      </c>
      <c r="H1060" s="662" t="s">
        <v>544</v>
      </c>
      <c r="I1060" s="662" t="s">
        <v>2893</v>
      </c>
      <c r="J1060" s="662" t="s">
        <v>2894</v>
      </c>
      <c r="K1060" s="662" t="s">
        <v>2895</v>
      </c>
      <c r="L1060" s="663">
        <v>438.49</v>
      </c>
      <c r="M1060" s="663">
        <v>438.49</v>
      </c>
      <c r="N1060" s="662">
        <v>1</v>
      </c>
      <c r="O1060" s="745">
        <v>0.5</v>
      </c>
      <c r="P1060" s="663">
        <v>438.49</v>
      </c>
      <c r="Q1060" s="678">
        <v>1</v>
      </c>
      <c r="R1060" s="662">
        <v>1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12</v>
      </c>
      <c r="B1061" s="662" t="s">
        <v>543</v>
      </c>
      <c r="C1061" s="662" t="s">
        <v>2356</v>
      </c>
      <c r="D1061" s="743" t="s">
        <v>4570</v>
      </c>
      <c r="E1061" s="744" t="s">
        <v>2371</v>
      </c>
      <c r="F1061" s="662" t="s">
        <v>2351</v>
      </c>
      <c r="G1061" s="662" t="s">
        <v>2537</v>
      </c>
      <c r="H1061" s="662" t="s">
        <v>1529</v>
      </c>
      <c r="I1061" s="662" t="s">
        <v>2538</v>
      </c>
      <c r="J1061" s="662" t="s">
        <v>1544</v>
      </c>
      <c r="K1061" s="662" t="s">
        <v>2539</v>
      </c>
      <c r="L1061" s="663">
        <v>394.64</v>
      </c>
      <c r="M1061" s="663">
        <v>5919.6</v>
      </c>
      <c r="N1061" s="662">
        <v>15</v>
      </c>
      <c r="O1061" s="745">
        <v>13</v>
      </c>
      <c r="P1061" s="663">
        <v>5524.96</v>
      </c>
      <c r="Q1061" s="678">
        <v>0.93333333333333324</v>
      </c>
      <c r="R1061" s="662">
        <v>14</v>
      </c>
      <c r="S1061" s="678">
        <v>0.93333333333333335</v>
      </c>
      <c r="T1061" s="745">
        <v>12</v>
      </c>
      <c r="U1061" s="701">
        <v>0.92307692307692313</v>
      </c>
    </row>
    <row r="1062" spans="1:21" ht="14.4" customHeight="1" x14ac:dyDescent="0.3">
      <c r="A1062" s="661">
        <v>12</v>
      </c>
      <c r="B1062" s="662" t="s">
        <v>543</v>
      </c>
      <c r="C1062" s="662" t="s">
        <v>2356</v>
      </c>
      <c r="D1062" s="743" t="s">
        <v>4570</v>
      </c>
      <c r="E1062" s="744" t="s">
        <v>2371</v>
      </c>
      <c r="F1062" s="662" t="s">
        <v>2351</v>
      </c>
      <c r="G1062" s="662" t="s">
        <v>2537</v>
      </c>
      <c r="H1062" s="662" t="s">
        <v>1529</v>
      </c>
      <c r="I1062" s="662" t="s">
        <v>2620</v>
      </c>
      <c r="J1062" s="662" t="s">
        <v>1544</v>
      </c>
      <c r="K1062" s="662" t="s">
        <v>2621</v>
      </c>
      <c r="L1062" s="663">
        <v>438.49</v>
      </c>
      <c r="M1062" s="663">
        <v>1753.96</v>
      </c>
      <c r="N1062" s="662">
        <v>4</v>
      </c>
      <c r="O1062" s="745">
        <v>4</v>
      </c>
      <c r="P1062" s="663">
        <v>1753.96</v>
      </c>
      <c r="Q1062" s="678">
        <v>1</v>
      </c>
      <c r="R1062" s="662">
        <v>4</v>
      </c>
      <c r="S1062" s="678">
        <v>1</v>
      </c>
      <c r="T1062" s="745">
        <v>4</v>
      </c>
      <c r="U1062" s="701">
        <v>1</v>
      </c>
    </row>
    <row r="1063" spans="1:21" ht="14.4" customHeight="1" x14ac:dyDescent="0.3">
      <c r="A1063" s="661">
        <v>12</v>
      </c>
      <c r="B1063" s="662" t="s">
        <v>543</v>
      </c>
      <c r="C1063" s="662" t="s">
        <v>2356</v>
      </c>
      <c r="D1063" s="743" t="s">
        <v>4570</v>
      </c>
      <c r="E1063" s="744" t="s">
        <v>2371</v>
      </c>
      <c r="F1063" s="662" t="s">
        <v>2351</v>
      </c>
      <c r="G1063" s="662" t="s">
        <v>2537</v>
      </c>
      <c r="H1063" s="662" t="s">
        <v>544</v>
      </c>
      <c r="I1063" s="662" t="s">
        <v>3712</v>
      </c>
      <c r="J1063" s="662" t="s">
        <v>3713</v>
      </c>
      <c r="K1063" s="662" t="s">
        <v>3714</v>
      </c>
      <c r="L1063" s="663">
        <v>0</v>
      </c>
      <c r="M1063" s="663">
        <v>0</v>
      </c>
      <c r="N1063" s="662">
        <v>2</v>
      </c>
      <c r="O1063" s="745">
        <v>1</v>
      </c>
      <c r="P1063" s="663">
        <v>0</v>
      </c>
      <c r="Q1063" s="678"/>
      <c r="R1063" s="662">
        <v>2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12</v>
      </c>
      <c r="B1064" s="662" t="s">
        <v>543</v>
      </c>
      <c r="C1064" s="662" t="s">
        <v>2356</v>
      </c>
      <c r="D1064" s="743" t="s">
        <v>4570</v>
      </c>
      <c r="E1064" s="744" t="s">
        <v>2371</v>
      </c>
      <c r="F1064" s="662" t="s">
        <v>2351</v>
      </c>
      <c r="G1064" s="662" t="s">
        <v>2415</v>
      </c>
      <c r="H1064" s="662" t="s">
        <v>544</v>
      </c>
      <c r="I1064" s="662" t="s">
        <v>2709</v>
      </c>
      <c r="J1064" s="662" t="s">
        <v>2417</v>
      </c>
      <c r="K1064" s="662" t="s">
        <v>2710</v>
      </c>
      <c r="L1064" s="663">
        <v>0</v>
      </c>
      <c r="M1064" s="663">
        <v>0</v>
      </c>
      <c r="N1064" s="662">
        <v>1</v>
      </c>
      <c r="O1064" s="745">
        <v>1</v>
      </c>
      <c r="P1064" s="663">
        <v>0</v>
      </c>
      <c r="Q1064" s="678"/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12</v>
      </c>
      <c r="B1065" s="662" t="s">
        <v>543</v>
      </c>
      <c r="C1065" s="662" t="s">
        <v>2356</v>
      </c>
      <c r="D1065" s="743" t="s">
        <v>4570</v>
      </c>
      <c r="E1065" s="744" t="s">
        <v>2371</v>
      </c>
      <c r="F1065" s="662" t="s">
        <v>2351</v>
      </c>
      <c r="G1065" s="662" t="s">
        <v>2415</v>
      </c>
      <c r="H1065" s="662" t="s">
        <v>544</v>
      </c>
      <c r="I1065" s="662" t="s">
        <v>2416</v>
      </c>
      <c r="J1065" s="662" t="s">
        <v>2417</v>
      </c>
      <c r="K1065" s="662" t="s">
        <v>2418</v>
      </c>
      <c r="L1065" s="663">
        <v>1514.87</v>
      </c>
      <c r="M1065" s="663">
        <v>19693.309999999998</v>
      </c>
      <c r="N1065" s="662">
        <v>13</v>
      </c>
      <c r="O1065" s="745">
        <v>11</v>
      </c>
      <c r="P1065" s="663">
        <v>13633.829999999998</v>
      </c>
      <c r="Q1065" s="678">
        <v>0.69230769230769229</v>
      </c>
      <c r="R1065" s="662">
        <v>9</v>
      </c>
      <c r="S1065" s="678">
        <v>0.69230769230769229</v>
      </c>
      <c r="T1065" s="745">
        <v>7.5</v>
      </c>
      <c r="U1065" s="701">
        <v>0.68181818181818177</v>
      </c>
    </row>
    <row r="1066" spans="1:21" ht="14.4" customHeight="1" x14ac:dyDescent="0.3">
      <c r="A1066" s="661">
        <v>12</v>
      </c>
      <c r="B1066" s="662" t="s">
        <v>543</v>
      </c>
      <c r="C1066" s="662" t="s">
        <v>2356</v>
      </c>
      <c r="D1066" s="743" t="s">
        <v>4570</v>
      </c>
      <c r="E1066" s="744" t="s">
        <v>2371</v>
      </c>
      <c r="F1066" s="662" t="s">
        <v>2351</v>
      </c>
      <c r="G1066" s="662" t="s">
        <v>2898</v>
      </c>
      <c r="H1066" s="662" t="s">
        <v>544</v>
      </c>
      <c r="I1066" s="662" t="s">
        <v>3715</v>
      </c>
      <c r="J1066" s="662" t="s">
        <v>2900</v>
      </c>
      <c r="K1066" s="662" t="s">
        <v>3716</v>
      </c>
      <c r="L1066" s="663">
        <v>0</v>
      </c>
      <c r="M1066" s="663">
        <v>0</v>
      </c>
      <c r="N1066" s="662">
        <v>1</v>
      </c>
      <c r="O1066" s="745">
        <v>0.5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12</v>
      </c>
      <c r="B1067" s="662" t="s">
        <v>543</v>
      </c>
      <c r="C1067" s="662" t="s">
        <v>2356</v>
      </c>
      <c r="D1067" s="743" t="s">
        <v>4570</v>
      </c>
      <c r="E1067" s="744" t="s">
        <v>2371</v>
      </c>
      <c r="F1067" s="662" t="s">
        <v>2351</v>
      </c>
      <c r="G1067" s="662" t="s">
        <v>3717</v>
      </c>
      <c r="H1067" s="662" t="s">
        <v>544</v>
      </c>
      <c r="I1067" s="662" t="s">
        <v>3718</v>
      </c>
      <c r="J1067" s="662" t="s">
        <v>3719</v>
      </c>
      <c r="K1067" s="662" t="s">
        <v>3720</v>
      </c>
      <c r="L1067" s="663">
        <v>139.04</v>
      </c>
      <c r="M1067" s="663">
        <v>139.04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12</v>
      </c>
      <c r="B1068" s="662" t="s">
        <v>543</v>
      </c>
      <c r="C1068" s="662" t="s">
        <v>2356</v>
      </c>
      <c r="D1068" s="743" t="s">
        <v>4570</v>
      </c>
      <c r="E1068" s="744" t="s">
        <v>2371</v>
      </c>
      <c r="F1068" s="662" t="s">
        <v>2351</v>
      </c>
      <c r="G1068" s="662" t="s">
        <v>2588</v>
      </c>
      <c r="H1068" s="662" t="s">
        <v>544</v>
      </c>
      <c r="I1068" s="662" t="s">
        <v>3651</v>
      </c>
      <c r="J1068" s="662" t="s">
        <v>3652</v>
      </c>
      <c r="K1068" s="662" t="s">
        <v>3653</v>
      </c>
      <c r="L1068" s="663">
        <v>239.19</v>
      </c>
      <c r="M1068" s="663">
        <v>717.56999999999994</v>
      </c>
      <c r="N1068" s="662">
        <v>3</v>
      </c>
      <c r="O1068" s="745">
        <v>1</v>
      </c>
      <c r="P1068" s="663">
        <v>717.56999999999994</v>
      </c>
      <c r="Q1068" s="678">
        <v>1</v>
      </c>
      <c r="R1068" s="662">
        <v>3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12</v>
      </c>
      <c r="B1069" s="662" t="s">
        <v>543</v>
      </c>
      <c r="C1069" s="662" t="s">
        <v>2356</v>
      </c>
      <c r="D1069" s="743" t="s">
        <v>4570</v>
      </c>
      <c r="E1069" s="744" t="s">
        <v>2371</v>
      </c>
      <c r="F1069" s="662" t="s">
        <v>2351</v>
      </c>
      <c r="G1069" s="662" t="s">
        <v>2503</v>
      </c>
      <c r="H1069" s="662" t="s">
        <v>544</v>
      </c>
      <c r="I1069" s="662" t="s">
        <v>3721</v>
      </c>
      <c r="J1069" s="662" t="s">
        <v>1409</v>
      </c>
      <c r="K1069" s="662" t="s">
        <v>2506</v>
      </c>
      <c r="L1069" s="663">
        <v>50.32</v>
      </c>
      <c r="M1069" s="663">
        <v>50.32</v>
      </c>
      <c r="N1069" s="662">
        <v>1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12</v>
      </c>
      <c r="B1070" s="662" t="s">
        <v>543</v>
      </c>
      <c r="C1070" s="662" t="s">
        <v>2356</v>
      </c>
      <c r="D1070" s="743" t="s">
        <v>4570</v>
      </c>
      <c r="E1070" s="744" t="s">
        <v>2371</v>
      </c>
      <c r="F1070" s="662" t="s">
        <v>2351</v>
      </c>
      <c r="G1070" s="662" t="s">
        <v>3722</v>
      </c>
      <c r="H1070" s="662" t="s">
        <v>544</v>
      </c>
      <c r="I1070" s="662" t="s">
        <v>3723</v>
      </c>
      <c r="J1070" s="662" t="s">
        <v>568</v>
      </c>
      <c r="K1070" s="662" t="s">
        <v>3724</v>
      </c>
      <c r="L1070" s="663">
        <v>0</v>
      </c>
      <c r="M1070" s="663">
        <v>0</v>
      </c>
      <c r="N1070" s="662">
        <v>2</v>
      </c>
      <c r="O1070" s="745">
        <v>1.5</v>
      </c>
      <c r="P1070" s="663">
        <v>0</v>
      </c>
      <c r="Q1070" s="678"/>
      <c r="R1070" s="662">
        <v>1</v>
      </c>
      <c r="S1070" s="678">
        <v>0.5</v>
      </c>
      <c r="T1070" s="745">
        <v>1</v>
      </c>
      <c r="U1070" s="701">
        <v>0.66666666666666663</v>
      </c>
    </row>
    <row r="1071" spans="1:21" ht="14.4" customHeight="1" x14ac:dyDescent="0.3">
      <c r="A1071" s="661">
        <v>12</v>
      </c>
      <c r="B1071" s="662" t="s">
        <v>543</v>
      </c>
      <c r="C1071" s="662" t="s">
        <v>2356</v>
      </c>
      <c r="D1071" s="743" t="s">
        <v>4570</v>
      </c>
      <c r="E1071" s="744" t="s">
        <v>2371</v>
      </c>
      <c r="F1071" s="662" t="s">
        <v>2351</v>
      </c>
      <c r="G1071" s="662" t="s">
        <v>2729</v>
      </c>
      <c r="H1071" s="662" t="s">
        <v>544</v>
      </c>
      <c r="I1071" s="662" t="s">
        <v>2730</v>
      </c>
      <c r="J1071" s="662" t="s">
        <v>1429</v>
      </c>
      <c r="K1071" s="662" t="s">
        <v>2731</v>
      </c>
      <c r="L1071" s="663">
        <v>3243.21</v>
      </c>
      <c r="M1071" s="663">
        <v>6486.42</v>
      </c>
      <c r="N1071" s="662">
        <v>2</v>
      </c>
      <c r="O1071" s="745">
        <v>1.5</v>
      </c>
      <c r="P1071" s="663">
        <v>6486.42</v>
      </c>
      <c r="Q1071" s="678">
        <v>1</v>
      </c>
      <c r="R1071" s="662">
        <v>2</v>
      </c>
      <c r="S1071" s="678">
        <v>1</v>
      </c>
      <c r="T1071" s="745">
        <v>1.5</v>
      </c>
      <c r="U1071" s="701">
        <v>1</v>
      </c>
    </row>
    <row r="1072" spans="1:21" ht="14.4" customHeight="1" x14ac:dyDescent="0.3">
      <c r="A1072" s="661">
        <v>12</v>
      </c>
      <c r="B1072" s="662" t="s">
        <v>543</v>
      </c>
      <c r="C1072" s="662" t="s">
        <v>2356</v>
      </c>
      <c r="D1072" s="743" t="s">
        <v>4570</v>
      </c>
      <c r="E1072" s="744" t="s">
        <v>2371</v>
      </c>
      <c r="F1072" s="662" t="s">
        <v>2351</v>
      </c>
      <c r="G1072" s="662" t="s">
        <v>2729</v>
      </c>
      <c r="H1072" s="662" t="s">
        <v>544</v>
      </c>
      <c r="I1072" s="662" t="s">
        <v>3725</v>
      </c>
      <c r="J1072" s="662" t="s">
        <v>1429</v>
      </c>
      <c r="K1072" s="662" t="s">
        <v>3726</v>
      </c>
      <c r="L1072" s="663">
        <v>0</v>
      </c>
      <c r="M1072" s="663">
        <v>0</v>
      </c>
      <c r="N1072" s="662">
        <v>1</v>
      </c>
      <c r="O1072" s="745">
        <v>1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12</v>
      </c>
      <c r="B1073" s="662" t="s">
        <v>543</v>
      </c>
      <c r="C1073" s="662" t="s">
        <v>2356</v>
      </c>
      <c r="D1073" s="743" t="s">
        <v>4570</v>
      </c>
      <c r="E1073" s="744" t="s">
        <v>2371</v>
      </c>
      <c r="F1073" s="662" t="s">
        <v>2351</v>
      </c>
      <c r="G1073" s="662" t="s">
        <v>2919</v>
      </c>
      <c r="H1073" s="662" t="s">
        <v>544</v>
      </c>
      <c r="I1073" s="662" t="s">
        <v>2920</v>
      </c>
      <c r="J1073" s="662" t="s">
        <v>2921</v>
      </c>
      <c r="K1073" s="662" t="s">
        <v>2922</v>
      </c>
      <c r="L1073" s="663">
        <v>1546.98</v>
      </c>
      <c r="M1073" s="663">
        <v>1546.98</v>
      </c>
      <c r="N1073" s="662">
        <v>1</v>
      </c>
      <c r="O1073" s="745">
        <v>1</v>
      </c>
      <c r="P1073" s="663">
        <v>1546.98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12</v>
      </c>
      <c r="B1074" s="662" t="s">
        <v>543</v>
      </c>
      <c r="C1074" s="662" t="s">
        <v>2356</v>
      </c>
      <c r="D1074" s="743" t="s">
        <v>4570</v>
      </c>
      <c r="E1074" s="744" t="s">
        <v>2371</v>
      </c>
      <c r="F1074" s="662" t="s">
        <v>2351</v>
      </c>
      <c r="G1074" s="662" t="s">
        <v>2919</v>
      </c>
      <c r="H1074" s="662" t="s">
        <v>544</v>
      </c>
      <c r="I1074" s="662" t="s">
        <v>2923</v>
      </c>
      <c r="J1074" s="662" t="s">
        <v>2921</v>
      </c>
      <c r="K1074" s="662" t="s">
        <v>2924</v>
      </c>
      <c r="L1074" s="663">
        <v>0</v>
      </c>
      <c r="M1074" s="663">
        <v>0</v>
      </c>
      <c r="N1074" s="662">
        <v>4</v>
      </c>
      <c r="O1074" s="745">
        <v>3</v>
      </c>
      <c r="P1074" s="663">
        <v>0</v>
      </c>
      <c r="Q1074" s="678"/>
      <c r="R1074" s="662">
        <v>4</v>
      </c>
      <c r="S1074" s="678">
        <v>1</v>
      </c>
      <c r="T1074" s="745">
        <v>3</v>
      </c>
      <c r="U1074" s="701">
        <v>1</v>
      </c>
    </row>
    <row r="1075" spans="1:21" ht="14.4" customHeight="1" x14ac:dyDescent="0.3">
      <c r="A1075" s="661">
        <v>12</v>
      </c>
      <c r="B1075" s="662" t="s">
        <v>543</v>
      </c>
      <c r="C1075" s="662" t="s">
        <v>2356</v>
      </c>
      <c r="D1075" s="743" t="s">
        <v>4570</v>
      </c>
      <c r="E1075" s="744" t="s">
        <v>2371</v>
      </c>
      <c r="F1075" s="662" t="s">
        <v>2351</v>
      </c>
      <c r="G1075" s="662" t="s">
        <v>2626</v>
      </c>
      <c r="H1075" s="662" t="s">
        <v>544</v>
      </c>
      <c r="I1075" s="662" t="s">
        <v>2627</v>
      </c>
      <c r="J1075" s="662" t="s">
        <v>2628</v>
      </c>
      <c r="K1075" s="662" t="s">
        <v>2629</v>
      </c>
      <c r="L1075" s="663">
        <v>0</v>
      </c>
      <c r="M1075" s="663">
        <v>0</v>
      </c>
      <c r="N1075" s="662">
        <v>2</v>
      </c>
      <c r="O1075" s="745">
        <v>1</v>
      </c>
      <c r="P1075" s="663">
        <v>0</v>
      </c>
      <c r="Q1075" s="678"/>
      <c r="R1075" s="662">
        <v>2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12</v>
      </c>
      <c r="B1076" s="662" t="s">
        <v>543</v>
      </c>
      <c r="C1076" s="662" t="s">
        <v>2356</v>
      </c>
      <c r="D1076" s="743" t="s">
        <v>4570</v>
      </c>
      <c r="E1076" s="744" t="s">
        <v>2371</v>
      </c>
      <c r="F1076" s="662" t="s">
        <v>2352</v>
      </c>
      <c r="G1076" s="662" t="s">
        <v>2567</v>
      </c>
      <c r="H1076" s="662" t="s">
        <v>544</v>
      </c>
      <c r="I1076" s="662" t="s">
        <v>3667</v>
      </c>
      <c r="J1076" s="662" t="s">
        <v>2372</v>
      </c>
      <c r="K1076" s="662"/>
      <c r="L1076" s="663">
        <v>0</v>
      </c>
      <c r="M1076" s="663">
        <v>0</v>
      </c>
      <c r="N1076" s="662">
        <v>1</v>
      </c>
      <c r="O1076" s="745">
        <v>1</v>
      </c>
      <c r="P1076" s="663">
        <v>0</v>
      </c>
      <c r="Q1076" s="678"/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12</v>
      </c>
      <c r="B1077" s="662" t="s">
        <v>543</v>
      </c>
      <c r="C1077" s="662" t="s">
        <v>2356</v>
      </c>
      <c r="D1077" s="743" t="s">
        <v>4570</v>
      </c>
      <c r="E1077" s="744" t="s">
        <v>2371</v>
      </c>
      <c r="F1077" s="662" t="s">
        <v>2353</v>
      </c>
      <c r="G1077" s="662" t="s">
        <v>2426</v>
      </c>
      <c r="H1077" s="662" t="s">
        <v>544</v>
      </c>
      <c r="I1077" s="662" t="s">
        <v>2943</v>
      </c>
      <c r="J1077" s="662" t="s">
        <v>2944</v>
      </c>
      <c r="K1077" s="662" t="s">
        <v>2945</v>
      </c>
      <c r="L1077" s="663">
        <v>112.5</v>
      </c>
      <c r="M1077" s="663">
        <v>675</v>
      </c>
      <c r="N1077" s="662">
        <v>6</v>
      </c>
      <c r="O1077" s="745">
        <v>1</v>
      </c>
      <c r="P1077" s="663">
        <v>675</v>
      </c>
      <c r="Q1077" s="678">
        <v>1</v>
      </c>
      <c r="R1077" s="662">
        <v>6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12</v>
      </c>
      <c r="B1078" s="662" t="s">
        <v>543</v>
      </c>
      <c r="C1078" s="662" t="s">
        <v>2356</v>
      </c>
      <c r="D1078" s="743" t="s">
        <v>4570</v>
      </c>
      <c r="E1078" s="744" t="s">
        <v>2371</v>
      </c>
      <c r="F1078" s="662" t="s">
        <v>2353</v>
      </c>
      <c r="G1078" s="662" t="s">
        <v>2426</v>
      </c>
      <c r="H1078" s="662" t="s">
        <v>544</v>
      </c>
      <c r="I1078" s="662" t="s">
        <v>2436</v>
      </c>
      <c r="J1078" s="662" t="s">
        <v>2437</v>
      </c>
      <c r="K1078" s="662" t="s">
        <v>2438</v>
      </c>
      <c r="L1078" s="663">
        <v>190</v>
      </c>
      <c r="M1078" s="663">
        <v>380</v>
      </c>
      <c r="N1078" s="662">
        <v>2</v>
      </c>
      <c r="O1078" s="745">
        <v>1</v>
      </c>
      <c r="P1078" s="663">
        <v>380</v>
      </c>
      <c r="Q1078" s="678">
        <v>1</v>
      </c>
      <c r="R1078" s="662">
        <v>2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12</v>
      </c>
      <c r="B1079" s="662" t="s">
        <v>543</v>
      </c>
      <c r="C1079" s="662" t="s">
        <v>2356</v>
      </c>
      <c r="D1079" s="743" t="s">
        <v>4570</v>
      </c>
      <c r="E1079" s="744" t="s">
        <v>2371</v>
      </c>
      <c r="F1079" s="662" t="s">
        <v>2353</v>
      </c>
      <c r="G1079" s="662" t="s">
        <v>2426</v>
      </c>
      <c r="H1079" s="662" t="s">
        <v>544</v>
      </c>
      <c r="I1079" s="662" t="s">
        <v>2946</v>
      </c>
      <c r="J1079" s="662" t="s">
        <v>2947</v>
      </c>
      <c r="K1079" s="662" t="s">
        <v>2948</v>
      </c>
      <c r="L1079" s="663">
        <v>166.06</v>
      </c>
      <c r="M1079" s="663">
        <v>1328.48</v>
      </c>
      <c r="N1079" s="662">
        <v>8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12</v>
      </c>
      <c r="B1080" s="662" t="s">
        <v>543</v>
      </c>
      <c r="C1080" s="662" t="s">
        <v>2356</v>
      </c>
      <c r="D1080" s="743" t="s">
        <v>4570</v>
      </c>
      <c r="E1080" s="744" t="s">
        <v>2371</v>
      </c>
      <c r="F1080" s="662" t="s">
        <v>2353</v>
      </c>
      <c r="G1080" s="662" t="s">
        <v>2426</v>
      </c>
      <c r="H1080" s="662" t="s">
        <v>544</v>
      </c>
      <c r="I1080" s="662" t="s">
        <v>2949</v>
      </c>
      <c r="J1080" s="662" t="s">
        <v>2950</v>
      </c>
      <c r="K1080" s="662" t="s">
        <v>2951</v>
      </c>
      <c r="L1080" s="663">
        <v>90</v>
      </c>
      <c r="M1080" s="663">
        <v>540</v>
      </c>
      <c r="N1080" s="662">
        <v>6</v>
      </c>
      <c r="O1080" s="745">
        <v>1</v>
      </c>
      <c r="P1080" s="663">
        <v>540</v>
      </c>
      <c r="Q1080" s="678">
        <v>1</v>
      </c>
      <c r="R1080" s="662">
        <v>6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12</v>
      </c>
      <c r="B1081" s="662" t="s">
        <v>543</v>
      </c>
      <c r="C1081" s="662" t="s">
        <v>2356</v>
      </c>
      <c r="D1081" s="743" t="s">
        <v>4570</v>
      </c>
      <c r="E1081" s="744" t="s">
        <v>2371</v>
      </c>
      <c r="F1081" s="662" t="s">
        <v>2353</v>
      </c>
      <c r="G1081" s="662" t="s">
        <v>2426</v>
      </c>
      <c r="H1081" s="662" t="s">
        <v>544</v>
      </c>
      <c r="I1081" s="662" t="s">
        <v>3727</v>
      </c>
      <c r="J1081" s="662" t="s">
        <v>3728</v>
      </c>
      <c r="K1081" s="662" t="s">
        <v>3729</v>
      </c>
      <c r="L1081" s="663">
        <v>362.73</v>
      </c>
      <c r="M1081" s="663">
        <v>5078.22</v>
      </c>
      <c r="N1081" s="662">
        <v>14</v>
      </c>
      <c r="O1081" s="745">
        <v>1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12</v>
      </c>
      <c r="B1082" s="662" t="s">
        <v>543</v>
      </c>
      <c r="C1082" s="662" t="s">
        <v>2356</v>
      </c>
      <c r="D1082" s="743" t="s">
        <v>4570</v>
      </c>
      <c r="E1082" s="744" t="s">
        <v>2371</v>
      </c>
      <c r="F1082" s="662" t="s">
        <v>2353</v>
      </c>
      <c r="G1082" s="662" t="s">
        <v>2426</v>
      </c>
      <c r="H1082" s="662" t="s">
        <v>544</v>
      </c>
      <c r="I1082" s="662" t="s">
        <v>2989</v>
      </c>
      <c r="J1082" s="662" t="s">
        <v>2990</v>
      </c>
      <c r="K1082" s="662" t="s">
        <v>2991</v>
      </c>
      <c r="L1082" s="663">
        <v>78</v>
      </c>
      <c r="M1082" s="663">
        <v>546</v>
      </c>
      <c r="N1082" s="662">
        <v>7</v>
      </c>
      <c r="O1082" s="745">
        <v>1</v>
      </c>
      <c r="P1082" s="663">
        <v>546</v>
      </c>
      <c r="Q1082" s="678">
        <v>1</v>
      </c>
      <c r="R1082" s="662">
        <v>7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12</v>
      </c>
      <c r="B1083" s="662" t="s">
        <v>543</v>
      </c>
      <c r="C1083" s="662" t="s">
        <v>2356</v>
      </c>
      <c r="D1083" s="743" t="s">
        <v>4570</v>
      </c>
      <c r="E1083" s="744" t="s">
        <v>2371</v>
      </c>
      <c r="F1083" s="662" t="s">
        <v>2353</v>
      </c>
      <c r="G1083" s="662" t="s">
        <v>2426</v>
      </c>
      <c r="H1083" s="662" t="s">
        <v>544</v>
      </c>
      <c r="I1083" s="662" t="s">
        <v>3730</v>
      </c>
      <c r="J1083" s="662" t="s">
        <v>3731</v>
      </c>
      <c r="K1083" s="662" t="s">
        <v>3732</v>
      </c>
      <c r="L1083" s="663">
        <v>463</v>
      </c>
      <c r="M1083" s="663">
        <v>2778</v>
      </c>
      <c r="N1083" s="662">
        <v>6</v>
      </c>
      <c r="O1083" s="745">
        <v>1</v>
      </c>
      <c r="P1083" s="663">
        <v>2778</v>
      </c>
      <c r="Q1083" s="678">
        <v>1</v>
      </c>
      <c r="R1083" s="662">
        <v>6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12</v>
      </c>
      <c r="B1084" s="662" t="s">
        <v>543</v>
      </c>
      <c r="C1084" s="662" t="s">
        <v>2356</v>
      </c>
      <c r="D1084" s="743" t="s">
        <v>4570</v>
      </c>
      <c r="E1084" s="744" t="s">
        <v>2371</v>
      </c>
      <c r="F1084" s="662" t="s">
        <v>2353</v>
      </c>
      <c r="G1084" s="662" t="s">
        <v>2992</v>
      </c>
      <c r="H1084" s="662" t="s">
        <v>544</v>
      </c>
      <c r="I1084" s="662" t="s">
        <v>3733</v>
      </c>
      <c r="J1084" s="662" t="s">
        <v>3734</v>
      </c>
      <c r="K1084" s="662" t="s">
        <v>3735</v>
      </c>
      <c r="L1084" s="663">
        <v>9.0399999999999991</v>
      </c>
      <c r="M1084" s="663">
        <v>2711.9999999999995</v>
      </c>
      <c r="N1084" s="662">
        <v>300</v>
      </c>
      <c r="O1084" s="745">
        <v>1</v>
      </c>
      <c r="P1084" s="663">
        <v>2711.9999999999995</v>
      </c>
      <c r="Q1084" s="678">
        <v>1</v>
      </c>
      <c r="R1084" s="662">
        <v>300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12</v>
      </c>
      <c r="B1085" s="662" t="s">
        <v>543</v>
      </c>
      <c r="C1085" s="662" t="s">
        <v>2356</v>
      </c>
      <c r="D1085" s="743" t="s">
        <v>4570</v>
      </c>
      <c r="E1085" s="744" t="s">
        <v>2371</v>
      </c>
      <c r="F1085" s="662" t="s">
        <v>2353</v>
      </c>
      <c r="G1085" s="662" t="s">
        <v>2992</v>
      </c>
      <c r="H1085" s="662" t="s">
        <v>544</v>
      </c>
      <c r="I1085" s="662" t="s">
        <v>3671</v>
      </c>
      <c r="J1085" s="662" t="s">
        <v>3672</v>
      </c>
      <c r="K1085" s="662" t="s">
        <v>3673</v>
      </c>
      <c r="L1085" s="663">
        <v>6.69</v>
      </c>
      <c r="M1085" s="663">
        <v>2007.0000000000002</v>
      </c>
      <c r="N1085" s="662">
        <v>300</v>
      </c>
      <c r="O1085" s="745">
        <v>1</v>
      </c>
      <c r="P1085" s="663">
        <v>2007.0000000000002</v>
      </c>
      <c r="Q1085" s="678">
        <v>1</v>
      </c>
      <c r="R1085" s="662">
        <v>300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12</v>
      </c>
      <c r="B1086" s="662" t="s">
        <v>543</v>
      </c>
      <c r="C1086" s="662" t="s">
        <v>2356</v>
      </c>
      <c r="D1086" s="743" t="s">
        <v>4570</v>
      </c>
      <c r="E1086" s="744" t="s">
        <v>2371</v>
      </c>
      <c r="F1086" s="662" t="s">
        <v>2353</v>
      </c>
      <c r="G1086" s="662" t="s">
        <v>2992</v>
      </c>
      <c r="H1086" s="662" t="s">
        <v>544</v>
      </c>
      <c r="I1086" s="662" t="s">
        <v>3004</v>
      </c>
      <c r="J1086" s="662" t="s">
        <v>3005</v>
      </c>
      <c r="K1086" s="662" t="s">
        <v>3006</v>
      </c>
      <c r="L1086" s="663">
        <v>1500</v>
      </c>
      <c r="M1086" s="663">
        <v>22500</v>
      </c>
      <c r="N1086" s="662">
        <v>15</v>
      </c>
      <c r="O1086" s="745">
        <v>1</v>
      </c>
      <c r="P1086" s="663">
        <v>22500</v>
      </c>
      <c r="Q1086" s="678">
        <v>1</v>
      </c>
      <c r="R1086" s="662">
        <v>15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12</v>
      </c>
      <c r="B1087" s="662" t="s">
        <v>543</v>
      </c>
      <c r="C1087" s="662" t="s">
        <v>2356</v>
      </c>
      <c r="D1087" s="743" t="s">
        <v>4570</v>
      </c>
      <c r="E1087" s="744" t="s">
        <v>2371</v>
      </c>
      <c r="F1087" s="662" t="s">
        <v>2353</v>
      </c>
      <c r="G1087" s="662" t="s">
        <v>2992</v>
      </c>
      <c r="H1087" s="662" t="s">
        <v>544</v>
      </c>
      <c r="I1087" s="662" t="s">
        <v>3010</v>
      </c>
      <c r="J1087" s="662" t="s">
        <v>3011</v>
      </c>
      <c r="K1087" s="662" t="s">
        <v>3001</v>
      </c>
      <c r="L1087" s="663">
        <v>1500</v>
      </c>
      <c r="M1087" s="663">
        <v>45000</v>
      </c>
      <c r="N1087" s="662">
        <v>30</v>
      </c>
      <c r="O1087" s="745">
        <v>2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12</v>
      </c>
      <c r="B1088" s="662" t="s">
        <v>543</v>
      </c>
      <c r="C1088" s="662" t="s">
        <v>2356</v>
      </c>
      <c r="D1088" s="743" t="s">
        <v>4570</v>
      </c>
      <c r="E1088" s="744" t="s">
        <v>2372</v>
      </c>
      <c r="F1088" s="662" t="s">
        <v>2351</v>
      </c>
      <c r="G1088" s="662" t="s">
        <v>2477</v>
      </c>
      <c r="H1088" s="662" t="s">
        <v>544</v>
      </c>
      <c r="I1088" s="662" t="s">
        <v>2612</v>
      </c>
      <c r="J1088" s="662" t="s">
        <v>1454</v>
      </c>
      <c r="K1088" s="662" t="s">
        <v>2613</v>
      </c>
      <c r="L1088" s="663">
        <v>111.07</v>
      </c>
      <c r="M1088" s="663">
        <v>222.14</v>
      </c>
      <c r="N1088" s="662">
        <v>2</v>
      </c>
      <c r="O1088" s="745">
        <v>0.5</v>
      </c>
      <c r="P1088" s="663">
        <v>222.14</v>
      </c>
      <c r="Q1088" s="678">
        <v>1</v>
      </c>
      <c r="R1088" s="662">
        <v>2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12</v>
      </c>
      <c r="B1089" s="662" t="s">
        <v>543</v>
      </c>
      <c r="C1089" s="662" t="s">
        <v>2356</v>
      </c>
      <c r="D1089" s="743" t="s">
        <v>4570</v>
      </c>
      <c r="E1089" s="744" t="s">
        <v>2372</v>
      </c>
      <c r="F1089" s="662" t="s">
        <v>2351</v>
      </c>
      <c r="G1089" s="662" t="s">
        <v>2412</v>
      </c>
      <c r="H1089" s="662" t="s">
        <v>544</v>
      </c>
      <c r="I1089" s="662" t="s">
        <v>2413</v>
      </c>
      <c r="J1089" s="662" t="s">
        <v>1457</v>
      </c>
      <c r="K1089" s="662" t="s">
        <v>2414</v>
      </c>
      <c r="L1089" s="663">
        <v>22.44</v>
      </c>
      <c r="M1089" s="663">
        <v>22.44</v>
      </c>
      <c r="N1089" s="662">
        <v>1</v>
      </c>
      <c r="O1089" s="745">
        <v>0.5</v>
      </c>
      <c r="P1089" s="663">
        <v>22.44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12</v>
      </c>
      <c r="B1090" s="662" t="s">
        <v>543</v>
      </c>
      <c r="C1090" s="662" t="s">
        <v>2356</v>
      </c>
      <c r="D1090" s="743" t="s">
        <v>4570</v>
      </c>
      <c r="E1090" s="744" t="s">
        <v>2372</v>
      </c>
      <c r="F1090" s="662" t="s">
        <v>2351</v>
      </c>
      <c r="G1090" s="662" t="s">
        <v>2565</v>
      </c>
      <c r="H1090" s="662" t="s">
        <v>544</v>
      </c>
      <c r="I1090" s="662" t="s">
        <v>1778</v>
      </c>
      <c r="J1090" s="662" t="s">
        <v>1779</v>
      </c>
      <c r="K1090" s="662" t="s">
        <v>2566</v>
      </c>
      <c r="L1090" s="663">
        <v>186.27</v>
      </c>
      <c r="M1090" s="663">
        <v>186.27</v>
      </c>
      <c r="N1090" s="662">
        <v>1</v>
      </c>
      <c r="O1090" s="745">
        <v>1</v>
      </c>
      <c r="P1090" s="663">
        <v>186.27</v>
      </c>
      <c r="Q1090" s="678">
        <v>1</v>
      </c>
      <c r="R1090" s="662">
        <v>1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12</v>
      </c>
      <c r="B1091" s="662" t="s">
        <v>543</v>
      </c>
      <c r="C1091" s="662" t="s">
        <v>2356</v>
      </c>
      <c r="D1091" s="743" t="s">
        <v>4570</v>
      </c>
      <c r="E1091" s="744" t="s">
        <v>2373</v>
      </c>
      <c r="F1091" s="662" t="s">
        <v>2351</v>
      </c>
      <c r="G1091" s="662" t="s">
        <v>2733</v>
      </c>
      <c r="H1091" s="662" t="s">
        <v>544</v>
      </c>
      <c r="I1091" s="662" t="s">
        <v>2734</v>
      </c>
      <c r="J1091" s="662" t="s">
        <v>2735</v>
      </c>
      <c r="K1091" s="662" t="s">
        <v>2736</v>
      </c>
      <c r="L1091" s="663">
        <v>0</v>
      </c>
      <c r="M1091" s="663">
        <v>0</v>
      </c>
      <c r="N1091" s="662">
        <v>13</v>
      </c>
      <c r="O1091" s="745">
        <v>9</v>
      </c>
      <c r="P1091" s="663">
        <v>0</v>
      </c>
      <c r="Q1091" s="678"/>
      <c r="R1091" s="662">
        <v>13</v>
      </c>
      <c r="S1091" s="678">
        <v>1</v>
      </c>
      <c r="T1091" s="745">
        <v>9</v>
      </c>
      <c r="U1091" s="701">
        <v>1</v>
      </c>
    </row>
    <row r="1092" spans="1:21" ht="14.4" customHeight="1" x14ac:dyDescent="0.3">
      <c r="A1092" s="661">
        <v>12</v>
      </c>
      <c r="B1092" s="662" t="s">
        <v>543</v>
      </c>
      <c r="C1092" s="662" t="s">
        <v>2356</v>
      </c>
      <c r="D1092" s="743" t="s">
        <v>4570</v>
      </c>
      <c r="E1092" s="744" t="s">
        <v>2373</v>
      </c>
      <c r="F1092" s="662" t="s">
        <v>2351</v>
      </c>
      <c r="G1092" s="662" t="s">
        <v>2737</v>
      </c>
      <c r="H1092" s="662" t="s">
        <v>544</v>
      </c>
      <c r="I1092" s="662" t="s">
        <v>1081</v>
      </c>
      <c r="J1092" s="662" t="s">
        <v>623</v>
      </c>
      <c r="K1092" s="662" t="s">
        <v>2738</v>
      </c>
      <c r="L1092" s="663">
        <v>33.840000000000003</v>
      </c>
      <c r="M1092" s="663">
        <v>101.52000000000001</v>
      </c>
      <c r="N1092" s="662">
        <v>3</v>
      </c>
      <c r="O1092" s="745">
        <v>1</v>
      </c>
      <c r="P1092" s="663">
        <v>101.52000000000001</v>
      </c>
      <c r="Q1092" s="678">
        <v>1</v>
      </c>
      <c r="R1092" s="662">
        <v>3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12</v>
      </c>
      <c r="B1093" s="662" t="s">
        <v>543</v>
      </c>
      <c r="C1093" s="662" t="s">
        <v>2356</v>
      </c>
      <c r="D1093" s="743" t="s">
        <v>4570</v>
      </c>
      <c r="E1093" s="744" t="s">
        <v>2373</v>
      </c>
      <c r="F1093" s="662" t="s">
        <v>2351</v>
      </c>
      <c r="G1093" s="662" t="s">
        <v>2389</v>
      </c>
      <c r="H1093" s="662" t="s">
        <v>1529</v>
      </c>
      <c r="I1093" s="662" t="s">
        <v>1876</v>
      </c>
      <c r="J1093" s="662" t="s">
        <v>2279</v>
      </c>
      <c r="K1093" s="662" t="s">
        <v>2280</v>
      </c>
      <c r="L1093" s="663">
        <v>149.52000000000001</v>
      </c>
      <c r="M1093" s="663">
        <v>448.56000000000006</v>
      </c>
      <c r="N1093" s="662">
        <v>3</v>
      </c>
      <c r="O1093" s="745">
        <v>2</v>
      </c>
      <c r="P1093" s="663">
        <v>448.56000000000006</v>
      </c>
      <c r="Q1093" s="678">
        <v>1</v>
      </c>
      <c r="R1093" s="662">
        <v>3</v>
      </c>
      <c r="S1093" s="678">
        <v>1</v>
      </c>
      <c r="T1093" s="745">
        <v>2</v>
      </c>
      <c r="U1093" s="701">
        <v>1</v>
      </c>
    </row>
    <row r="1094" spans="1:21" ht="14.4" customHeight="1" x14ac:dyDescent="0.3">
      <c r="A1094" s="661">
        <v>12</v>
      </c>
      <c r="B1094" s="662" t="s">
        <v>543</v>
      </c>
      <c r="C1094" s="662" t="s">
        <v>2356</v>
      </c>
      <c r="D1094" s="743" t="s">
        <v>4570</v>
      </c>
      <c r="E1094" s="744" t="s">
        <v>2373</v>
      </c>
      <c r="F1094" s="662" t="s">
        <v>2351</v>
      </c>
      <c r="G1094" s="662" t="s">
        <v>2748</v>
      </c>
      <c r="H1094" s="662" t="s">
        <v>1529</v>
      </c>
      <c r="I1094" s="662" t="s">
        <v>2749</v>
      </c>
      <c r="J1094" s="662" t="s">
        <v>2750</v>
      </c>
      <c r="K1094" s="662" t="s">
        <v>2751</v>
      </c>
      <c r="L1094" s="663">
        <v>1091.0899999999999</v>
      </c>
      <c r="M1094" s="663">
        <v>5455.4499999999989</v>
      </c>
      <c r="N1094" s="662">
        <v>5</v>
      </c>
      <c r="O1094" s="745">
        <v>3</v>
      </c>
      <c r="P1094" s="663">
        <v>5455.4499999999989</v>
      </c>
      <c r="Q1094" s="678">
        <v>1</v>
      </c>
      <c r="R1094" s="662">
        <v>5</v>
      </c>
      <c r="S1094" s="678">
        <v>1</v>
      </c>
      <c r="T1094" s="745">
        <v>3</v>
      </c>
      <c r="U1094" s="701">
        <v>1</v>
      </c>
    </row>
    <row r="1095" spans="1:21" ht="14.4" customHeight="1" x14ac:dyDescent="0.3">
      <c r="A1095" s="661">
        <v>12</v>
      </c>
      <c r="B1095" s="662" t="s">
        <v>543</v>
      </c>
      <c r="C1095" s="662" t="s">
        <v>2356</v>
      </c>
      <c r="D1095" s="743" t="s">
        <v>4570</v>
      </c>
      <c r="E1095" s="744" t="s">
        <v>2373</v>
      </c>
      <c r="F1095" s="662" t="s">
        <v>2351</v>
      </c>
      <c r="G1095" s="662" t="s">
        <v>2748</v>
      </c>
      <c r="H1095" s="662" t="s">
        <v>1529</v>
      </c>
      <c r="I1095" s="662" t="s">
        <v>2752</v>
      </c>
      <c r="J1095" s="662" t="s">
        <v>2750</v>
      </c>
      <c r="K1095" s="662" t="s">
        <v>2753</v>
      </c>
      <c r="L1095" s="663">
        <v>3818.86</v>
      </c>
      <c r="M1095" s="663">
        <v>76377.2</v>
      </c>
      <c r="N1095" s="662">
        <v>20</v>
      </c>
      <c r="O1095" s="745">
        <v>16</v>
      </c>
      <c r="P1095" s="663">
        <v>72558.34</v>
      </c>
      <c r="Q1095" s="678">
        <v>0.95</v>
      </c>
      <c r="R1095" s="662">
        <v>19</v>
      </c>
      <c r="S1095" s="678">
        <v>0.95</v>
      </c>
      <c r="T1095" s="745">
        <v>15</v>
      </c>
      <c r="U1095" s="701">
        <v>0.9375</v>
      </c>
    </row>
    <row r="1096" spans="1:21" ht="14.4" customHeight="1" x14ac:dyDescent="0.3">
      <c r="A1096" s="661">
        <v>12</v>
      </c>
      <c r="B1096" s="662" t="s">
        <v>543</v>
      </c>
      <c r="C1096" s="662" t="s">
        <v>2356</v>
      </c>
      <c r="D1096" s="743" t="s">
        <v>4570</v>
      </c>
      <c r="E1096" s="744" t="s">
        <v>2373</v>
      </c>
      <c r="F1096" s="662" t="s">
        <v>2351</v>
      </c>
      <c r="G1096" s="662" t="s">
        <v>3736</v>
      </c>
      <c r="H1096" s="662" t="s">
        <v>544</v>
      </c>
      <c r="I1096" s="662" t="s">
        <v>852</v>
      </c>
      <c r="J1096" s="662" t="s">
        <v>3737</v>
      </c>
      <c r="K1096" s="662" t="s">
        <v>3738</v>
      </c>
      <c r="L1096" s="663">
        <v>0</v>
      </c>
      <c r="M1096" s="663">
        <v>0</v>
      </c>
      <c r="N1096" s="662">
        <v>1</v>
      </c>
      <c r="O1096" s="745">
        <v>1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12</v>
      </c>
      <c r="B1097" s="662" t="s">
        <v>543</v>
      </c>
      <c r="C1097" s="662" t="s">
        <v>2356</v>
      </c>
      <c r="D1097" s="743" t="s">
        <v>4570</v>
      </c>
      <c r="E1097" s="744" t="s">
        <v>2373</v>
      </c>
      <c r="F1097" s="662" t="s">
        <v>2351</v>
      </c>
      <c r="G1097" s="662" t="s">
        <v>2390</v>
      </c>
      <c r="H1097" s="662" t="s">
        <v>544</v>
      </c>
      <c r="I1097" s="662" t="s">
        <v>2519</v>
      </c>
      <c r="J1097" s="662" t="s">
        <v>1787</v>
      </c>
      <c r="K1097" s="662" t="s">
        <v>2286</v>
      </c>
      <c r="L1097" s="663">
        <v>170.52</v>
      </c>
      <c r="M1097" s="663">
        <v>170.52</v>
      </c>
      <c r="N1097" s="662">
        <v>1</v>
      </c>
      <c r="O1097" s="745">
        <v>1</v>
      </c>
      <c r="P1097" s="663">
        <v>170.52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12</v>
      </c>
      <c r="B1098" s="662" t="s">
        <v>543</v>
      </c>
      <c r="C1098" s="662" t="s">
        <v>2356</v>
      </c>
      <c r="D1098" s="743" t="s">
        <v>4570</v>
      </c>
      <c r="E1098" s="744" t="s">
        <v>2373</v>
      </c>
      <c r="F1098" s="662" t="s">
        <v>2351</v>
      </c>
      <c r="G1098" s="662" t="s">
        <v>2390</v>
      </c>
      <c r="H1098" s="662" t="s">
        <v>544</v>
      </c>
      <c r="I1098" s="662" t="s">
        <v>1786</v>
      </c>
      <c r="J1098" s="662" t="s">
        <v>1787</v>
      </c>
      <c r="K1098" s="662" t="s">
        <v>2286</v>
      </c>
      <c r="L1098" s="663">
        <v>170.52</v>
      </c>
      <c r="M1098" s="663">
        <v>341.04</v>
      </c>
      <c r="N1098" s="662">
        <v>2</v>
      </c>
      <c r="O1098" s="745">
        <v>1.5</v>
      </c>
      <c r="P1098" s="663">
        <v>341.04</v>
      </c>
      <c r="Q1098" s="678">
        <v>1</v>
      </c>
      <c r="R1098" s="662">
        <v>2</v>
      </c>
      <c r="S1098" s="678">
        <v>1</v>
      </c>
      <c r="T1098" s="745">
        <v>1.5</v>
      </c>
      <c r="U1098" s="701">
        <v>1</v>
      </c>
    </row>
    <row r="1099" spans="1:21" ht="14.4" customHeight="1" x14ac:dyDescent="0.3">
      <c r="A1099" s="661">
        <v>12</v>
      </c>
      <c r="B1099" s="662" t="s">
        <v>543</v>
      </c>
      <c r="C1099" s="662" t="s">
        <v>2356</v>
      </c>
      <c r="D1099" s="743" t="s">
        <v>4570</v>
      </c>
      <c r="E1099" s="744" t="s">
        <v>2373</v>
      </c>
      <c r="F1099" s="662" t="s">
        <v>2351</v>
      </c>
      <c r="G1099" s="662" t="s">
        <v>2390</v>
      </c>
      <c r="H1099" s="662" t="s">
        <v>544</v>
      </c>
      <c r="I1099" s="662" t="s">
        <v>3739</v>
      </c>
      <c r="J1099" s="662" t="s">
        <v>2285</v>
      </c>
      <c r="K1099" s="662" t="s">
        <v>2286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12</v>
      </c>
      <c r="B1100" s="662" t="s">
        <v>543</v>
      </c>
      <c r="C1100" s="662" t="s">
        <v>2356</v>
      </c>
      <c r="D1100" s="743" t="s">
        <v>4570</v>
      </c>
      <c r="E1100" s="744" t="s">
        <v>2373</v>
      </c>
      <c r="F1100" s="662" t="s">
        <v>2351</v>
      </c>
      <c r="G1100" s="662" t="s">
        <v>2391</v>
      </c>
      <c r="H1100" s="662" t="s">
        <v>544</v>
      </c>
      <c r="I1100" s="662" t="s">
        <v>2563</v>
      </c>
      <c r="J1100" s="662" t="s">
        <v>2564</v>
      </c>
      <c r="K1100" s="662" t="s">
        <v>2286</v>
      </c>
      <c r="L1100" s="663">
        <v>78.33</v>
      </c>
      <c r="M1100" s="663">
        <v>78.33</v>
      </c>
      <c r="N1100" s="662">
        <v>1</v>
      </c>
      <c r="O1100" s="745">
        <v>0.5</v>
      </c>
      <c r="P1100" s="663">
        <v>78.33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12</v>
      </c>
      <c r="B1101" s="662" t="s">
        <v>543</v>
      </c>
      <c r="C1101" s="662" t="s">
        <v>2356</v>
      </c>
      <c r="D1101" s="743" t="s">
        <v>4570</v>
      </c>
      <c r="E1101" s="744" t="s">
        <v>2373</v>
      </c>
      <c r="F1101" s="662" t="s">
        <v>2351</v>
      </c>
      <c r="G1101" s="662" t="s">
        <v>2391</v>
      </c>
      <c r="H1101" s="662" t="s">
        <v>544</v>
      </c>
      <c r="I1101" s="662" t="s">
        <v>3740</v>
      </c>
      <c r="J1101" s="662" t="s">
        <v>3741</v>
      </c>
      <c r="K1101" s="662" t="s">
        <v>2286</v>
      </c>
      <c r="L1101" s="663">
        <v>78.33</v>
      </c>
      <c r="M1101" s="663">
        <v>78.33</v>
      </c>
      <c r="N1101" s="662">
        <v>1</v>
      </c>
      <c r="O1101" s="745">
        <v>1</v>
      </c>
      <c r="P1101" s="663">
        <v>78.33</v>
      </c>
      <c r="Q1101" s="678">
        <v>1</v>
      </c>
      <c r="R1101" s="662">
        <v>1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12</v>
      </c>
      <c r="B1102" s="662" t="s">
        <v>543</v>
      </c>
      <c r="C1102" s="662" t="s">
        <v>2356</v>
      </c>
      <c r="D1102" s="743" t="s">
        <v>4570</v>
      </c>
      <c r="E1102" s="744" t="s">
        <v>2373</v>
      </c>
      <c r="F1102" s="662" t="s">
        <v>2351</v>
      </c>
      <c r="G1102" s="662" t="s">
        <v>3031</v>
      </c>
      <c r="H1102" s="662" t="s">
        <v>544</v>
      </c>
      <c r="I1102" s="662" t="s">
        <v>3032</v>
      </c>
      <c r="J1102" s="662" t="s">
        <v>3033</v>
      </c>
      <c r="K1102" s="662" t="s">
        <v>3034</v>
      </c>
      <c r="L1102" s="663">
        <v>694.46</v>
      </c>
      <c r="M1102" s="663">
        <v>1388.92</v>
      </c>
      <c r="N1102" s="662">
        <v>2</v>
      </c>
      <c r="O1102" s="745">
        <v>2</v>
      </c>
      <c r="P1102" s="663">
        <v>1388.92</v>
      </c>
      <c r="Q1102" s="678">
        <v>1</v>
      </c>
      <c r="R1102" s="662">
        <v>2</v>
      </c>
      <c r="S1102" s="678">
        <v>1</v>
      </c>
      <c r="T1102" s="745">
        <v>2</v>
      </c>
      <c r="U1102" s="701">
        <v>1</v>
      </c>
    </row>
    <row r="1103" spans="1:21" ht="14.4" customHeight="1" x14ac:dyDescent="0.3">
      <c r="A1103" s="661">
        <v>12</v>
      </c>
      <c r="B1103" s="662" t="s">
        <v>543</v>
      </c>
      <c r="C1103" s="662" t="s">
        <v>2356</v>
      </c>
      <c r="D1103" s="743" t="s">
        <v>4570</v>
      </c>
      <c r="E1103" s="744" t="s">
        <v>2373</v>
      </c>
      <c r="F1103" s="662" t="s">
        <v>2351</v>
      </c>
      <c r="G1103" s="662" t="s">
        <v>2763</v>
      </c>
      <c r="H1103" s="662" t="s">
        <v>544</v>
      </c>
      <c r="I1103" s="662" t="s">
        <v>2764</v>
      </c>
      <c r="J1103" s="662" t="s">
        <v>2765</v>
      </c>
      <c r="K1103" s="662" t="s">
        <v>2766</v>
      </c>
      <c r="L1103" s="663">
        <v>741.88</v>
      </c>
      <c r="M1103" s="663">
        <v>5193.16</v>
      </c>
      <c r="N1103" s="662">
        <v>7</v>
      </c>
      <c r="O1103" s="745">
        <v>3</v>
      </c>
      <c r="P1103" s="663">
        <v>5193.16</v>
      </c>
      <c r="Q1103" s="678">
        <v>1</v>
      </c>
      <c r="R1103" s="662">
        <v>7</v>
      </c>
      <c r="S1103" s="678">
        <v>1</v>
      </c>
      <c r="T1103" s="745">
        <v>3</v>
      </c>
      <c r="U1103" s="701">
        <v>1</v>
      </c>
    </row>
    <row r="1104" spans="1:21" ht="14.4" customHeight="1" x14ac:dyDescent="0.3">
      <c r="A1104" s="661">
        <v>12</v>
      </c>
      <c r="B1104" s="662" t="s">
        <v>543</v>
      </c>
      <c r="C1104" s="662" t="s">
        <v>2356</v>
      </c>
      <c r="D1104" s="743" t="s">
        <v>4570</v>
      </c>
      <c r="E1104" s="744" t="s">
        <v>2373</v>
      </c>
      <c r="F1104" s="662" t="s">
        <v>2351</v>
      </c>
      <c r="G1104" s="662" t="s">
        <v>2763</v>
      </c>
      <c r="H1104" s="662" t="s">
        <v>544</v>
      </c>
      <c r="I1104" s="662" t="s">
        <v>2767</v>
      </c>
      <c r="J1104" s="662" t="s">
        <v>2768</v>
      </c>
      <c r="K1104" s="662" t="s">
        <v>2769</v>
      </c>
      <c r="L1104" s="663">
        <v>1154.81</v>
      </c>
      <c r="M1104" s="663">
        <v>4619.24</v>
      </c>
      <c r="N1104" s="662">
        <v>4</v>
      </c>
      <c r="O1104" s="745">
        <v>2</v>
      </c>
      <c r="P1104" s="663">
        <v>4619.24</v>
      </c>
      <c r="Q1104" s="678">
        <v>1</v>
      </c>
      <c r="R1104" s="662">
        <v>4</v>
      </c>
      <c r="S1104" s="678">
        <v>1</v>
      </c>
      <c r="T1104" s="745">
        <v>2</v>
      </c>
      <c r="U1104" s="701">
        <v>1</v>
      </c>
    </row>
    <row r="1105" spans="1:21" ht="14.4" customHeight="1" x14ac:dyDescent="0.3">
      <c r="A1105" s="661">
        <v>12</v>
      </c>
      <c r="B1105" s="662" t="s">
        <v>543</v>
      </c>
      <c r="C1105" s="662" t="s">
        <v>2356</v>
      </c>
      <c r="D1105" s="743" t="s">
        <v>4570</v>
      </c>
      <c r="E1105" s="744" t="s">
        <v>2373</v>
      </c>
      <c r="F1105" s="662" t="s">
        <v>2351</v>
      </c>
      <c r="G1105" s="662" t="s">
        <v>2763</v>
      </c>
      <c r="H1105" s="662" t="s">
        <v>544</v>
      </c>
      <c r="I1105" s="662" t="s">
        <v>3076</v>
      </c>
      <c r="J1105" s="662" t="s">
        <v>2768</v>
      </c>
      <c r="K1105" s="662" t="s">
        <v>3077</v>
      </c>
      <c r="L1105" s="663">
        <v>0</v>
      </c>
      <c r="M1105" s="663">
        <v>0</v>
      </c>
      <c r="N1105" s="662">
        <v>1</v>
      </c>
      <c r="O1105" s="745">
        <v>0.5</v>
      </c>
      <c r="P1105" s="663">
        <v>0</v>
      </c>
      <c r="Q1105" s="678"/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12</v>
      </c>
      <c r="B1106" s="662" t="s">
        <v>543</v>
      </c>
      <c r="C1106" s="662" t="s">
        <v>2356</v>
      </c>
      <c r="D1106" s="743" t="s">
        <v>4570</v>
      </c>
      <c r="E1106" s="744" t="s">
        <v>2373</v>
      </c>
      <c r="F1106" s="662" t="s">
        <v>2351</v>
      </c>
      <c r="G1106" s="662" t="s">
        <v>2763</v>
      </c>
      <c r="H1106" s="662" t="s">
        <v>544</v>
      </c>
      <c r="I1106" s="662" t="s">
        <v>3742</v>
      </c>
      <c r="J1106" s="662" t="s">
        <v>2765</v>
      </c>
      <c r="K1106" s="662" t="s">
        <v>3743</v>
      </c>
      <c r="L1106" s="663">
        <v>0</v>
      </c>
      <c r="M1106" s="663">
        <v>0</v>
      </c>
      <c r="N1106" s="662">
        <v>1</v>
      </c>
      <c r="O1106" s="745">
        <v>1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12</v>
      </c>
      <c r="B1107" s="662" t="s">
        <v>543</v>
      </c>
      <c r="C1107" s="662" t="s">
        <v>2356</v>
      </c>
      <c r="D1107" s="743" t="s">
        <v>4570</v>
      </c>
      <c r="E1107" s="744" t="s">
        <v>2373</v>
      </c>
      <c r="F1107" s="662" t="s">
        <v>2351</v>
      </c>
      <c r="G1107" s="662" t="s">
        <v>2763</v>
      </c>
      <c r="H1107" s="662" t="s">
        <v>544</v>
      </c>
      <c r="I1107" s="662" t="s">
        <v>3744</v>
      </c>
      <c r="J1107" s="662" t="s">
        <v>3745</v>
      </c>
      <c r="K1107" s="662" t="s">
        <v>3746</v>
      </c>
      <c r="L1107" s="663">
        <v>0</v>
      </c>
      <c r="M1107" s="663">
        <v>0</v>
      </c>
      <c r="N1107" s="662">
        <v>1</v>
      </c>
      <c r="O1107" s="745">
        <v>0.5</v>
      </c>
      <c r="P1107" s="663">
        <v>0</v>
      </c>
      <c r="Q1107" s="678"/>
      <c r="R1107" s="662">
        <v>1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12</v>
      </c>
      <c r="B1108" s="662" t="s">
        <v>543</v>
      </c>
      <c r="C1108" s="662" t="s">
        <v>2356</v>
      </c>
      <c r="D1108" s="743" t="s">
        <v>4570</v>
      </c>
      <c r="E1108" s="744" t="s">
        <v>2373</v>
      </c>
      <c r="F1108" s="662" t="s">
        <v>2351</v>
      </c>
      <c r="G1108" s="662" t="s">
        <v>2763</v>
      </c>
      <c r="H1108" s="662" t="s">
        <v>544</v>
      </c>
      <c r="I1108" s="662" t="s">
        <v>3747</v>
      </c>
      <c r="J1108" s="662" t="s">
        <v>3745</v>
      </c>
      <c r="K1108" s="662" t="s">
        <v>3748</v>
      </c>
      <c r="L1108" s="663">
        <v>2223.14</v>
      </c>
      <c r="M1108" s="663">
        <v>20008.260000000002</v>
      </c>
      <c r="N1108" s="662">
        <v>9</v>
      </c>
      <c r="O1108" s="745">
        <v>1</v>
      </c>
      <c r="P1108" s="663">
        <v>6669.42</v>
      </c>
      <c r="Q1108" s="678">
        <v>0.33333333333333331</v>
      </c>
      <c r="R1108" s="662">
        <v>3</v>
      </c>
      <c r="S1108" s="678">
        <v>0.33333333333333331</v>
      </c>
      <c r="T1108" s="745">
        <v>0.5</v>
      </c>
      <c r="U1108" s="701">
        <v>0.5</v>
      </c>
    </row>
    <row r="1109" spans="1:21" ht="14.4" customHeight="1" x14ac:dyDescent="0.3">
      <c r="A1109" s="661">
        <v>12</v>
      </c>
      <c r="B1109" s="662" t="s">
        <v>543</v>
      </c>
      <c r="C1109" s="662" t="s">
        <v>2356</v>
      </c>
      <c r="D1109" s="743" t="s">
        <v>4570</v>
      </c>
      <c r="E1109" s="744" t="s">
        <v>2373</v>
      </c>
      <c r="F1109" s="662" t="s">
        <v>2351</v>
      </c>
      <c r="G1109" s="662" t="s">
        <v>3232</v>
      </c>
      <c r="H1109" s="662" t="s">
        <v>544</v>
      </c>
      <c r="I1109" s="662" t="s">
        <v>3233</v>
      </c>
      <c r="J1109" s="662" t="s">
        <v>3234</v>
      </c>
      <c r="K1109" s="662" t="s">
        <v>3235</v>
      </c>
      <c r="L1109" s="663">
        <v>47.47</v>
      </c>
      <c r="M1109" s="663">
        <v>94.94</v>
      </c>
      <c r="N1109" s="662">
        <v>2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12</v>
      </c>
      <c r="B1110" s="662" t="s">
        <v>543</v>
      </c>
      <c r="C1110" s="662" t="s">
        <v>2356</v>
      </c>
      <c r="D1110" s="743" t="s">
        <v>4570</v>
      </c>
      <c r="E1110" s="744" t="s">
        <v>2373</v>
      </c>
      <c r="F1110" s="662" t="s">
        <v>2351</v>
      </c>
      <c r="G1110" s="662" t="s">
        <v>2781</v>
      </c>
      <c r="H1110" s="662" t="s">
        <v>1529</v>
      </c>
      <c r="I1110" s="662" t="s">
        <v>2782</v>
      </c>
      <c r="J1110" s="662" t="s">
        <v>2783</v>
      </c>
      <c r="K1110" s="662" t="s">
        <v>2784</v>
      </c>
      <c r="L1110" s="663">
        <v>394.64</v>
      </c>
      <c r="M1110" s="663">
        <v>394.64</v>
      </c>
      <c r="N1110" s="662">
        <v>1</v>
      </c>
      <c r="O1110" s="745">
        <v>1</v>
      </c>
      <c r="P1110" s="663">
        <v>394.64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12</v>
      </c>
      <c r="B1111" s="662" t="s">
        <v>543</v>
      </c>
      <c r="C1111" s="662" t="s">
        <v>2356</v>
      </c>
      <c r="D1111" s="743" t="s">
        <v>4570</v>
      </c>
      <c r="E1111" s="744" t="s">
        <v>2373</v>
      </c>
      <c r="F1111" s="662" t="s">
        <v>2351</v>
      </c>
      <c r="G1111" s="662" t="s">
        <v>2544</v>
      </c>
      <c r="H1111" s="662" t="s">
        <v>544</v>
      </c>
      <c r="I1111" s="662" t="s">
        <v>870</v>
      </c>
      <c r="J1111" s="662" t="s">
        <v>2545</v>
      </c>
      <c r="K1111" s="662" t="s">
        <v>2546</v>
      </c>
      <c r="L1111" s="663">
        <v>37.520000000000003</v>
      </c>
      <c r="M1111" s="663">
        <v>37.520000000000003</v>
      </c>
      <c r="N1111" s="662">
        <v>1</v>
      </c>
      <c r="O1111" s="745">
        <v>1</v>
      </c>
      <c r="P1111" s="663">
        <v>37.520000000000003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12</v>
      </c>
      <c r="B1112" s="662" t="s">
        <v>543</v>
      </c>
      <c r="C1112" s="662" t="s">
        <v>2356</v>
      </c>
      <c r="D1112" s="743" t="s">
        <v>4570</v>
      </c>
      <c r="E1112" s="744" t="s">
        <v>2373</v>
      </c>
      <c r="F1112" s="662" t="s">
        <v>2351</v>
      </c>
      <c r="G1112" s="662" t="s">
        <v>3749</v>
      </c>
      <c r="H1112" s="662" t="s">
        <v>544</v>
      </c>
      <c r="I1112" s="662" t="s">
        <v>1217</v>
      </c>
      <c r="J1112" s="662" t="s">
        <v>3750</v>
      </c>
      <c r="K1112" s="662" t="s">
        <v>3751</v>
      </c>
      <c r="L1112" s="663">
        <v>0</v>
      </c>
      <c r="M1112" s="663">
        <v>0</v>
      </c>
      <c r="N1112" s="662">
        <v>2</v>
      </c>
      <c r="O1112" s="745">
        <v>1.5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12</v>
      </c>
      <c r="B1113" s="662" t="s">
        <v>543</v>
      </c>
      <c r="C1113" s="662" t="s">
        <v>2356</v>
      </c>
      <c r="D1113" s="743" t="s">
        <v>4570</v>
      </c>
      <c r="E1113" s="744" t="s">
        <v>2373</v>
      </c>
      <c r="F1113" s="662" t="s">
        <v>2351</v>
      </c>
      <c r="G1113" s="662" t="s">
        <v>2446</v>
      </c>
      <c r="H1113" s="662" t="s">
        <v>544</v>
      </c>
      <c r="I1113" s="662" t="s">
        <v>2790</v>
      </c>
      <c r="J1113" s="662" t="s">
        <v>2448</v>
      </c>
      <c r="K1113" s="662" t="s">
        <v>2791</v>
      </c>
      <c r="L1113" s="663">
        <v>1435.18</v>
      </c>
      <c r="M1113" s="663">
        <v>2870.36</v>
      </c>
      <c r="N1113" s="662">
        <v>2</v>
      </c>
      <c r="O1113" s="745">
        <v>2</v>
      </c>
      <c r="P1113" s="663">
        <v>1435.18</v>
      </c>
      <c r="Q1113" s="678">
        <v>0.5</v>
      </c>
      <c r="R1113" s="662">
        <v>1</v>
      </c>
      <c r="S1113" s="678">
        <v>0.5</v>
      </c>
      <c r="T1113" s="745">
        <v>1</v>
      </c>
      <c r="U1113" s="701">
        <v>0.5</v>
      </c>
    </row>
    <row r="1114" spans="1:21" ht="14.4" customHeight="1" x14ac:dyDescent="0.3">
      <c r="A1114" s="661">
        <v>12</v>
      </c>
      <c r="B1114" s="662" t="s">
        <v>543</v>
      </c>
      <c r="C1114" s="662" t="s">
        <v>2356</v>
      </c>
      <c r="D1114" s="743" t="s">
        <v>4570</v>
      </c>
      <c r="E1114" s="744" t="s">
        <v>2373</v>
      </c>
      <c r="F1114" s="662" t="s">
        <v>2351</v>
      </c>
      <c r="G1114" s="662" t="s">
        <v>2446</v>
      </c>
      <c r="H1114" s="662" t="s">
        <v>544</v>
      </c>
      <c r="I1114" s="662" t="s">
        <v>2792</v>
      </c>
      <c r="J1114" s="662" t="s">
        <v>2788</v>
      </c>
      <c r="K1114" s="662" t="s">
        <v>2793</v>
      </c>
      <c r="L1114" s="663">
        <v>717.59</v>
      </c>
      <c r="M1114" s="663">
        <v>2152.77</v>
      </c>
      <c r="N1114" s="662">
        <v>3</v>
      </c>
      <c r="O1114" s="745">
        <v>3</v>
      </c>
      <c r="P1114" s="663">
        <v>1435.18</v>
      </c>
      <c r="Q1114" s="678">
        <v>0.66666666666666674</v>
      </c>
      <c r="R1114" s="662">
        <v>2</v>
      </c>
      <c r="S1114" s="678">
        <v>0.66666666666666663</v>
      </c>
      <c r="T1114" s="745">
        <v>2</v>
      </c>
      <c r="U1114" s="701">
        <v>0.66666666666666663</v>
      </c>
    </row>
    <row r="1115" spans="1:21" ht="14.4" customHeight="1" x14ac:dyDescent="0.3">
      <c r="A1115" s="661">
        <v>12</v>
      </c>
      <c r="B1115" s="662" t="s">
        <v>543</v>
      </c>
      <c r="C1115" s="662" t="s">
        <v>2356</v>
      </c>
      <c r="D1115" s="743" t="s">
        <v>4570</v>
      </c>
      <c r="E1115" s="744" t="s">
        <v>2373</v>
      </c>
      <c r="F1115" s="662" t="s">
        <v>2351</v>
      </c>
      <c r="G1115" s="662" t="s">
        <v>2446</v>
      </c>
      <c r="H1115" s="662" t="s">
        <v>544</v>
      </c>
      <c r="I1115" s="662" t="s">
        <v>2447</v>
      </c>
      <c r="J1115" s="662" t="s">
        <v>2448</v>
      </c>
      <c r="K1115" s="662" t="s">
        <v>2449</v>
      </c>
      <c r="L1115" s="663">
        <v>0</v>
      </c>
      <c r="M1115" s="663">
        <v>0</v>
      </c>
      <c r="N1115" s="662">
        <v>1</v>
      </c>
      <c r="O1115" s="745">
        <v>1</v>
      </c>
      <c r="P1115" s="663">
        <v>0</v>
      </c>
      <c r="Q1115" s="678"/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12</v>
      </c>
      <c r="B1116" s="662" t="s">
        <v>543</v>
      </c>
      <c r="C1116" s="662" t="s">
        <v>2356</v>
      </c>
      <c r="D1116" s="743" t="s">
        <v>4570</v>
      </c>
      <c r="E1116" s="744" t="s">
        <v>2373</v>
      </c>
      <c r="F1116" s="662" t="s">
        <v>2351</v>
      </c>
      <c r="G1116" s="662" t="s">
        <v>2446</v>
      </c>
      <c r="H1116" s="662" t="s">
        <v>544</v>
      </c>
      <c r="I1116" s="662" t="s">
        <v>3752</v>
      </c>
      <c r="J1116" s="662" t="s">
        <v>2788</v>
      </c>
      <c r="K1116" s="662" t="s">
        <v>3753</v>
      </c>
      <c r="L1116" s="663">
        <v>0</v>
      </c>
      <c r="M1116" s="663">
        <v>0</v>
      </c>
      <c r="N1116" s="662">
        <v>6</v>
      </c>
      <c r="O1116" s="745">
        <v>4.5</v>
      </c>
      <c r="P1116" s="663">
        <v>0</v>
      </c>
      <c r="Q1116" s="678"/>
      <c r="R1116" s="662">
        <v>5</v>
      </c>
      <c r="S1116" s="678">
        <v>0.83333333333333337</v>
      </c>
      <c r="T1116" s="745">
        <v>3.5</v>
      </c>
      <c r="U1116" s="701">
        <v>0.77777777777777779</v>
      </c>
    </row>
    <row r="1117" spans="1:21" ht="14.4" customHeight="1" x14ac:dyDescent="0.3">
      <c r="A1117" s="661">
        <v>12</v>
      </c>
      <c r="B1117" s="662" t="s">
        <v>543</v>
      </c>
      <c r="C1117" s="662" t="s">
        <v>2356</v>
      </c>
      <c r="D1117" s="743" t="s">
        <v>4570</v>
      </c>
      <c r="E1117" s="744" t="s">
        <v>2373</v>
      </c>
      <c r="F1117" s="662" t="s">
        <v>2351</v>
      </c>
      <c r="G1117" s="662" t="s">
        <v>2446</v>
      </c>
      <c r="H1117" s="662" t="s">
        <v>544</v>
      </c>
      <c r="I1117" s="662" t="s">
        <v>3035</v>
      </c>
      <c r="J1117" s="662" t="s">
        <v>2788</v>
      </c>
      <c r="K1117" s="662" t="s">
        <v>3036</v>
      </c>
      <c r="L1117" s="663">
        <v>0</v>
      </c>
      <c r="M1117" s="663">
        <v>0</v>
      </c>
      <c r="N1117" s="662">
        <v>14</v>
      </c>
      <c r="O1117" s="745">
        <v>13</v>
      </c>
      <c r="P1117" s="663">
        <v>0</v>
      </c>
      <c r="Q1117" s="678"/>
      <c r="R1117" s="662">
        <v>12</v>
      </c>
      <c r="S1117" s="678">
        <v>0.8571428571428571</v>
      </c>
      <c r="T1117" s="745">
        <v>11</v>
      </c>
      <c r="U1117" s="701">
        <v>0.84615384615384615</v>
      </c>
    </row>
    <row r="1118" spans="1:21" ht="14.4" customHeight="1" x14ac:dyDescent="0.3">
      <c r="A1118" s="661">
        <v>12</v>
      </c>
      <c r="B1118" s="662" t="s">
        <v>543</v>
      </c>
      <c r="C1118" s="662" t="s">
        <v>2356</v>
      </c>
      <c r="D1118" s="743" t="s">
        <v>4570</v>
      </c>
      <c r="E1118" s="744" t="s">
        <v>2373</v>
      </c>
      <c r="F1118" s="662" t="s">
        <v>2351</v>
      </c>
      <c r="G1118" s="662" t="s">
        <v>2446</v>
      </c>
      <c r="H1118" s="662" t="s">
        <v>544</v>
      </c>
      <c r="I1118" s="662" t="s">
        <v>3754</v>
      </c>
      <c r="J1118" s="662" t="s">
        <v>2788</v>
      </c>
      <c r="K1118" s="662" t="s">
        <v>3755</v>
      </c>
      <c r="L1118" s="663">
        <v>0</v>
      </c>
      <c r="M1118" s="663">
        <v>0</v>
      </c>
      <c r="N1118" s="662">
        <v>1</v>
      </c>
      <c r="O1118" s="745">
        <v>1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12</v>
      </c>
      <c r="B1119" s="662" t="s">
        <v>543</v>
      </c>
      <c r="C1119" s="662" t="s">
        <v>2356</v>
      </c>
      <c r="D1119" s="743" t="s">
        <v>4570</v>
      </c>
      <c r="E1119" s="744" t="s">
        <v>2373</v>
      </c>
      <c r="F1119" s="662" t="s">
        <v>2351</v>
      </c>
      <c r="G1119" s="662" t="s">
        <v>2526</v>
      </c>
      <c r="H1119" s="662" t="s">
        <v>544</v>
      </c>
      <c r="I1119" s="662" t="s">
        <v>2527</v>
      </c>
      <c r="J1119" s="662" t="s">
        <v>2528</v>
      </c>
      <c r="K1119" s="662" t="s">
        <v>2529</v>
      </c>
      <c r="L1119" s="663">
        <v>670.97</v>
      </c>
      <c r="M1119" s="663">
        <v>1341.94</v>
      </c>
      <c r="N1119" s="662">
        <v>2</v>
      </c>
      <c r="O1119" s="745">
        <v>2</v>
      </c>
      <c r="P1119" s="663">
        <v>1341.94</v>
      </c>
      <c r="Q1119" s="678">
        <v>1</v>
      </c>
      <c r="R1119" s="662">
        <v>2</v>
      </c>
      <c r="S1119" s="678">
        <v>1</v>
      </c>
      <c r="T1119" s="745">
        <v>2</v>
      </c>
      <c r="U1119" s="701">
        <v>1</v>
      </c>
    </row>
    <row r="1120" spans="1:21" ht="14.4" customHeight="1" x14ac:dyDescent="0.3">
      <c r="A1120" s="661">
        <v>12</v>
      </c>
      <c r="B1120" s="662" t="s">
        <v>543</v>
      </c>
      <c r="C1120" s="662" t="s">
        <v>2356</v>
      </c>
      <c r="D1120" s="743" t="s">
        <v>4570</v>
      </c>
      <c r="E1120" s="744" t="s">
        <v>2373</v>
      </c>
      <c r="F1120" s="662" t="s">
        <v>2351</v>
      </c>
      <c r="G1120" s="662" t="s">
        <v>2476</v>
      </c>
      <c r="H1120" s="662" t="s">
        <v>544</v>
      </c>
      <c r="I1120" s="662" t="s">
        <v>3756</v>
      </c>
      <c r="J1120" s="662" t="s">
        <v>3757</v>
      </c>
      <c r="K1120" s="662" t="s">
        <v>3758</v>
      </c>
      <c r="L1120" s="663">
        <v>30.46</v>
      </c>
      <c r="M1120" s="663">
        <v>243.68</v>
      </c>
      <c r="N1120" s="662">
        <v>8</v>
      </c>
      <c r="O1120" s="745">
        <v>2.5</v>
      </c>
      <c r="P1120" s="663">
        <v>243.68</v>
      </c>
      <c r="Q1120" s="678">
        <v>1</v>
      </c>
      <c r="R1120" s="662">
        <v>8</v>
      </c>
      <c r="S1120" s="678">
        <v>1</v>
      </c>
      <c r="T1120" s="745">
        <v>2.5</v>
      </c>
      <c r="U1120" s="701">
        <v>1</v>
      </c>
    </row>
    <row r="1121" spans="1:21" ht="14.4" customHeight="1" x14ac:dyDescent="0.3">
      <c r="A1121" s="661">
        <v>12</v>
      </c>
      <c r="B1121" s="662" t="s">
        <v>543</v>
      </c>
      <c r="C1121" s="662" t="s">
        <v>2356</v>
      </c>
      <c r="D1121" s="743" t="s">
        <v>4570</v>
      </c>
      <c r="E1121" s="744" t="s">
        <v>2373</v>
      </c>
      <c r="F1121" s="662" t="s">
        <v>2351</v>
      </c>
      <c r="G1121" s="662" t="s">
        <v>2476</v>
      </c>
      <c r="H1121" s="662" t="s">
        <v>544</v>
      </c>
      <c r="I1121" s="662" t="s">
        <v>1059</v>
      </c>
      <c r="J1121" s="662" t="s">
        <v>1060</v>
      </c>
      <c r="K1121" s="662" t="s">
        <v>1061</v>
      </c>
      <c r="L1121" s="663">
        <v>60.9</v>
      </c>
      <c r="M1121" s="663">
        <v>1583.3999999999999</v>
      </c>
      <c r="N1121" s="662">
        <v>26</v>
      </c>
      <c r="O1121" s="745">
        <v>8.5</v>
      </c>
      <c r="P1121" s="663">
        <v>974.39999999999986</v>
      </c>
      <c r="Q1121" s="678">
        <v>0.61538461538461531</v>
      </c>
      <c r="R1121" s="662">
        <v>16</v>
      </c>
      <c r="S1121" s="678">
        <v>0.61538461538461542</v>
      </c>
      <c r="T1121" s="745">
        <v>6</v>
      </c>
      <c r="U1121" s="701">
        <v>0.70588235294117652</v>
      </c>
    </row>
    <row r="1122" spans="1:21" ht="14.4" customHeight="1" x14ac:dyDescent="0.3">
      <c r="A1122" s="661">
        <v>12</v>
      </c>
      <c r="B1122" s="662" t="s">
        <v>543</v>
      </c>
      <c r="C1122" s="662" t="s">
        <v>2356</v>
      </c>
      <c r="D1122" s="743" t="s">
        <v>4570</v>
      </c>
      <c r="E1122" s="744" t="s">
        <v>2373</v>
      </c>
      <c r="F1122" s="662" t="s">
        <v>2351</v>
      </c>
      <c r="G1122" s="662" t="s">
        <v>2713</v>
      </c>
      <c r="H1122" s="662" t="s">
        <v>544</v>
      </c>
      <c r="I1122" s="662" t="s">
        <v>3269</v>
      </c>
      <c r="J1122" s="662" t="s">
        <v>2104</v>
      </c>
      <c r="K1122" s="662" t="s">
        <v>3270</v>
      </c>
      <c r="L1122" s="663">
        <v>64.36</v>
      </c>
      <c r="M1122" s="663">
        <v>64.36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12</v>
      </c>
      <c r="B1123" s="662" t="s">
        <v>543</v>
      </c>
      <c r="C1123" s="662" t="s">
        <v>2356</v>
      </c>
      <c r="D1123" s="743" t="s">
        <v>4570</v>
      </c>
      <c r="E1123" s="744" t="s">
        <v>2373</v>
      </c>
      <c r="F1123" s="662" t="s">
        <v>2351</v>
      </c>
      <c r="G1123" s="662" t="s">
        <v>2610</v>
      </c>
      <c r="H1123" s="662" t="s">
        <v>544</v>
      </c>
      <c r="I1123" s="662" t="s">
        <v>817</v>
      </c>
      <c r="J1123" s="662" t="s">
        <v>818</v>
      </c>
      <c r="K1123" s="662" t="s">
        <v>3759</v>
      </c>
      <c r="L1123" s="663">
        <v>0</v>
      </c>
      <c r="M1123" s="663">
        <v>0</v>
      </c>
      <c r="N1123" s="662">
        <v>2</v>
      </c>
      <c r="O1123" s="745">
        <v>1.5</v>
      </c>
      <c r="P1123" s="663">
        <v>0</v>
      </c>
      <c r="Q1123" s="678"/>
      <c r="R1123" s="662">
        <v>2</v>
      </c>
      <c r="S1123" s="678">
        <v>1</v>
      </c>
      <c r="T1123" s="745">
        <v>1.5</v>
      </c>
      <c r="U1123" s="701">
        <v>1</v>
      </c>
    </row>
    <row r="1124" spans="1:21" ht="14.4" customHeight="1" x14ac:dyDescent="0.3">
      <c r="A1124" s="661">
        <v>12</v>
      </c>
      <c r="B1124" s="662" t="s">
        <v>543</v>
      </c>
      <c r="C1124" s="662" t="s">
        <v>2356</v>
      </c>
      <c r="D1124" s="743" t="s">
        <v>4570</v>
      </c>
      <c r="E1124" s="744" t="s">
        <v>2373</v>
      </c>
      <c r="F1124" s="662" t="s">
        <v>2351</v>
      </c>
      <c r="G1124" s="662" t="s">
        <v>2552</v>
      </c>
      <c r="H1124" s="662" t="s">
        <v>544</v>
      </c>
      <c r="I1124" s="662" t="s">
        <v>877</v>
      </c>
      <c r="J1124" s="662" t="s">
        <v>2553</v>
      </c>
      <c r="K1124" s="662" t="s">
        <v>2554</v>
      </c>
      <c r="L1124" s="663">
        <v>53.57</v>
      </c>
      <c r="M1124" s="663">
        <v>53.57</v>
      </c>
      <c r="N1124" s="662">
        <v>1</v>
      </c>
      <c r="O1124" s="745">
        <v>0.5</v>
      </c>
      <c r="P1124" s="663">
        <v>53.57</v>
      </c>
      <c r="Q1124" s="678">
        <v>1</v>
      </c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12</v>
      </c>
      <c r="B1125" s="662" t="s">
        <v>543</v>
      </c>
      <c r="C1125" s="662" t="s">
        <v>2356</v>
      </c>
      <c r="D1125" s="743" t="s">
        <v>4570</v>
      </c>
      <c r="E1125" s="744" t="s">
        <v>2373</v>
      </c>
      <c r="F1125" s="662" t="s">
        <v>2351</v>
      </c>
      <c r="G1125" s="662" t="s">
        <v>2395</v>
      </c>
      <c r="H1125" s="662" t="s">
        <v>544</v>
      </c>
      <c r="I1125" s="662" t="s">
        <v>2680</v>
      </c>
      <c r="J1125" s="662" t="s">
        <v>2681</v>
      </c>
      <c r="K1125" s="662" t="s">
        <v>2682</v>
      </c>
      <c r="L1125" s="663">
        <v>146.84</v>
      </c>
      <c r="M1125" s="663">
        <v>734.2</v>
      </c>
      <c r="N1125" s="662">
        <v>5</v>
      </c>
      <c r="O1125" s="745">
        <v>3.5</v>
      </c>
      <c r="P1125" s="663">
        <v>734.2</v>
      </c>
      <c r="Q1125" s="678">
        <v>1</v>
      </c>
      <c r="R1125" s="662">
        <v>5</v>
      </c>
      <c r="S1125" s="678">
        <v>1</v>
      </c>
      <c r="T1125" s="745">
        <v>3.5</v>
      </c>
      <c r="U1125" s="701">
        <v>1</v>
      </c>
    </row>
    <row r="1126" spans="1:21" ht="14.4" customHeight="1" x14ac:dyDescent="0.3">
      <c r="A1126" s="661">
        <v>12</v>
      </c>
      <c r="B1126" s="662" t="s">
        <v>543</v>
      </c>
      <c r="C1126" s="662" t="s">
        <v>2356</v>
      </c>
      <c r="D1126" s="743" t="s">
        <v>4570</v>
      </c>
      <c r="E1126" s="744" t="s">
        <v>2373</v>
      </c>
      <c r="F1126" s="662" t="s">
        <v>2351</v>
      </c>
      <c r="G1126" s="662" t="s">
        <v>2395</v>
      </c>
      <c r="H1126" s="662" t="s">
        <v>544</v>
      </c>
      <c r="I1126" s="662" t="s">
        <v>1868</v>
      </c>
      <c r="J1126" s="662" t="s">
        <v>1869</v>
      </c>
      <c r="K1126" s="662" t="s">
        <v>2310</v>
      </c>
      <c r="L1126" s="663">
        <v>88.1</v>
      </c>
      <c r="M1126" s="663">
        <v>352.4</v>
      </c>
      <c r="N1126" s="662">
        <v>4</v>
      </c>
      <c r="O1126" s="745">
        <v>2.5</v>
      </c>
      <c r="P1126" s="663">
        <v>176.2</v>
      </c>
      <c r="Q1126" s="678">
        <v>0.5</v>
      </c>
      <c r="R1126" s="662">
        <v>2</v>
      </c>
      <c r="S1126" s="678">
        <v>0.5</v>
      </c>
      <c r="T1126" s="745">
        <v>0.5</v>
      </c>
      <c r="U1126" s="701">
        <v>0.2</v>
      </c>
    </row>
    <row r="1127" spans="1:21" ht="14.4" customHeight="1" x14ac:dyDescent="0.3">
      <c r="A1127" s="661">
        <v>12</v>
      </c>
      <c r="B1127" s="662" t="s">
        <v>543</v>
      </c>
      <c r="C1127" s="662" t="s">
        <v>2356</v>
      </c>
      <c r="D1127" s="743" t="s">
        <v>4570</v>
      </c>
      <c r="E1127" s="744" t="s">
        <v>2373</v>
      </c>
      <c r="F1127" s="662" t="s">
        <v>2351</v>
      </c>
      <c r="G1127" s="662" t="s">
        <v>2396</v>
      </c>
      <c r="H1127" s="662" t="s">
        <v>544</v>
      </c>
      <c r="I1127" s="662" t="s">
        <v>2397</v>
      </c>
      <c r="J1127" s="662" t="s">
        <v>2398</v>
      </c>
      <c r="K1127" s="662" t="s">
        <v>2399</v>
      </c>
      <c r="L1127" s="663">
        <v>75.739999999999995</v>
      </c>
      <c r="M1127" s="663">
        <v>75.739999999999995</v>
      </c>
      <c r="N1127" s="662">
        <v>1</v>
      </c>
      <c r="O1127" s="745">
        <v>1</v>
      </c>
      <c r="P1127" s="663">
        <v>75.739999999999995</v>
      </c>
      <c r="Q1127" s="678">
        <v>1</v>
      </c>
      <c r="R1127" s="662">
        <v>1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12</v>
      </c>
      <c r="B1128" s="662" t="s">
        <v>543</v>
      </c>
      <c r="C1128" s="662" t="s">
        <v>2356</v>
      </c>
      <c r="D1128" s="743" t="s">
        <v>4570</v>
      </c>
      <c r="E1128" s="744" t="s">
        <v>2373</v>
      </c>
      <c r="F1128" s="662" t="s">
        <v>2351</v>
      </c>
      <c r="G1128" s="662" t="s">
        <v>2400</v>
      </c>
      <c r="H1128" s="662" t="s">
        <v>544</v>
      </c>
      <c r="I1128" s="662" t="s">
        <v>1790</v>
      </c>
      <c r="J1128" s="662" t="s">
        <v>1791</v>
      </c>
      <c r="K1128" s="662" t="s">
        <v>2401</v>
      </c>
      <c r="L1128" s="663">
        <v>78.33</v>
      </c>
      <c r="M1128" s="663">
        <v>1958.25</v>
      </c>
      <c r="N1128" s="662">
        <v>25</v>
      </c>
      <c r="O1128" s="745">
        <v>11.5</v>
      </c>
      <c r="P1128" s="663">
        <v>1331.6100000000001</v>
      </c>
      <c r="Q1128" s="678">
        <v>0.68</v>
      </c>
      <c r="R1128" s="662">
        <v>17</v>
      </c>
      <c r="S1128" s="678">
        <v>0.68</v>
      </c>
      <c r="T1128" s="745">
        <v>8</v>
      </c>
      <c r="U1128" s="701">
        <v>0.69565217391304346</v>
      </c>
    </row>
    <row r="1129" spans="1:21" ht="14.4" customHeight="1" x14ac:dyDescent="0.3">
      <c r="A1129" s="661">
        <v>12</v>
      </c>
      <c r="B1129" s="662" t="s">
        <v>543</v>
      </c>
      <c r="C1129" s="662" t="s">
        <v>2356</v>
      </c>
      <c r="D1129" s="743" t="s">
        <v>4570</v>
      </c>
      <c r="E1129" s="744" t="s">
        <v>2373</v>
      </c>
      <c r="F1129" s="662" t="s">
        <v>2351</v>
      </c>
      <c r="G1129" s="662" t="s">
        <v>2846</v>
      </c>
      <c r="H1129" s="662" t="s">
        <v>544</v>
      </c>
      <c r="I1129" s="662" t="s">
        <v>2847</v>
      </c>
      <c r="J1129" s="662" t="s">
        <v>736</v>
      </c>
      <c r="K1129" s="662" t="s">
        <v>2848</v>
      </c>
      <c r="L1129" s="663">
        <v>185.26</v>
      </c>
      <c r="M1129" s="663">
        <v>185.26</v>
      </c>
      <c r="N1129" s="662">
        <v>1</v>
      </c>
      <c r="O1129" s="745">
        <v>1</v>
      </c>
      <c r="P1129" s="663">
        <v>185.26</v>
      </c>
      <c r="Q1129" s="678">
        <v>1</v>
      </c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12</v>
      </c>
      <c r="B1130" s="662" t="s">
        <v>543</v>
      </c>
      <c r="C1130" s="662" t="s">
        <v>2356</v>
      </c>
      <c r="D1130" s="743" t="s">
        <v>4570</v>
      </c>
      <c r="E1130" s="744" t="s">
        <v>2373</v>
      </c>
      <c r="F1130" s="662" t="s">
        <v>2351</v>
      </c>
      <c r="G1130" s="662" t="s">
        <v>3760</v>
      </c>
      <c r="H1130" s="662" t="s">
        <v>544</v>
      </c>
      <c r="I1130" s="662" t="s">
        <v>3761</v>
      </c>
      <c r="J1130" s="662" t="s">
        <v>3762</v>
      </c>
      <c r="K1130" s="662" t="s">
        <v>3763</v>
      </c>
      <c r="L1130" s="663">
        <v>0</v>
      </c>
      <c r="M1130" s="663">
        <v>0</v>
      </c>
      <c r="N1130" s="662">
        <v>1</v>
      </c>
      <c r="O1130" s="745">
        <v>1</v>
      </c>
      <c r="P1130" s="663">
        <v>0</v>
      </c>
      <c r="Q1130" s="678"/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12</v>
      </c>
      <c r="B1131" s="662" t="s">
        <v>543</v>
      </c>
      <c r="C1131" s="662" t="s">
        <v>2356</v>
      </c>
      <c r="D1131" s="743" t="s">
        <v>4570</v>
      </c>
      <c r="E1131" s="744" t="s">
        <v>2373</v>
      </c>
      <c r="F1131" s="662" t="s">
        <v>2351</v>
      </c>
      <c r="G1131" s="662" t="s">
        <v>3099</v>
      </c>
      <c r="H1131" s="662" t="s">
        <v>544</v>
      </c>
      <c r="I1131" s="662" t="s">
        <v>3764</v>
      </c>
      <c r="J1131" s="662" t="s">
        <v>3101</v>
      </c>
      <c r="K1131" s="662" t="s">
        <v>2232</v>
      </c>
      <c r="L1131" s="663">
        <v>123.02</v>
      </c>
      <c r="M1131" s="663">
        <v>369.06</v>
      </c>
      <c r="N1131" s="662">
        <v>3</v>
      </c>
      <c r="O1131" s="745">
        <v>1</v>
      </c>
      <c r="P1131" s="663">
        <v>369.06</v>
      </c>
      <c r="Q1131" s="678">
        <v>1</v>
      </c>
      <c r="R1131" s="662">
        <v>3</v>
      </c>
      <c r="S1131" s="678">
        <v>1</v>
      </c>
      <c r="T1131" s="745">
        <v>1</v>
      </c>
      <c r="U1131" s="701">
        <v>1</v>
      </c>
    </row>
    <row r="1132" spans="1:21" ht="14.4" customHeight="1" x14ac:dyDescent="0.3">
      <c r="A1132" s="661">
        <v>12</v>
      </c>
      <c r="B1132" s="662" t="s">
        <v>543</v>
      </c>
      <c r="C1132" s="662" t="s">
        <v>2356</v>
      </c>
      <c r="D1132" s="743" t="s">
        <v>4570</v>
      </c>
      <c r="E1132" s="744" t="s">
        <v>2373</v>
      </c>
      <c r="F1132" s="662" t="s">
        <v>2351</v>
      </c>
      <c r="G1132" s="662" t="s">
        <v>3099</v>
      </c>
      <c r="H1132" s="662" t="s">
        <v>544</v>
      </c>
      <c r="I1132" s="662" t="s">
        <v>3100</v>
      </c>
      <c r="J1132" s="662" t="s">
        <v>3101</v>
      </c>
      <c r="K1132" s="662" t="s">
        <v>3102</v>
      </c>
      <c r="L1132" s="663">
        <v>0</v>
      </c>
      <c r="M1132" s="663">
        <v>0</v>
      </c>
      <c r="N1132" s="662">
        <v>3</v>
      </c>
      <c r="O1132" s="745">
        <v>1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12</v>
      </c>
      <c r="B1133" s="662" t="s">
        <v>543</v>
      </c>
      <c r="C1133" s="662" t="s">
        <v>2356</v>
      </c>
      <c r="D1133" s="743" t="s">
        <v>4570</v>
      </c>
      <c r="E1133" s="744" t="s">
        <v>2373</v>
      </c>
      <c r="F1133" s="662" t="s">
        <v>2351</v>
      </c>
      <c r="G1133" s="662" t="s">
        <v>2402</v>
      </c>
      <c r="H1133" s="662" t="s">
        <v>544</v>
      </c>
      <c r="I1133" s="662" t="s">
        <v>1385</v>
      </c>
      <c r="J1133" s="662" t="s">
        <v>1386</v>
      </c>
      <c r="K1133" s="662" t="s">
        <v>1387</v>
      </c>
      <c r="L1133" s="663">
        <v>108.44</v>
      </c>
      <c r="M1133" s="663">
        <v>650.6400000000001</v>
      </c>
      <c r="N1133" s="662">
        <v>6</v>
      </c>
      <c r="O1133" s="745">
        <v>3</v>
      </c>
      <c r="P1133" s="663">
        <v>542.20000000000005</v>
      </c>
      <c r="Q1133" s="678">
        <v>0.83333333333333326</v>
      </c>
      <c r="R1133" s="662">
        <v>5</v>
      </c>
      <c r="S1133" s="678">
        <v>0.83333333333333337</v>
      </c>
      <c r="T1133" s="745">
        <v>2.5</v>
      </c>
      <c r="U1133" s="701">
        <v>0.83333333333333337</v>
      </c>
    </row>
    <row r="1134" spans="1:21" ht="14.4" customHeight="1" x14ac:dyDescent="0.3">
      <c r="A1134" s="661">
        <v>12</v>
      </c>
      <c r="B1134" s="662" t="s">
        <v>543</v>
      </c>
      <c r="C1134" s="662" t="s">
        <v>2356</v>
      </c>
      <c r="D1134" s="743" t="s">
        <v>4570</v>
      </c>
      <c r="E1134" s="744" t="s">
        <v>2373</v>
      </c>
      <c r="F1134" s="662" t="s">
        <v>2351</v>
      </c>
      <c r="G1134" s="662" t="s">
        <v>2489</v>
      </c>
      <c r="H1134" s="662" t="s">
        <v>544</v>
      </c>
      <c r="I1134" s="662" t="s">
        <v>610</v>
      </c>
      <c r="J1134" s="662" t="s">
        <v>2490</v>
      </c>
      <c r="K1134" s="662" t="s">
        <v>2491</v>
      </c>
      <c r="L1134" s="663">
        <v>24.78</v>
      </c>
      <c r="M1134" s="663">
        <v>223.02</v>
      </c>
      <c r="N1134" s="662">
        <v>9</v>
      </c>
      <c r="O1134" s="745">
        <v>1</v>
      </c>
      <c r="P1134" s="663">
        <v>223.02</v>
      </c>
      <c r="Q1134" s="678">
        <v>1</v>
      </c>
      <c r="R1134" s="662">
        <v>9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12</v>
      </c>
      <c r="B1135" s="662" t="s">
        <v>543</v>
      </c>
      <c r="C1135" s="662" t="s">
        <v>2356</v>
      </c>
      <c r="D1135" s="743" t="s">
        <v>4570</v>
      </c>
      <c r="E1135" s="744" t="s">
        <v>2373</v>
      </c>
      <c r="F1135" s="662" t="s">
        <v>2351</v>
      </c>
      <c r="G1135" s="662" t="s">
        <v>2495</v>
      </c>
      <c r="H1135" s="662" t="s">
        <v>544</v>
      </c>
      <c r="I1135" s="662" t="s">
        <v>2584</v>
      </c>
      <c r="J1135" s="662" t="s">
        <v>2497</v>
      </c>
      <c r="K1135" s="662" t="s">
        <v>2585</v>
      </c>
      <c r="L1135" s="663">
        <v>239.19</v>
      </c>
      <c r="M1135" s="663">
        <v>956.76</v>
      </c>
      <c r="N1135" s="662">
        <v>4</v>
      </c>
      <c r="O1135" s="745">
        <v>2</v>
      </c>
      <c r="P1135" s="663">
        <v>956.76</v>
      </c>
      <c r="Q1135" s="678">
        <v>1</v>
      </c>
      <c r="R1135" s="662">
        <v>4</v>
      </c>
      <c r="S1135" s="678">
        <v>1</v>
      </c>
      <c r="T1135" s="745">
        <v>2</v>
      </c>
      <c r="U1135" s="701">
        <v>1</v>
      </c>
    </row>
    <row r="1136" spans="1:21" ht="14.4" customHeight="1" x14ac:dyDescent="0.3">
      <c r="A1136" s="661">
        <v>12</v>
      </c>
      <c r="B1136" s="662" t="s">
        <v>543</v>
      </c>
      <c r="C1136" s="662" t="s">
        <v>2356</v>
      </c>
      <c r="D1136" s="743" t="s">
        <v>4570</v>
      </c>
      <c r="E1136" s="744" t="s">
        <v>2373</v>
      </c>
      <c r="F1136" s="662" t="s">
        <v>2351</v>
      </c>
      <c r="G1136" s="662" t="s">
        <v>2495</v>
      </c>
      <c r="H1136" s="662" t="s">
        <v>544</v>
      </c>
      <c r="I1136" s="662" t="s">
        <v>3631</v>
      </c>
      <c r="J1136" s="662" t="s">
        <v>2497</v>
      </c>
      <c r="K1136" s="662" t="s">
        <v>3632</v>
      </c>
      <c r="L1136" s="663">
        <v>0</v>
      </c>
      <c r="M1136" s="663">
        <v>0</v>
      </c>
      <c r="N1136" s="662">
        <v>1</v>
      </c>
      <c r="O1136" s="745">
        <v>1</v>
      </c>
      <c r="P1136" s="663">
        <v>0</v>
      </c>
      <c r="Q1136" s="678"/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12</v>
      </c>
      <c r="B1137" s="662" t="s">
        <v>543</v>
      </c>
      <c r="C1137" s="662" t="s">
        <v>2356</v>
      </c>
      <c r="D1137" s="743" t="s">
        <v>4570</v>
      </c>
      <c r="E1137" s="744" t="s">
        <v>2373</v>
      </c>
      <c r="F1137" s="662" t="s">
        <v>2351</v>
      </c>
      <c r="G1137" s="662" t="s">
        <v>2495</v>
      </c>
      <c r="H1137" s="662" t="s">
        <v>544</v>
      </c>
      <c r="I1137" s="662" t="s">
        <v>3103</v>
      </c>
      <c r="J1137" s="662" t="s">
        <v>1230</v>
      </c>
      <c r="K1137" s="662" t="s">
        <v>3104</v>
      </c>
      <c r="L1137" s="663">
        <v>0</v>
      </c>
      <c r="M1137" s="663">
        <v>0</v>
      </c>
      <c r="N1137" s="662">
        <v>4</v>
      </c>
      <c r="O1137" s="745">
        <v>3.5</v>
      </c>
      <c r="P1137" s="663">
        <v>0</v>
      </c>
      <c r="Q1137" s="678"/>
      <c r="R1137" s="662">
        <v>3</v>
      </c>
      <c r="S1137" s="678">
        <v>0.75</v>
      </c>
      <c r="T1137" s="745">
        <v>2.5</v>
      </c>
      <c r="U1137" s="701">
        <v>0.7142857142857143</v>
      </c>
    </row>
    <row r="1138" spans="1:21" ht="14.4" customHeight="1" x14ac:dyDescent="0.3">
      <c r="A1138" s="661">
        <v>12</v>
      </c>
      <c r="B1138" s="662" t="s">
        <v>543</v>
      </c>
      <c r="C1138" s="662" t="s">
        <v>2356</v>
      </c>
      <c r="D1138" s="743" t="s">
        <v>4570</v>
      </c>
      <c r="E1138" s="744" t="s">
        <v>2373</v>
      </c>
      <c r="F1138" s="662" t="s">
        <v>2351</v>
      </c>
      <c r="G1138" s="662" t="s">
        <v>2495</v>
      </c>
      <c r="H1138" s="662" t="s">
        <v>544</v>
      </c>
      <c r="I1138" s="662" t="s">
        <v>1229</v>
      </c>
      <c r="J1138" s="662" t="s">
        <v>1230</v>
      </c>
      <c r="K1138" s="662" t="s">
        <v>2634</v>
      </c>
      <c r="L1138" s="663">
        <v>173.52</v>
      </c>
      <c r="M1138" s="663">
        <v>520.56000000000006</v>
      </c>
      <c r="N1138" s="662">
        <v>3</v>
      </c>
      <c r="O1138" s="745">
        <v>0.5</v>
      </c>
      <c r="P1138" s="663">
        <v>520.56000000000006</v>
      </c>
      <c r="Q1138" s="678">
        <v>1</v>
      </c>
      <c r="R1138" s="662">
        <v>3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12</v>
      </c>
      <c r="B1139" s="662" t="s">
        <v>543</v>
      </c>
      <c r="C1139" s="662" t="s">
        <v>2356</v>
      </c>
      <c r="D1139" s="743" t="s">
        <v>4570</v>
      </c>
      <c r="E1139" s="744" t="s">
        <v>2373</v>
      </c>
      <c r="F1139" s="662" t="s">
        <v>2351</v>
      </c>
      <c r="G1139" s="662" t="s">
        <v>2495</v>
      </c>
      <c r="H1139" s="662" t="s">
        <v>544</v>
      </c>
      <c r="I1139" s="662" t="s">
        <v>1229</v>
      </c>
      <c r="J1139" s="662" t="s">
        <v>1230</v>
      </c>
      <c r="K1139" s="662" t="s">
        <v>2634</v>
      </c>
      <c r="L1139" s="663">
        <v>104.17</v>
      </c>
      <c r="M1139" s="663">
        <v>104.17</v>
      </c>
      <c r="N1139" s="662">
        <v>1</v>
      </c>
      <c r="O1139" s="745">
        <v>1</v>
      </c>
      <c r="P1139" s="663">
        <v>104.17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12</v>
      </c>
      <c r="B1140" s="662" t="s">
        <v>543</v>
      </c>
      <c r="C1140" s="662" t="s">
        <v>2356</v>
      </c>
      <c r="D1140" s="743" t="s">
        <v>4570</v>
      </c>
      <c r="E1140" s="744" t="s">
        <v>2373</v>
      </c>
      <c r="F1140" s="662" t="s">
        <v>2351</v>
      </c>
      <c r="G1140" s="662" t="s">
        <v>2495</v>
      </c>
      <c r="H1140" s="662" t="s">
        <v>544</v>
      </c>
      <c r="I1140" s="662" t="s">
        <v>2496</v>
      </c>
      <c r="J1140" s="662" t="s">
        <v>2497</v>
      </c>
      <c r="K1140" s="662" t="s">
        <v>2498</v>
      </c>
      <c r="L1140" s="663">
        <v>0</v>
      </c>
      <c r="M1140" s="663">
        <v>0</v>
      </c>
      <c r="N1140" s="662">
        <v>6</v>
      </c>
      <c r="O1140" s="745">
        <v>3.5</v>
      </c>
      <c r="P1140" s="663">
        <v>0</v>
      </c>
      <c r="Q1140" s="678"/>
      <c r="R1140" s="662">
        <v>6</v>
      </c>
      <c r="S1140" s="678">
        <v>1</v>
      </c>
      <c r="T1140" s="745">
        <v>3.5</v>
      </c>
      <c r="U1140" s="701">
        <v>1</v>
      </c>
    </row>
    <row r="1141" spans="1:21" ht="14.4" customHeight="1" x14ac:dyDescent="0.3">
      <c r="A1141" s="661">
        <v>12</v>
      </c>
      <c r="B1141" s="662" t="s">
        <v>543</v>
      </c>
      <c r="C1141" s="662" t="s">
        <v>2356</v>
      </c>
      <c r="D1141" s="743" t="s">
        <v>4570</v>
      </c>
      <c r="E1141" s="744" t="s">
        <v>2373</v>
      </c>
      <c r="F1141" s="662" t="s">
        <v>2351</v>
      </c>
      <c r="G1141" s="662" t="s">
        <v>2495</v>
      </c>
      <c r="H1141" s="662" t="s">
        <v>544</v>
      </c>
      <c r="I1141" s="662" t="s">
        <v>3633</v>
      </c>
      <c r="J1141" s="662" t="s">
        <v>2497</v>
      </c>
      <c r="K1141" s="662" t="s">
        <v>3634</v>
      </c>
      <c r="L1141" s="663">
        <v>0</v>
      </c>
      <c r="M1141" s="663">
        <v>0</v>
      </c>
      <c r="N1141" s="662">
        <v>4</v>
      </c>
      <c r="O1141" s="745">
        <v>3.5</v>
      </c>
      <c r="P1141" s="663">
        <v>0</v>
      </c>
      <c r="Q1141" s="678"/>
      <c r="R1141" s="662">
        <v>3</v>
      </c>
      <c r="S1141" s="678">
        <v>0.75</v>
      </c>
      <c r="T1141" s="745">
        <v>2.5</v>
      </c>
      <c r="U1141" s="701">
        <v>0.7142857142857143</v>
      </c>
    </row>
    <row r="1142" spans="1:21" ht="14.4" customHeight="1" x14ac:dyDescent="0.3">
      <c r="A1142" s="661">
        <v>12</v>
      </c>
      <c r="B1142" s="662" t="s">
        <v>543</v>
      </c>
      <c r="C1142" s="662" t="s">
        <v>2356</v>
      </c>
      <c r="D1142" s="743" t="s">
        <v>4570</v>
      </c>
      <c r="E1142" s="744" t="s">
        <v>2373</v>
      </c>
      <c r="F1142" s="662" t="s">
        <v>2351</v>
      </c>
      <c r="G1142" s="662" t="s">
        <v>2495</v>
      </c>
      <c r="H1142" s="662" t="s">
        <v>544</v>
      </c>
      <c r="I1142" s="662" t="s">
        <v>3635</v>
      </c>
      <c r="J1142" s="662" t="s">
        <v>2497</v>
      </c>
      <c r="K1142" s="662" t="s">
        <v>3636</v>
      </c>
      <c r="L1142" s="663">
        <v>0</v>
      </c>
      <c r="M1142" s="663">
        <v>0</v>
      </c>
      <c r="N1142" s="662">
        <v>2</v>
      </c>
      <c r="O1142" s="745">
        <v>1.5</v>
      </c>
      <c r="P1142" s="663">
        <v>0</v>
      </c>
      <c r="Q1142" s="678"/>
      <c r="R1142" s="662">
        <v>1</v>
      </c>
      <c r="S1142" s="678">
        <v>0.5</v>
      </c>
      <c r="T1142" s="745">
        <v>0.5</v>
      </c>
      <c r="U1142" s="701">
        <v>0.33333333333333331</v>
      </c>
    </row>
    <row r="1143" spans="1:21" ht="14.4" customHeight="1" x14ac:dyDescent="0.3">
      <c r="A1143" s="661">
        <v>12</v>
      </c>
      <c r="B1143" s="662" t="s">
        <v>543</v>
      </c>
      <c r="C1143" s="662" t="s">
        <v>2356</v>
      </c>
      <c r="D1143" s="743" t="s">
        <v>4570</v>
      </c>
      <c r="E1143" s="744" t="s">
        <v>2373</v>
      </c>
      <c r="F1143" s="662" t="s">
        <v>2351</v>
      </c>
      <c r="G1143" s="662" t="s">
        <v>2555</v>
      </c>
      <c r="H1143" s="662" t="s">
        <v>544</v>
      </c>
      <c r="I1143" s="662" t="s">
        <v>2556</v>
      </c>
      <c r="J1143" s="662" t="s">
        <v>2557</v>
      </c>
      <c r="K1143" s="662" t="s">
        <v>2558</v>
      </c>
      <c r="L1143" s="663">
        <v>316.08999999999997</v>
      </c>
      <c r="M1143" s="663">
        <v>2528.7199999999998</v>
      </c>
      <c r="N1143" s="662">
        <v>8</v>
      </c>
      <c r="O1143" s="745">
        <v>3.5</v>
      </c>
      <c r="P1143" s="663">
        <v>1896.54</v>
      </c>
      <c r="Q1143" s="678">
        <v>0.75</v>
      </c>
      <c r="R1143" s="662">
        <v>6</v>
      </c>
      <c r="S1143" s="678">
        <v>0.75</v>
      </c>
      <c r="T1143" s="745">
        <v>2.5</v>
      </c>
      <c r="U1143" s="701">
        <v>0.7142857142857143</v>
      </c>
    </row>
    <row r="1144" spans="1:21" ht="14.4" customHeight="1" x14ac:dyDescent="0.3">
      <c r="A1144" s="661">
        <v>12</v>
      </c>
      <c r="B1144" s="662" t="s">
        <v>543</v>
      </c>
      <c r="C1144" s="662" t="s">
        <v>2356</v>
      </c>
      <c r="D1144" s="743" t="s">
        <v>4570</v>
      </c>
      <c r="E1144" s="744" t="s">
        <v>2373</v>
      </c>
      <c r="F1144" s="662" t="s">
        <v>2351</v>
      </c>
      <c r="G1144" s="662" t="s">
        <v>2555</v>
      </c>
      <c r="H1144" s="662" t="s">
        <v>544</v>
      </c>
      <c r="I1144" s="662" t="s">
        <v>2556</v>
      </c>
      <c r="J1144" s="662" t="s">
        <v>2557</v>
      </c>
      <c r="K1144" s="662" t="s">
        <v>2558</v>
      </c>
      <c r="L1144" s="663">
        <v>308.69</v>
      </c>
      <c r="M1144" s="663">
        <v>5865.11</v>
      </c>
      <c r="N1144" s="662">
        <v>19</v>
      </c>
      <c r="O1144" s="745">
        <v>6</v>
      </c>
      <c r="P1144" s="663">
        <v>4939.04</v>
      </c>
      <c r="Q1144" s="678">
        <v>0.8421052631578948</v>
      </c>
      <c r="R1144" s="662">
        <v>16</v>
      </c>
      <c r="S1144" s="678">
        <v>0.84210526315789469</v>
      </c>
      <c r="T1144" s="745">
        <v>5</v>
      </c>
      <c r="U1144" s="701">
        <v>0.83333333333333337</v>
      </c>
    </row>
    <row r="1145" spans="1:21" ht="14.4" customHeight="1" x14ac:dyDescent="0.3">
      <c r="A1145" s="661">
        <v>12</v>
      </c>
      <c r="B1145" s="662" t="s">
        <v>543</v>
      </c>
      <c r="C1145" s="662" t="s">
        <v>2356</v>
      </c>
      <c r="D1145" s="743" t="s">
        <v>4570</v>
      </c>
      <c r="E1145" s="744" t="s">
        <v>2373</v>
      </c>
      <c r="F1145" s="662" t="s">
        <v>2351</v>
      </c>
      <c r="G1145" s="662" t="s">
        <v>2405</v>
      </c>
      <c r="H1145" s="662" t="s">
        <v>544</v>
      </c>
      <c r="I1145" s="662" t="s">
        <v>2406</v>
      </c>
      <c r="J1145" s="662" t="s">
        <v>2407</v>
      </c>
      <c r="K1145" s="662" t="s">
        <v>2408</v>
      </c>
      <c r="L1145" s="663">
        <v>0</v>
      </c>
      <c r="M1145" s="663">
        <v>0</v>
      </c>
      <c r="N1145" s="662">
        <v>37</v>
      </c>
      <c r="O1145" s="745">
        <v>27</v>
      </c>
      <c r="P1145" s="663">
        <v>0</v>
      </c>
      <c r="Q1145" s="678"/>
      <c r="R1145" s="662">
        <v>33</v>
      </c>
      <c r="S1145" s="678">
        <v>0.89189189189189189</v>
      </c>
      <c r="T1145" s="745">
        <v>24</v>
      </c>
      <c r="U1145" s="701">
        <v>0.88888888888888884</v>
      </c>
    </row>
    <row r="1146" spans="1:21" ht="14.4" customHeight="1" x14ac:dyDescent="0.3">
      <c r="A1146" s="661">
        <v>12</v>
      </c>
      <c r="B1146" s="662" t="s">
        <v>543</v>
      </c>
      <c r="C1146" s="662" t="s">
        <v>2356</v>
      </c>
      <c r="D1146" s="743" t="s">
        <v>4570</v>
      </c>
      <c r="E1146" s="744" t="s">
        <v>2373</v>
      </c>
      <c r="F1146" s="662" t="s">
        <v>2351</v>
      </c>
      <c r="G1146" s="662" t="s">
        <v>2405</v>
      </c>
      <c r="H1146" s="662" t="s">
        <v>544</v>
      </c>
      <c r="I1146" s="662" t="s">
        <v>2645</v>
      </c>
      <c r="J1146" s="662" t="s">
        <v>2407</v>
      </c>
      <c r="K1146" s="662" t="s">
        <v>2646</v>
      </c>
      <c r="L1146" s="663">
        <v>0</v>
      </c>
      <c r="M1146" s="663">
        <v>0</v>
      </c>
      <c r="N1146" s="662">
        <v>2</v>
      </c>
      <c r="O1146" s="745">
        <v>1.5</v>
      </c>
      <c r="P1146" s="663">
        <v>0</v>
      </c>
      <c r="Q1146" s="678"/>
      <c r="R1146" s="662">
        <v>2</v>
      </c>
      <c r="S1146" s="678">
        <v>1</v>
      </c>
      <c r="T1146" s="745">
        <v>1.5</v>
      </c>
      <c r="U1146" s="701">
        <v>1</v>
      </c>
    </row>
    <row r="1147" spans="1:21" ht="14.4" customHeight="1" x14ac:dyDescent="0.3">
      <c r="A1147" s="661">
        <v>12</v>
      </c>
      <c r="B1147" s="662" t="s">
        <v>543</v>
      </c>
      <c r="C1147" s="662" t="s">
        <v>2356</v>
      </c>
      <c r="D1147" s="743" t="s">
        <v>4570</v>
      </c>
      <c r="E1147" s="744" t="s">
        <v>2373</v>
      </c>
      <c r="F1147" s="662" t="s">
        <v>2351</v>
      </c>
      <c r="G1147" s="662" t="s">
        <v>2405</v>
      </c>
      <c r="H1147" s="662" t="s">
        <v>544</v>
      </c>
      <c r="I1147" s="662" t="s">
        <v>3765</v>
      </c>
      <c r="J1147" s="662" t="s">
        <v>3766</v>
      </c>
      <c r="K1147" s="662" t="s">
        <v>3767</v>
      </c>
      <c r="L1147" s="663">
        <v>0</v>
      </c>
      <c r="M1147" s="663">
        <v>0</v>
      </c>
      <c r="N1147" s="662">
        <v>1</v>
      </c>
      <c r="O1147" s="745">
        <v>1</v>
      </c>
      <c r="P1147" s="663">
        <v>0</v>
      </c>
      <c r="Q1147" s="678"/>
      <c r="R1147" s="662">
        <v>1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12</v>
      </c>
      <c r="B1148" s="662" t="s">
        <v>543</v>
      </c>
      <c r="C1148" s="662" t="s">
        <v>2356</v>
      </c>
      <c r="D1148" s="743" t="s">
        <v>4570</v>
      </c>
      <c r="E1148" s="744" t="s">
        <v>2373</v>
      </c>
      <c r="F1148" s="662" t="s">
        <v>2351</v>
      </c>
      <c r="G1148" s="662" t="s">
        <v>2409</v>
      </c>
      <c r="H1148" s="662" t="s">
        <v>544</v>
      </c>
      <c r="I1148" s="662" t="s">
        <v>779</v>
      </c>
      <c r="J1148" s="662" t="s">
        <v>2410</v>
      </c>
      <c r="K1148" s="662" t="s">
        <v>2411</v>
      </c>
      <c r="L1148" s="663">
        <v>0</v>
      </c>
      <c r="M1148" s="663">
        <v>0</v>
      </c>
      <c r="N1148" s="662">
        <v>1</v>
      </c>
      <c r="O1148" s="745">
        <v>1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12</v>
      </c>
      <c r="B1149" s="662" t="s">
        <v>543</v>
      </c>
      <c r="C1149" s="662" t="s">
        <v>2356</v>
      </c>
      <c r="D1149" s="743" t="s">
        <v>4570</v>
      </c>
      <c r="E1149" s="744" t="s">
        <v>2373</v>
      </c>
      <c r="F1149" s="662" t="s">
        <v>2351</v>
      </c>
      <c r="G1149" s="662" t="s">
        <v>2870</v>
      </c>
      <c r="H1149" s="662" t="s">
        <v>544</v>
      </c>
      <c r="I1149" s="662" t="s">
        <v>2877</v>
      </c>
      <c r="J1149" s="662" t="s">
        <v>2872</v>
      </c>
      <c r="K1149" s="662" t="s">
        <v>2873</v>
      </c>
      <c r="L1149" s="663">
        <v>854.27</v>
      </c>
      <c r="M1149" s="663">
        <v>2562.81</v>
      </c>
      <c r="N1149" s="662">
        <v>3</v>
      </c>
      <c r="O1149" s="745">
        <v>3</v>
      </c>
      <c r="P1149" s="663">
        <v>2562.81</v>
      </c>
      <c r="Q1149" s="678">
        <v>1</v>
      </c>
      <c r="R1149" s="662">
        <v>3</v>
      </c>
      <c r="S1149" s="678">
        <v>1</v>
      </c>
      <c r="T1149" s="745">
        <v>3</v>
      </c>
      <c r="U1149" s="701">
        <v>1</v>
      </c>
    </row>
    <row r="1150" spans="1:21" ht="14.4" customHeight="1" x14ac:dyDescent="0.3">
      <c r="A1150" s="661">
        <v>12</v>
      </c>
      <c r="B1150" s="662" t="s">
        <v>543</v>
      </c>
      <c r="C1150" s="662" t="s">
        <v>2356</v>
      </c>
      <c r="D1150" s="743" t="s">
        <v>4570</v>
      </c>
      <c r="E1150" s="744" t="s">
        <v>2373</v>
      </c>
      <c r="F1150" s="662" t="s">
        <v>2351</v>
      </c>
      <c r="G1150" s="662" t="s">
        <v>2870</v>
      </c>
      <c r="H1150" s="662" t="s">
        <v>544</v>
      </c>
      <c r="I1150" s="662" t="s">
        <v>2878</v>
      </c>
      <c r="J1150" s="662" t="s">
        <v>2875</v>
      </c>
      <c r="K1150" s="662" t="s">
        <v>2876</v>
      </c>
      <c r="L1150" s="663">
        <v>1708.55</v>
      </c>
      <c r="M1150" s="663">
        <v>3417.1</v>
      </c>
      <c r="N1150" s="662">
        <v>2</v>
      </c>
      <c r="O1150" s="745">
        <v>1.5</v>
      </c>
      <c r="P1150" s="663">
        <v>3417.1</v>
      </c>
      <c r="Q1150" s="678">
        <v>1</v>
      </c>
      <c r="R1150" s="662">
        <v>2</v>
      </c>
      <c r="S1150" s="678">
        <v>1</v>
      </c>
      <c r="T1150" s="745">
        <v>1.5</v>
      </c>
      <c r="U1150" s="701">
        <v>1</v>
      </c>
    </row>
    <row r="1151" spans="1:21" ht="14.4" customHeight="1" x14ac:dyDescent="0.3">
      <c r="A1151" s="661">
        <v>12</v>
      </c>
      <c r="B1151" s="662" t="s">
        <v>543</v>
      </c>
      <c r="C1151" s="662" t="s">
        <v>2356</v>
      </c>
      <c r="D1151" s="743" t="s">
        <v>4570</v>
      </c>
      <c r="E1151" s="744" t="s">
        <v>2373</v>
      </c>
      <c r="F1151" s="662" t="s">
        <v>2351</v>
      </c>
      <c r="G1151" s="662" t="s">
        <v>2412</v>
      </c>
      <c r="H1151" s="662" t="s">
        <v>544</v>
      </c>
      <c r="I1151" s="662" t="s">
        <v>2413</v>
      </c>
      <c r="J1151" s="662" t="s">
        <v>1457</v>
      </c>
      <c r="K1151" s="662" t="s">
        <v>2414</v>
      </c>
      <c r="L1151" s="663">
        <v>22.44</v>
      </c>
      <c r="M1151" s="663">
        <v>1346.4000000000003</v>
      </c>
      <c r="N1151" s="662">
        <v>60</v>
      </c>
      <c r="O1151" s="745">
        <v>28.5</v>
      </c>
      <c r="P1151" s="663">
        <v>1077.1200000000003</v>
      </c>
      <c r="Q1151" s="678">
        <v>0.8</v>
      </c>
      <c r="R1151" s="662">
        <v>48</v>
      </c>
      <c r="S1151" s="678">
        <v>0.8</v>
      </c>
      <c r="T1151" s="745">
        <v>22.5</v>
      </c>
      <c r="U1151" s="701">
        <v>0.78947368421052633</v>
      </c>
    </row>
    <row r="1152" spans="1:21" ht="14.4" customHeight="1" x14ac:dyDescent="0.3">
      <c r="A1152" s="661">
        <v>12</v>
      </c>
      <c r="B1152" s="662" t="s">
        <v>543</v>
      </c>
      <c r="C1152" s="662" t="s">
        <v>2356</v>
      </c>
      <c r="D1152" s="743" t="s">
        <v>4570</v>
      </c>
      <c r="E1152" s="744" t="s">
        <v>2373</v>
      </c>
      <c r="F1152" s="662" t="s">
        <v>2351</v>
      </c>
      <c r="G1152" s="662" t="s">
        <v>2412</v>
      </c>
      <c r="H1152" s="662" t="s">
        <v>544</v>
      </c>
      <c r="I1152" s="662" t="s">
        <v>2413</v>
      </c>
      <c r="J1152" s="662" t="s">
        <v>1457</v>
      </c>
      <c r="K1152" s="662" t="s">
        <v>2414</v>
      </c>
      <c r="L1152" s="663">
        <v>42.54</v>
      </c>
      <c r="M1152" s="663">
        <v>1744.1399999999999</v>
      </c>
      <c r="N1152" s="662">
        <v>41</v>
      </c>
      <c r="O1152" s="745">
        <v>25.5</v>
      </c>
      <c r="P1152" s="663">
        <v>1191.1199999999999</v>
      </c>
      <c r="Q1152" s="678">
        <v>0.68292682926829262</v>
      </c>
      <c r="R1152" s="662">
        <v>28</v>
      </c>
      <c r="S1152" s="678">
        <v>0.68292682926829273</v>
      </c>
      <c r="T1152" s="745">
        <v>18.5</v>
      </c>
      <c r="U1152" s="701">
        <v>0.72549019607843135</v>
      </c>
    </row>
    <row r="1153" spans="1:21" ht="14.4" customHeight="1" x14ac:dyDescent="0.3">
      <c r="A1153" s="661">
        <v>12</v>
      </c>
      <c r="B1153" s="662" t="s">
        <v>543</v>
      </c>
      <c r="C1153" s="662" t="s">
        <v>2356</v>
      </c>
      <c r="D1153" s="743" t="s">
        <v>4570</v>
      </c>
      <c r="E1153" s="744" t="s">
        <v>2373</v>
      </c>
      <c r="F1153" s="662" t="s">
        <v>2351</v>
      </c>
      <c r="G1153" s="662" t="s">
        <v>2412</v>
      </c>
      <c r="H1153" s="662" t="s">
        <v>544</v>
      </c>
      <c r="I1153" s="662" t="s">
        <v>1774</v>
      </c>
      <c r="J1153" s="662" t="s">
        <v>1775</v>
      </c>
      <c r="K1153" s="662" t="s">
        <v>2414</v>
      </c>
      <c r="L1153" s="663">
        <v>22.44</v>
      </c>
      <c r="M1153" s="663">
        <v>157.08000000000001</v>
      </c>
      <c r="N1153" s="662">
        <v>7</v>
      </c>
      <c r="O1153" s="745">
        <v>2.5</v>
      </c>
      <c r="P1153" s="663">
        <v>22.44</v>
      </c>
      <c r="Q1153" s="678">
        <v>0.14285714285714285</v>
      </c>
      <c r="R1153" s="662">
        <v>1</v>
      </c>
      <c r="S1153" s="678">
        <v>0.14285714285714285</v>
      </c>
      <c r="T1153" s="745">
        <v>0.5</v>
      </c>
      <c r="U1153" s="701">
        <v>0.2</v>
      </c>
    </row>
    <row r="1154" spans="1:21" ht="14.4" customHeight="1" x14ac:dyDescent="0.3">
      <c r="A1154" s="661">
        <v>12</v>
      </c>
      <c r="B1154" s="662" t="s">
        <v>543</v>
      </c>
      <c r="C1154" s="662" t="s">
        <v>2356</v>
      </c>
      <c r="D1154" s="743" t="s">
        <v>4570</v>
      </c>
      <c r="E1154" s="744" t="s">
        <v>2373</v>
      </c>
      <c r="F1154" s="662" t="s">
        <v>2351</v>
      </c>
      <c r="G1154" s="662" t="s">
        <v>2889</v>
      </c>
      <c r="H1154" s="662" t="s">
        <v>1529</v>
      </c>
      <c r="I1154" s="662" t="s">
        <v>2890</v>
      </c>
      <c r="J1154" s="662" t="s">
        <v>2891</v>
      </c>
      <c r="K1154" s="662" t="s">
        <v>2892</v>
      </c>
      <c r="L1154" s="663">
        <v>0</v>
      </c>
      <c r="M1154" s="663">
        <v>0</v>
      </c>
      <c r="N1154" s="662">
        <v>2</v>
      </c>
      <c r="O1154" s="745">
        <v>2</v>
      </c>
      <c r="P1154" s="663">
        <v>0</v>
      </c>
      <c r="Q1154" s="678"/>
      <c r="R1154" s="662">
        <v>2</v>
      </c>
      <c r="S1154" s="678">
        <v>1</v>
      </c>
      <c r="T1154" s="745">
        <v>2</v>
      </c>
      <c r="U1154" s="701">
        <v>1</v>
      </c>
    </row>
    <row r="1155" spans="1:21" ht="14.4" customHeight="1" x14ac:dyDescent="0.3">
      <c r="A1155" s="661">
        <v>12</v>
      </c>
      <c r="B1155" s="662" t="s">
        <v>543</v>
      </c>
      <c r="C1155" s="662" t="s">
        <v>2356</v>
      </c>
      <c r="D1155" s="743" t="s">
        <v>4570</v>
      </c>
      <c r="E1155" s="744" t="s">
        <v>2373</v>
      </c>
      <c r="F1155" s="662" t="s">
        <v>2351</v>
      </c>
      <c r="G1155" s="662" t="s">
        <v>2889</v>
      </c>
      <c r="H1155" s="662" t="s">
        <v>1529</v>
      </c>
      <c r="I1155" s="662" t="s">
        <v>3768</v>
      </c>
      <c r="J1155" s="662" t="s">
        <v>2891</v>
      </c>
      <c r="K1155" s="662" t="s">
        <v>3769</v>
      </c>
      <c r="L1155" s="663">
        <v>502.31</v>
      </c>
      <c r="M1155" s="663">
        <v>1004.62</v>
      </c>
      <c r="N1155" s="662">
        <v>2</v>
      </c>
      <c r="O1155" s="745">
        <v>1</v>
      </c>
      <c r="P1155" s="663">
        <v>1004.62</v>
      </c>
      <c r="Q1155" s="678">
        <v>1</v>
      </c>
      <c r="R1155" s="662">
        <v>2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12</v>
      </c>
      <c r="B1156" s="662" t="s">
        <v>543</v>
      </c>
      <c r="C1156" s="662" t="s">
        <v>2356</v>
      </c>
      <c r="D1156" s="743" t="s">
        <v>4570</v>
      </c>
      <c r="E1156" s="744" t="s">
        <v>2373</v>
      </c>
      <c r="F1156" s="662" t="s">
        <v>2351</v>
      </c>
      <c r="G1156" s="662" t="s">
        <v>2537</v>
      </c>
      <c r="H1156" s="662" t="s">
        <v>544</v>
      </c>
      <c r="I1156" s="662" t="s">
        <v>2893</v>
      </c>
      <c r="J1156" s="662" t="s">
        <v>2894</v>
      </c>
      <c r="K1156" s="662" t="s">
        <v>2895</v>
      </c>
      <c r="L1156" s="663">
        <v>438.49</v>
      </c>
      <c r="M1156" s="663">
        <v>1315.47</v>
      </c>
      <c r="N1156" s="662">
        <v>3</v>
      </c>
      <c r="O1156" s="745">
        <v>2.5</v>
      </c>
      <c r="P1156" s="663">
        <v>876.98</v>
      </c>
      <c r="Q1156" s="678">
        <v>0.66666666666666663</v>
      </c>
      <c r="R1156" s="662">
        <v>2</v>
      </c>
      <c r="S1156" s="678">
        <v>0.66666666666666663</v>
      </c>
      <c r="T1156" s="745">
        <v>2</v>
      </c>
      <c r="U1156" s="701">
        <v>0.8</v>
      </c>
    </row>
    <row r="1157" spans="1:21" ht="14.4" customHeight="1" x14ac:dyDescent="0.3">
      <c r="A1157" s="661">
        <v>12</v>
      </c>
      <c r="B1157" s="662" t="s">
        <v>543</v>
      </c>
      <c r="C1157" s="662" t="s">
        <v>2356</v>
      </c>
      <c r="D1157" s="743" t="s">
        <v>4570</v>
      </c>
      <c r="E1157" s="744" t="s">
        <v>2373</v>
      </c>
      <c r="F1157" s="662" t="s">
        <v>2351</v>
      </c>
      <c r="G1157" s="662" t="s">
        <v>2537</v>
      </c>
      <c r="H1157" s="662" t="s">
        <v>1529</v>
      </c>
      <c r="I1157" s="662" t="s">
        <v>2538</v>
      </c>
      <c r="J1157" s="662" t="s">
        <v>1544</v>
      </c>
      <c r="K1157" s="662" t="s">
        <v>2539</v>
      </c>
      <c r="L1157" s="663">
        <v>394.64</v>
      </c>
      <c r="M1157" s="663">
        <v>7498.16</v>
      </c>
      <c r="N1157" s="662">
        <v>19</v>
      </c>
      <c r="O1157" s="745">
        <v>19</v>
      </c>
      <c r="P1157" s="663">
        <v>5524.96</v>
      </c>
      <c r="Q1157" s="678">
        <v>0.73684210526315796</v>
      </c>
      <c r="R1157" s="662">
        <v>14</v>
      </c>
      <c r="S1157" s="678">
        <v>0.73684210526315785</v>
      </c>
      <c r="T1157" s="745">
        <v>14</v>
      </c>
      <c r="U1157" s="701">
        <v>0.73684210526315785</v>
      </c>
    </row>
    <row r="1158" spans="1:21" ht="14.4" customHeight="1" x14ac:dyDescent="0.3">
      <c r="A1158" s="661">
        <v>12</v>
      </c>
      <c r="B1158" s="662" t="s">
        <v>543</v>
      </c>
      <c r="C1158" s="662" t="s">
        <v>2356</v>
      </c>
      <c r="D1158" s="743" t="s">
        <v>4570</v>
      </c>
      <c r="E1158" s="744" t="s">
        <v>2373</v>
      </c>
      <c r="F1158" s="662" t="s">
        <v>2351</v>
      </c>
      <c r="G1158" s="662" t="s">
        <v>2537</v>
      </c>
      <c r="H1158" s="662" t="s">
        <v>1529</v>
      </c>
      <c r="I1158" s="662" t="s">
        <v>2620</v>
      </c>
      <c r="J1158" s="662" t="s">
        <v>1544</v>
      </c>
      <c r="K1158" s="662" t="s">
        <v>2621</v>
      </c>
      <c r="L1158" s="663">
        <v>438.49</v>
      </c>
      <c r="M1158" s="663">
        <v>17101.109999999993</v>
      </c>
      <c r="N1158" s="662">
        <v>39</v>
      </c>
      <c r="O1158" s="745">
        <v>32.5</v>
      </c>
      <c r="P1158" s="663">
        <v>12277.719999999996</v>
      </c>
      <c r="Q1158" s="678">
        <v>0.71794871794871795</v>
      </c>
      <c r="R1158" s="662">
        <v>28</v>
      </c>
      <c r="S1158" s="678">
        <v>0.71794871794871795</v>
      </c>
      <c r="T1158" s="745">
        <v>22</v>
      </c>
      <c r="U1158" s="701">
        <v>0.67692307692307696</v>
      </c>
    </row>
    <row r="1159" spans="1:21" ht="14.4" customHeight="1" x14ac:dyDescent="0.3">
      <c r="A1159" s="661">
        <v>12</v>
      </c>
      <c r="B1159" s="662" t="s">
        <v>543</v>
      </c>
      <c r="C1159" s="662" t="s">
        <v>2356</v>
      </c>
      <c r="D1159" s="743" t="s">
        <v>4570</v>
      </c>
      <c r="E1159" s="744" t="s">
        <v>2373</v>
      </c>
      <c r="F1159" s="662" t="s">
        <v>2351</v>
      </c>
      <c r="G1159" s="662" t="s">
        <v>2415</v>
      </c>
      <c r="H1159" s="662" t="s">
        <v>544</v>
      </c>
      <c r="I1159" s="662" t="s">
        <v>2416</v>
      </c>
      <c r="J1159" s="662" t="s">
        <v>2417</v>
      </c>
      <c r="K1159" s="662" t="s">
        <v>2418</v>
      </c>
      <c r="L1159" s="663">
        <v>1514.87</v>
      </c>
      <c r="M1159" s="663">
        <v>54535.320000000007</v>
      </c>
      <c r="N1159" s="662">
        <v>36</v>
      </c>
      <c r="O1159" s="745">
        <v>33.5</v>
      </c>
      <c r="P1159" s="663">
        <v>48475.840000000011</v>
      </c>
      <c r="Q1159" s="678">
        <v>0.88888888888888895</v>
      </c>
      <c r="R1159" s="662">
        <v>32</v>
      </c>
      <c r="S1159" s="678">
        <v>0.88888888888888884</v>
      </c>
      <c r="T1159" s="745">
        <v>29.5</v>
      </c>
      <c r="U1159" s="701">
        <v>0.88059701492537312</v>
      </c>
    </row>
    <row r="1160" spans="1:21" ht="14.4" customHeight="1" x14ac:dyDescent="0.3">
      <c r="A1160" s="661">
        <v>12</v>
      </c>
      <c r="B1160" s="662" t="s">
        <v>543</v>
      </c>
      <c r="C1160" s="662" t="s">
        <v>2356</v>
      </c>
      <c r="D1160" s="743" t="s">
        <v>4570</v>
      </c>
      <c r="E1160" s="744" t="s">
        <v>2373</v>
      </c>
      <c r="F1160" s="662" t="s">
        <v>2351</v>
      </c>
      <c r="G1160" s="662" t="s">
        <v>2588</v>
      </c>
      <c r="H1160" s="662" t="s">
        <v>544</v>
      </c>
      <c r="I1160" s="662" t="s">
        <v>3651</v>
      </c>
      <c r="J1160" s="662" t="s">
        <v>3652</v>
      </c>
      <c r="K1160" s="662" t="s">
        <v>3653</v>
      </c>
      <c r="L1160" s="663">
        <v>239.19</v>
      </c>
      <c r="M1160" s="663">
        <v>717.56999999999994</v>
      </c>
      <c r="N1160" s="662">
        <v>3</v>
      </c>
      <c r="O1160" s="745">
        <v>1</v>
      </c>
      <c r="P1160" s="663">
        <v>717.56999999999994</v>
      </c>
      <c r="Q1160" s="678">
        <v>1</v>
      </c>
      <c r="R1160" s="662">
        <v>3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12</v>
      </c>
      <c r="B1161" s="662" t="s">
        <v>543</v>
      </c>
      <c r="C1161" s="662" t="s">
        <v>2356</v>
      </c>
      <c r="D1161" s="743" t="s">
        <v>4570</v>
      </c>
      <c r="E1161" s="744" t="s">
        <v>2373</v>
      </c>
      <c r="F1161" s="662" t="s">
        <v>2351</v>
      </c>
      <c r="G1161" s="662" t="s">
        <v>2667</v>
      </c>
      <c r="H1161" s="662" t="s">
        <v>544</v>
      </c>
      <c r="I1161" s="662" t="s">
        <v>3770</v>
      </c>
      <c r="J1161" s="662" t="s">
        <v>2669</v>
      </c>
      <c r="K1161" s="662" t="s">
        <v>3771</v>
      </c>
      <c r="L1161" s="663">
        <v>0</v>
      </c>
      <c r="M1161" s="663">
        <v>0</v>
      </c>
      <c r="N1161" s="662">
        <v>2</v>
      </c>
      <c r="O1161" s="745">
        <v>1</v>
      </c>
      <c r="P1161" s="663">
        <v>0</v>
      </c>
      <c r="Q1161" s="678"/>
      <c r="R1161" s="662">
        <v>2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12</v>
      </c>
      <c r="B1162" s="662" t="s">
        <v>543</v>
      </c>
      <c r="C1162" s="662" t="s">
        <v>2356</v>
      </c>
      <c r="D1162" s="743" t="s">
        <v>4570</v>
      </c>
      <c r="E1162" s="744" t="s">
        <v>2373</v>
      </c>
      <c r="F1162" s="662" t="s">
        <v>2351</v>
      </c>
      <c r="G1162" s="662" t="s">
        <v>2667</v>
      </c>
      <c r="H1162" s="662" t="s">
        <v>544</v>
      </c>
      <c r="I1162" s="662" t="s">
        <v>806</v>
      </c>
      <c r="J1162" s="662" t="s">
        <v>807</v>
      </c>
      <c r="K1162" s="662" t="s">
        <v>3772</v>
      </c>
      <c r="L1162" s="663">
        <v>156.61000000000001</v>
      </c>
      <c r="M1162" s="663">
        <v>156.61000000000001</v>
      </c>
      <c r="N1162" s="662">
        <v>1</v>
      </c>
      <c r="O1162" s="745">
        <v>0.5</v>
      </c>
      <c r="P1162" s="663">
        <v>156.61000000000001</v>
      </c>
      <c r="Q1162" s="678">
        <v>1</v>
      </c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12</v>
      </c>
      <c r="B1163" s="662" t="s">
        <v>543</v>
      </c>
      <c r="C1163" s="662" t="s">
        <v>2356</v>
      </c>
      <c r="D1163" s="743" t="s">
        <v>4570</v>
      </c>
      <c r="E1163" s="744" t="s">
        <v>2373</v>
      </c>
      <c r="F1163" s="662" t="s">
        <v>2351</v>
      </c>
      <c r="G1163" s="662" t="s">
        <v>2667</v>
      </c>
      <c r="H1163" s="662" t="s">
        <v>544</v>
      </c>
      <c r="I1163" s="662" t="s">
        <v>3773</v>
      </c>
      <c r="J1163" s="662" t="s">
        <v>3060</v>
      </c>
      <c r="K1163" s="662" t="s">
        <v>3774</v>
      </c>
      <c r="L1163" s="663">
        <v>0</v>
      </c>
      <c r="M1163" s="663">
        <v>0</v>
      </c>
      <c r="N1163" s="662">
        <v>1</v>
      </c>
      <c r="O1163" s="745">
        <v>1</v>
      </c>
      <c r="P1163" s="663">
        <v>0</v>
      </c>
      <c r="Q1163" s="678"/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12</v>
      </c>
      <c r="B1164" s="662" t="s">
        <v>543</v>
      </c>
      <c r="C1164" s="662" t="s">
        <v>2356</v>
      </c>
      <c r="D1164" s="743" t="s">
        <v>4570</v>
      </c>
      <c r="E1164" s="744" t="s">
        <v>2373</v>
      </c>
      <c r="F1164" s="662" t="s">
        <v>2351</v>
      </c>
      <c r="G1164" s="662" t="s">
        <v>2503</v>
      </c>
      <c r="H1164" s="662" t="s">
        <v>544</v>
      </c>
      <c r="I1164" s="662" t="s">
        <v>3775</v>
      </c>
      <c r="J1164" s="662" t="s">
        <v>1409</v>
      </c>
      <c r="K1164" s="662" t="s">
        <v>3776</v>
      </c>
      <c r="L1164" s="663">
        <v>100.62</v>
      </c>
      <c r="M1164" s="663">
        <v>100.62</v>
      </c>
      <c r="N1164" s="662">
        <v>1</v>
      </c>
      <c r="O1164" s="745">
        <v>1</v>
      </c>
      <c r="P1164" s="663">
        <v>100.62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12</v>
      </c>
      <c r="B1165" s="662" t="s">
        <v>543</v>
      </c>
      <c r="C1165" s="662" t="s">
        <v>2356</v>
      </c>
      <c r="D1165" s="743" t="s">
        <v>4570</v>
      </c>
      <c r="E1165" s="744" t="s">
        <v>2373</v>
      </c>
      <c r="F1165" s="662" t="s">
        <v>2351</v>
      </c>
      <c r="G1165" s="662" t="s">
        <v>3777</v>
      </c>
      <c r="H1165" s="662" t="s">
        <v>544</v>
      </c>
      <c r="I1165" s="662" t="s">
        <v>1993</v>
      </c>
      <c r="J1165" s="662" t="s">
        <v>3778</v>
      </c>
      <c r="K1165" s="662" t="s">
        <v>3779</v>
      </c>
      <c r="L1165" s="663">
        <v>52.47</v>
      </c>
      <c r="M1165" s="663">
        <v>104.94</v>
      </c>
      <c r="N1165" s="662">
        <v>2</v>
      </c>
      <c r="O1165" s="745">
        <v>1.5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12</v>
      </c>
      <c r="B1166" s="662" t="s">
        <v>543</v>
      </c>
      <c r="C1166" s="662" t="s">
        <v>2356</v>
      </c>
      <c r="D1166" s="743" t="s">
        <v>4570</v>
      </c>
      <c r="E1166" s="744" t="s">
        <v>2373</v>
      </c>
      <c r="F1166" s="662" t="s">
        <v>2351</v>
      </c>
      <c r="G1166" s="662" t="s">
        <v>3780</v>
      </c>
      <c r="H1166" s="662" t="s">
        <v>544</v>
      </c>
      <c r="I1166" s="662" t="s">
        <v>3781</v>
      </c>
      <c r="J1166" s="662" t="s">
        <v>3782</v>
      </c>
      <c r="K1166" s="662" t="s">
        <v>3243</v>
      </c>
      <c r="L1166" s="663">
        <v>87.86</v>
      </c>
      <c r="M1166" s="663">
        <v>87.86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12</v>
      </c>
      <c r="B1167" s="662" t="s">
        <v>543</v>
      </c>
      <c r="C1167" s="662" t="s">
        <v>2356</v>
      </c>
      <c r="D1167" s="743" t="s">
        <v>4570</v>
      </c>
      <c r="E1167" s="744" t="s">
        <v>2373</v>
      </c>
      <c r="F1167" s="662" t="s">
        <v>2351</v>
      </c>
      <c r="G1167" s="662" t="s">
        <v>2906</v>
      </c>
      <c r="H1167" s="662" t="s">
        <v>544</v>
      </c>
      <c r="I1167" s="662" t="s">
        <v>3363</v>
      </c>
      <c r="J1167" s="662" t="s">
        <v>2911</v>
      </c>
      <c r="K1167" s="662" t="s">
        <v>3364</v>
      </c>
      <c r="L1167" s="663">
        <v>468.19</v>
      </c>
      <c r="M1167" s="663">
        <v>468.19</v>
      </c>
      <c r="N1167" s="662">
        <v>1</v>
      </c>
      <c r="O1167" s="745">
        <v>1</v>
      </c>
      <c r="P1167" s="663">
        <v>468.19</v>
      </c>
      <c r="Q1167" s="678">
        <v>1</v>
      </c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12</v>
      </c>
      <c r="B1168" s="662" t="s">
        <v>543</v>
      </c>
      <c r="C1168" s="662" t="s">
        <v>2356</v>
      </c>
      <c r="D1168" s="743" t="s">
        <v>4570</v>
      </c>
      <c r="E1168" s="744" t="s">
        <v>2373</v>
      </c>
      <c r="F1168" s="662" t="s">
        <v>2351</v>
      </c>
      <c r="G1168" s="662" t="s">
        <v>3139</v>
      </c>
      <c r="H1168" s="662" t="s">
        <v>544</v>
      </c>
      <c r="I1168" s="662" t="s">
        <v>3783</v>
      </c>
      <c r="J1168" s="662" t="s">
        <v>3784</v>
      </c>
      <c r="K1168" s="662" t="s">
        <v>3144</v>
      </c>
      <c r="L1168" s="663">
        <v>0</v>
      </c>
      <c r="M1168" s="663">
        <v>0</v>
      </c>
      <c r="N1168" s="662">
        <v>2</v>
      </c>
      <c r="O1168" s="745">
        <v>1</v>
      </c>
      <c r="P1168" s="663">
        <v>0</v>
      </c>
      <c r="Q1168" s="678"/>
      <c r="R1168" s="662">
        <v>2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12</v>
      </c>
      <c r="B1169" s="662" t="s">
        <v>543</v>
      </c>
      <c r="C1169" s="662" t="s">
        <v>2356</v>
      </c>
      <c r="D1169" s="743" t="s">
        <v>4570</v>
      </c>
      <c r="E1169" s="744" t="s">
        <v>2373</v>
      </c>
      <c r="F1169" s="662" t="s">
        <v>2351</v>
      </c>
      <c r="G1169" s="662" t="s">
        <v>2729</v>
      </c>
      <c r="H1169" s="662" t="s">
        <v>544</v>
      </c>
      <c r="I1169" s="662" t="s">
        <v>2730</v>
      </c>
      <c r="J1169" s="662" t="s">
        <v>1429</v>
      </c>
      <c r="K1169" s="662" t="s">
        <v>2731</v>
      </c>
      <c r="L1169" s="663">
        <v>3243.21</v>
      </c>
      <c r="M1169" s="663">
        <v>19459.259999999998</v>
      </c>
      <c r="N1169" s="662">
        <v>6</v>
      </c>
      <c r="O1169" s="745">
        <v>6</v>
      </c>
      <c r="P1169" s="663">
        <v>19459.259999999998</v>
      </c>
      <c r="Q1169" s="678">
        <v>1</v>
      </c>
      <c r="R1169" s="662">
        <v>6</v>
      </c>
      <c r="S1169" s="678">
        <v>1</v>
      </c>
      <c r="T1169" s="745">
        <v>6</v>
      </c>
      <c r="U1169" s="701">
        <v>1</v>
      </c>
    </row>
    <row r="1170" spans="1:21" ht="14.4" customHeight="1" x14ac:dyDescent="0.3">
      <c r="A1170" s="661">
        <v>12</v>
      </c>
      <c r="B1170" s="662" t="s">
        <v>543</v>
      </c>
      <c r="C1170" s="662" t="s">
        <v>2356</v>
      </c>
      <c r="D1170" s="743" t="s">
        <v>4570</v>
      </c>
      <c r="E1170" s="744" t="s">
        <v>2373</v>
      </c>
      <c r="F1170" s="662" t="s">
        <v>2351</v>
      </c>
      <c r="G1170" s="662" t="s">
        <v>2729</v>
      </c>
      <c r="H1170" s="662" t="s">
        <v>544</v>
      </c>
      <c r="I1170" s="662" t="s">
        <v>2914</v>
      </c>
      <c r="J1170" s="662" t="s">
        <v>1429</v>
      </c>
      <c r="K1170" s="662" t="s">
        <v>2731</v>
      </c>
      <c r="L1170" s="663">
        <v>3243.21</v>
      </c>
      <c r="M1170" s="663">
        <v>3243.21</v>
      </c>
      <c r="N1170" s="662">
        <v>1</v>
      </c>
      <c r="O1170" s="745">
        <v>1</v>
      </c>
      <c r="P1170" s="663">
        <v>3243.21</v>
      </c>
      <c r="Q1170" s="678">
        <v>1</v>
      </c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12</v>
      </c>
      <c r="B1171" s="662" t="s">
        <v>543</v>
      </c>
      <c r="C1171" s="662" t="s">
        <v>2356</v>
      </c>
      <c r="D1171" s="743" t="s">
        <v>4570</v>
      </c>
      <c r="E1171" s="744" t="s">
        <v>2373</v>
      </c>
      <c r="F1171" s="662" t="s">
        <v>2351</v>
      </c>
      <c r="G1171" s="662" t="s">
        <v>2919</v>
      </c>
      <c r="H1171" s="662" t="s">
        <v>544</v>
      </c>
      <c r="I1171" s="662" t="s">
        <v>2920</v>
      </c>
      <c r="J1171" s="662" t="s">
        <v>2921</v>
      </c>
      <c r="K1171" s="662" t="s">
        <v>2922</v>
      </c>
      <c r="L1171" s="663">
        <v>1546.98</v>
      </c>
      <c r="M1171" s="663">
        <v>30939.599999999995</v>
      </c>
      <c r="N1171" s="662">
        <v>20</v>
      </c>
      <c r="O1171" s="745">
        <v>16</v>
      </c>
      <c r="P1171" s="663">
        <v>27845.639999999996</v>
      </c>
      <c r="Q1171" s="678">
        <v>0.9</v>
      </c>
      <c r="R1171" s="662">
        <v>18</v>
      </c>
      <c r="S1171" s="678">
        <v>0.9</v>
      </c>
      <c r="T1171" s="745">
        <v>15.5</v>
      </c>
      <c r="U1171" s="701">
        <v>0.96875</v>
      </c>
    </row>
    <row r="1172" spans="1:21" ht="14.4" customHeight="1" x14ac:dyDescent="0.3">
      <c r="A1172" s="661">
        <v>12</v>
      </c>
      <c r="B1172" s="662" t="s">
        <v>543</v>
      </c>
      <c r="C1172" s="662" t="s">
        <v>2356</v>
      </c>
      <c r="D1172" s="743" t="s">
        <v>4570</v>
      </c>
      <c r="E1172" s="744" t="s">
        <v>2373</v>
      </c>
      <c r="F1172" s="662" t="s">
        <v>2351</v>
      </c>
      <c r="G1172" s="662" t="s">
        <v>2919</v>
      </c>
      <c r="H1172" s="662" t="s">
        <v>544</v>
      </c>
      <c r="I1172" s="662" t="s">
        <v>2923</v>
      </c>
      <c r="J1172" s="662" t="s">
        <v>2921</v>
      </c>
      <c r="K1172" s="662" t="s">
        <v>2924</v>
      </c>
      <c r="L1172" s="663">
        <v>0</v>
      </c>
      <c r="M1172" s="663">
        <v>0</v>
      </c>
      <c r="N1172" s="662">
        <v>3</v>
      </c>
      <c r="O1172" s="745">
        <v>3</v>
      </c>
      <c r="P1172" s="663">
        <v>0</v>
      </c>
      <c r="Q1172" s="678"/>
      <c r="R1172" s="662">
        <v>3</v>
      </c>
      <c r="S1172" s="678">
        <v>1</v>
      </c>
      <c r="T1172" s="745">
        <v>3</v>
      </c>
      <c r="U1172" s="701">
        <v>1</v>
      </c>
    </row>
    <row r="1173" spans="1:21" ht="14.4" customHeight="1" x14ac:dyDescent="0.3">
      <c r="A1173" s="661">
        <v>12</v>
      </c>
      <c r="B1173" s="662" t="s">
        <v>543</v>
      </c>
      <c r="C1173" s="662" t="s">
        <v>2356</v>
      </c>
      <c r="D1173" s="743" t="s">
        <v>4570</v>
      </c>
      <c r="E1173" s="744" t="s">
        <v>2373</v>
      </c>
      <c r="F1173" s="662" t="s">
        <v>2352</v>
      </c>
      <c r="G1173" s="662" t="s">
        <v>2567</v>
      </c>
      <c r="H1173" s="662" t="s">
        <v>544</v>
      </c>
      <c r="I1173" s="662" t="s">
        <v>3666</v>
      </c>
      <c r="J1173" s="662" t="s">
        <v>2372</v>
      </c>
      <c r="K1173" s="662"/>
      <c r="L1173" s="663">
        <v>0</v>
      </c>
      <c r="M1173" s="663">
        <v>0</v>
      </c>
      <c r="N1173" s="662">
        <v>2</v>
      </c>
      <c r="O1173" s="745">
        <v>2</v>
      </c>
      <c r="P1173" s="663">
        <v>0</v>
      </c>
      <c r="Q1173" s="678"/>
      <c r="R1173" s="662">
        <v>2</v>
      </c>
      <c r="S1173" s="678">
        <v>1</v>
      </c>
      <c r="T1173" s="745">
        <v>2</v>
      </c>
      <c r="U1173" s="701">
        <v>1</v>
      </c>
    </row>
    <row r="1174" spans="1:21" ht="14.4" customHeight="1" x14ac:dyDescent="0.3">
      <c r="A1174" s="661">
        <v>12</v>
      </c>
      <c r="B1174" s="662" t="s">
        <v>543</v>
      </c>
      <c r="C1174" s="662" t="s">
        <v>2356</v>
      </c>
      <c r="D1174" s="743" t="s">
        <v>4570</v>
      </c>
      <c r="E1174" s="744" t="s">
        <v>2373</v>
      </c>
      <c r="F1174" s="662" t="s">
        <v>2352</v>
      </c>
      <c r="G1174" s="662" t="s">
        <v>2567</v>
      </c>
      <c r="H1174" s="662" t="s">
        <v>544</v>
      </c>
      <c r="I1174" s="662" t="s">
        <v>2568</v>
      </c>
      <c r="J1174" s="662" t="s">
        <v>2372</v>
      </c>
      <c r="K1174" s="662"/>
      <c r="L1174" s="663">
        <v>0</v>
      </c>
      <c r="M1174" s="663">
        <v>0</v>
      </c>
      <c r="N1174" s="662">
        <v>5</v>
      </c>
      <c r="O1174" s="745">
        <v>5</v>
      </c>
      <c r="P1174" s="663">
        <v>0</v>
      </c>
      <c r="Q1174" s="678"/>
      <c r="R1174" s="662">
        <v>2</v>
      </c>
      <c r="S1174" s="678">
        <v>0.4</v>
      </c>
      <c r="T1174" s="745">
        <v>2</v>
      </c>
      <c r="U1174" s="701">
        <v>0.4</v>
      </c>
    </row>
    <row r="1175" spans="1:21" ht="14.4" customHeight="1" x14ac:dyDescent="0.3">
      <c r="A1175" s="661">
        <v>12</v>
      </c>
      <c r="B1175" s="662" t="s">
        <v>543</v>
      </c>
      <c r="C1175" s="662" t="s">
        <v>2356</v>
      </c>
      <c r="D1175" s="743" t="s">
        <v>4570</v>
      </c>
      <c r="E1175" s="744" t="s">
        <v>2373</v>
      </c>
      <c r="F1175" s="662" t="s">
        <v>2352</v>
      </c>
      <c r="G1175" s="662" t="s">
        <v>2567</v>
      </c>
      <c r="H1175" s="662" t="s">
        <v>544</v>
      </c>
      <c r="I1175" s="662" t="s">
        <v>3785</v>
      </c>
      <c r="J1175" s="662" t="s">
        <v>2372</v>
      </c>
      <c r="K1175" s="662"/>
      <c r="L1175" s="663">
        <v>0</v>
      </c>
      <c r="M1175" s="663">
        <v>0</v>
      </c>
      <c r="N1175" s="662">
        <v>3</v>
      </c>
      <c r="O1175" s="745">
        <v>3</v>
      </c>
      <c r="P1175" s="663">
        <v>0</v>
      </c>
      <c r="Q1175" s="678"/>
      <c r="R1175" s="662">
        <v>3</v>
      </c>
      <c r="S1175" s="678">
        <v>1</v>
      </c>
      <c r="T1175" s="745">
        <v>3</v>
      </c>
      <c r="U1175" s="701">
        <v>1</v>
      </c>
    </row>
    <row r="1176" spans="1:21" ht="14.4" customHeight="1" x14ac:dyDescent="0.3">
      <c r="A1176" s="661">
        <v>12</v>
      </c>
      <c r="B1176" s="662" t="s">
        <v>543</v>
      </c>
      <c r="C1176" s="662" t="s">
        <v>2356</v>
      </c>
      <c r="D1176" s="743" t="s">
        <v>4570</v>
      </c>
      <c r="E1176" s="744" t="s">
        <v>2373</v>
      </c>
      <c r="F1176" s="662" t="s">
        <v>2353</v>
      </c>
      <c r="G1176" s="662" t="s">
        <v>2671</v>
      </c>
      <c r="H1176" s="662" t="s">
        <v>544</v>
      </c>
      <c r="I1176" s="662" t="s">
        <v>3786</v>
      </c>
      <c r="J1176" s="662" t="s">
        <v>3787</v>
      </c>
      <c r="K1176" s="662" t="s">
        <v>3788</v>
      </c>
      <c r="L1176" s="663">
        <v>711.08</v>
      </c>
      <c r="M1176" s="663">
        <v>6399.72</v>
      </c>
      <c r="N1176" s="662">
        <v>9</v>
      </c>
      <c r="O1176" s="745">
        <v>1</v>
      </c>
      <c r="P1176" s="663">
        <v>6399.72</v>
      </c>
      <c r="Q1176" s="678">
        <v>1</v>
      </c>
      <c r="R1176" s="662">
        <v>9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12</v>
      </c>
      <c r="B1177" s="662" t="s">
        <v>543</v>
      </c>
      <c r="C1177" s="662" t="s">
        <v>2356</v>
      </c>
      <c r="D1177" s="743" t="s">
        <v>4570</v>
      </c>
      <c r="E1177" s="744" t="s">
        <v>2373</v>
      </c>
      <c r="F1177" s="662" t="s">
        <v>2353</v>
      </c>
      <c r="G1177" s="662" t="s">
        <v>2671</v>
      </c>
      <c r="H1177" s="662" t="s">
        <v>544</v>
      </c>
      <c r="I1177" s="662" t="s">
        <v>3453</v>
      </c>
      <c r="J1177" s="662" t="s">
        <v>3451</v>
      </c>
      <c r="K1177" s="662" t="s">
        <v>3454</v>
      </c>
      <c r="L1177" s="663">
        <v>3082.5</v>
      </c>
      <c r="M1177" s="663">
        <v>9247.5</v>
      </c>
      <c r="N1177" s="662">
        <v>3</v>
      </c>
      <c r="O1177" s="745">
        <v>1</v>
      </c>
      <c r="P1177" s="663">
        <v>9247.5</v>
      </c>
      <c r="Q1177" s="678">
        <v>1</v>
      </c>
      <c r="R1177" s="662">
        <v>3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12</v>
      </c>
      <c r="B1178" s="662" t="s">
        <v>543</v>
      </c>
      <c r="C1178" s="662" t="s">
        <v>2356</v>
      </c>
      <c r="D1178" s="743" t="s">
        <v>4570</v>
      </c>
      <c r="E1178" s="744" t="s">
        <v>2373</v>
      </c>
      <c r="F1178" s="662" t="s">
        <v>2353</v>
      </c>
      <c r="G1178" s="662" t="s">
        <v>2671</v>
      </c>
      <c r="H1178" s="662" t="s">
        <v>544</v>
      </c>
      <c r="I1178" s="662" t="s">
        <v>3175</v>
      </c>
      <c r="J1178" s="662" t="s">
        <v>3176</v>
      </c>
      <c r="K1178" s="662" t="s">
        <v>3177</v>
      </c>
      <c r="L1178" s="663">
        <v>1124.9000000000001</v>
      </c>
      <c r="M1178" s="663">
        <v>5624.5</v>
      </c>
      <c r="N1178" s="662">
        <v>5</v>
      </c>
      <c r="O1178" s="745">
        <v>1</v>
      </c>
      <c r="P1178" s="663">
        <v>5624.5</v>
      </c>
      <c r="Q1178" s="678">
        <v>1</v>
      </c>
      <c r="R1178" s="662">
        <v>5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12</v>
      </c>
      <c r="B1179" s="662" t="s">
        <v>543</v>
      </c>
      <c r="C1179" s="662" t="s">
        <v>2356</v>
      </c>
      <c r="D1179" s="743" t="s">
        <v>4570</v>
      </c>
      <c r="E1179" s="744" t="s">
        <v>2373</v>
      </c>
      <c r="F1179" s="662" t="s">
        <v>2353</v>
      </c>
      <c r="G1179" s="662" t="s">
        <v>2426</v>
      </c>
      <c r="H1179" s="662" t="s">
        <v>544</v>
      </c>
      <c r="I1179" s="662" t="s">
        <v>3187</v>
      </c>
      <c r="J1179" s="662" t="s">
        <v>2985</v>
      </c>
      <c r="K1179" s="662" t="s">
        <v>2975</v>
      </c>
      <c r="L1179" s="663">
        <v>651.20000000000005</v>
      </c>
      <c r="M1179" s="663">
        <v>5209.6000000000004</v>
      </c>
      <c r="N1179" s="662">
        <v>8</v>
      </c>
      <c r="O1179" s="745">
        <v>3</v>
      </c>
      <c r="P1179" s="663">
        <v>5209.6000000000004</v>
      </c>
      <c r="Q1179" s="678">
        <v>1</v>
      </c>
      <c r="R1179" s="662">
        <v>8</v>
      </c>
      <c r="S1179" s="678">
        <v>1</v>
      </c>
      <c r="T1179" s="745">
        <v>3</v>
      </c>
      <c r="U1179" s="701">
        <v>1</v>
      </c>
    </row>
    <row r="1180" spans="1:21" ht="14.4" customHeight="1" x14ac:dyDescent="0.3">
      <c r="A1180" s="661">
        <v>12</v>
      </c>
      <c r="B1180" s="662" t="s">
        <v>543</v>
      </c>
      <c r="C1180" s="662" t="s">
        <v>2356</v>
      </c>
      <c r="D1180" s="743" t="s">
        <v>4570</v>
      </c>
      <c r="E1180" s="744" t="s">
        <v>2373</v>
      </c>
      <c r="F1180" s="662" t="s">
        <v>2353</v>
      </c>
      <c r="G1180" s="662" t="s">
        <v>2426</v>
      </c>
      <c r="H1180" s="662" t="s">
        <v>544</v>
      </c>
      <c r="I1180" s="662" t="s">
        <v>2427</v>
      </c>
      <c r="J1180" s="662" t="s">
        <v>2428</v>
      </c>
      <c r="K1180" s="662" t="s">
        <v>2429</v>
      </c>
      <c r="L1180" s="663">
        <v>48.75</v>
      </c>
      <c r="M1180" s="663">
        <v>243.75</v>
      </c>
      <c r="N1180" s="662">
        <v>5</v>
      </c>
      <c r="O1180" s="745">
        <v>4</v>
      </c>
      <c r="P1180" s="663">
        <v>195</v>
      </c>
      <c r="Q1180" s="678">
        <v>0.8</v>
      </c>
      <c r="R1180" s="662">
        <v>4</v>
      </c>
      <c r="S1180" s="678">
        <v>0.8</v>
      </c>
      <c r="T1180" s="745">
        <v>3</v>
      </c>
      <c r="U1180" s="701">
        <v>0.75</v>
      </c>
    </row>
    <row r="1181" spans="1:21" ht="14.4" customHeight="1" x14ac:dyDescent="0.3">
      <c r="A1181" s="661">
        <v>12</v>
      </c>
      <c r="B1181" s="662" t="s">
        <v>543</v>
      </c>
      <c r="C1181" s="662" t="s">
        <v>2356</v>
      </c>
      <c r="D1181" s="743" t="s">
        <v>4570</v>
      </c>
      <c r="E1181" s="744" t="s">
        <v>2373</v>
      </c>
      <c r="F1181" s="662" t="s">
        <v>2353</v>
      </c>
      <c r="G1181" s="662" t="s">
        <v>2426</v>
      </c>
      <c r="H1181" s="662" t="s">
        <v>544</v>
      </c>
      <c r="I1181" s="662" t="s">
        <v>3188</v>
      </c>
      <c r="J1181" s="662" t="s">
        <v>3189</v>
      </c>
      <c r="K1181" s="662" t="s">
        <v>3190</v>
      </c>
      <c r="L1181" s="663">
        <v>420</v>
      </c>
      <c r="M1181" s="663">
        <v>2520</v>
      </c>
      <c r="N1181" s="662">
        <v>6</v>
      </c>
      <c r="O1181" s="745">
        <v>2</v>
      </c>
      <c r="P1181" s="663">
        <v>1260</v>
      </c>
      <c r="Q1181" s="678">
        <v>0.5</v>
      </c>
      <c r="R1181" s="662">
        <v>3</v>
      </c>
      <c r="S1181" s="678">
        <v>0.5</v>
      </c>
      <c r="T1181" s="745">
        <v>1</v>
      </c>
      <c r="U1181" s="701">
        <v>0.5</v>
      </c>
    </row>
    <row r="1182" spans="1:21" ht="14.4" customHeight="1" x14ac:dyDescent="0.3">
      <c r="A1182" s="661">
        <v>12</v>
      </c>
      <c r="B1182" s="662" t="s">
        <v>543</v>
      </c>
      <c r="C1182" s="662" t="s">
        <v>2356</v>
      </c>
      <c r="D1182" s="743" t="s">
        <v>4570</v>
      </c>
      <c r="E1182" s="744" t="s">
        <v>2373</v>
      </c>
      <c r="F1182" s="662" t="s">
        <v>2353</v>
      </c>
      <c r="G1182" s="662" t="s">
        <v>2426</v>
      </c>
      <c r="H1182" s="662" t="s">
        <v>544</v>
      </c>
      <c r="I1182" s="662" t="s">
        <v>2433</v>
      </c>
      <c r="J1182" s="662" t="s">
        <v>2434</v>
      </c>
      <c r="K1182" s="662" t="s">
        <v>2435</v>
      </c>
      <c r="L1182" s="663">
        <v>500</v>
      </c>
      <c r="M1182" s="663">
        <v>1500</v>
      </c>
      <c r="N1182" s="662">
        <v>3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12</v>
      </c>
      <c r="B1183" s="662" t="s">
        <v>543</v>
      </c>
      <c r="C1183" s="662" t="s">
        <v>2356</v>
      </c>
      <c r="D1183" s="743" t="s">
        <v>4570</v>
      </c>
      <c r="E1183" s="744" t="s">
        <v>2373</v>
      </c>
      <c r="F1183" s="662" t="s">
        <v>2353</v>
      </c>
      <c r="G1183" s="662" t="s">
        <v>2426</v>
      </c>
      <c r="H1183" s="662" t="s">
        <v>544</v>
      </c>
      <c r="I1183" s="662" t="s">
        <v>3191</v>
      </c>
      <c r="J1183" s="662" t="s">
        <v>3192</v>
      </c>
      <c r="K1183" s="662" t="s">
        <v>3193</v>
      </c>
      <c r="L1183" s="663">
        <v>500</v>
      </c>
      <c r="M1183" s="663">
        <v>4500</v>
      </c>
      <c r="N1183" s="662">
        <v>9</v>
      </c>
      <c r="O1183" s="745">
        <v>3</v>
      </c>
      <c r="P1183" s="663">
        <v>3000</v>
      </c>
      <c r="Q1183" s="678">
        <v>0.66666666666666663</v>
      </c>
      <c r="R1183" s="662">
        <v>6</v>
      </c>
      <c r="S1183" s="678">
        <v>0.66666666666666663</v>
      </c>
      <c r="T1183" s="745">
        <v>2</v>
      </c>
      <c r="U1183" s="701">
        <v>0.66666666666666663</v>
      </c>
    </row>
    <row r="1184" spans="1:21" ht="14.4" customHeight="1" x14ac:dyDescent="0.3">
      <c r="A1184" s="661">
        <v>12</v>
      </c>
      <c r="B1184" s="662" t="s">
        <v>543</v>
      </c>
      <c r="C1184" s="662" t="s">
        <v>2356</v>
      </c>
      <c r="D1184" s="743" t="s">
        <v>4570</v>
      </c>
      <c r="E1184" s="744" t="s">
        <v>2373</v>
      </c>
      <c r="F1184" s="662" t="s">
        <v>2353</v>
      </c>
      <c r="G1184" s="662" t="s">
        <v>2426</v>
      </c>
      <c r="H1184" s="662" t="s">
        <v>544</v>
      </c>
      <c r="I1184" s="662" t="s">
        <v>3194</v>
      </c>
      <c r="J1184" s="662" t="s">
        <v>3195</v>
      </c>
      <c r="K1184" s="662" t="s">
        <v>3196</v>
      </c>
      <c r="L1184" s="663">
        <v>189.85</v>
      </c>
      <c r="M1184" s="663">
        <v>1328.95</v>
      </c>
      <c r="N1184" s="662">
        <v>7</v>
      </c>
      <c r="O1184" s="745">
        <v>1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12</v>
      </c>
      <c r="B1185" s="662" t="s">
        <v>543</v>
      </c>
      <c r="C1185" s="662" t="s">
        <v>2356</v>
      </c>
      <c r="D1185" s="743" t="s">
        <v>4570</v>
      </c>
      <c r="E1185" s="744" t="s">
        <v>2373</v>
      </c>
      <c r="F1185" s="662" t="s">
        <v>2353</v>
      </c>
      <c r="G1185" s="662" t="s">
        <v>2426</v>
      </c>
      <c r="H1185" s="662" t="s">
        <v>544</v>
      </c>
      <c r="I1185" s="662" t="s">
        <v>2436</v>
      </c>
      <c r="J1185" s="662" t="s">
        <v>2437</v>
      </c>
      <c r="K1185" s="662" t="s">
        <v>2438</v>
      </c>
      <c r="L1185" s="663">
        <v>190</v>
      </c>
      <c r="M1185" s="663">
        <v>1330</v>
      </c>
      <c r="N1185" s="662">
        <v>7</v>
      </c>
      <c r="O1185" s="745">
        <v>2</v>
      </c>
      <c r="P1185" s="663">
        <v>380</v>
      </c>
      <c r="Q1185" s="678">
        <v>0.2857142857142857</v>
      </c>
      <c r="R1185" s="662">
        <v>2</v>
      </c>
      <c r="S1185" s="678">
        <v>0.2857142857142857</v>
      </c>
      <c r="T1185" s="745">
        <v>0.5</v>
      </c>
      <c r="U1185" s="701">
        <v>0.25</v>
      </c>
    </row>
    <row r="1186" spans="1:21" ht="14.4" customHeight="1" x14ac:dyDescent="0.3">
      <c r="A1186" s="661">
        <v>12</v>
      </c>
      <c r="B1186" s="662" t="s">
        <v>543</v>
      </c>
      <c r="C1186" s="662" t="s">
        <v>2356</v>
      </c>
      <c r="D1186" s="743" t="s">
        <v>4570</v>
      </c>
      <c r="E1186" s="744" t="s">
        <v>2373</v>
      </c>
      <c r="F1186" s="662" t="s">
        <v>2353</v>
      </c>
      <c r="G1186" s="662" t="s">
        <v>2426</v>
      </c>
      <c r="H1186" s="662" t="s">
        <v>544</v>
      </c>
      <c r="I1186" s="662" t="s">
        <v>2949</v>
      </c>
      <c r="J1186" s="662" t="s">
        <v>2950</v>
      </c>
      <c r="K1186" s="662" t="s">
        <v>2951</v>
      </c>
      <c r="L1186" s="663">
        <v>90</v>
      </c>
      <c r="M1186" s="663">
        <v>1440</v>
      </c>
      <c r="N1186" s="662">
        <v>16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12</v>
      </c>
      <c r="B1187" s="662" t="s">
        <v>543</v>
      </c>
      <c r="C1187" s="662" t="s">
        <v>2356</v>
      </c>
      <c r="D1187" s="743" t="s">
        <v>4570</v>
      </c>
      <c r="E1187" s="744" t="s">
        <v>2373</v>
      </c>
      <c r="F1187" s="662" t="s">
        <v>2353</v>
      </c>
      <c r="G1187" s="662" t="s">
        <v>2426</v>
      </c>
      <c r="H1187" s="662" t="s">
        <v>544</v>
      </c>
      <c r="I1187" s="662" t="s">
        <v>2955</v>
      </c>
      <c r="J1187" s="662" t="s">
        <v>2956</v>
      </c>
      <c r="K1187" s="662" t="s">
        <v>2957</v>
      </c>
      <c r="L1187" s="663">
        <v>149.99</v>
      </c>
      <c r="M1187" s="663">
        <v>4049.7300000000005</v>
      </c>
      <c r="N1187" s="662">
        <v>27</v>
      </c>
      <c r="O1187" s="745">
        <v>2</v>
      </c>
      <c r="P1187" s="663">
        <v>4049.7300000000005</v>
      </c>
      <c r="Q1187" s="678">
        <v>1</v>
      </c>
      <c r="R1187" s="662">
        <v>27</v>
      </c>
      <c r="S1187" s="678">
        <v>1</v>
      </c>
      <c r="T1187" s="745">
        <v>2</v>
      </c>
      <c r="U1187" s="701">
        <v>1</v>
      </c>
    </row>
    <row r="1188" spans="1:21" ht="14.4" customHeight="1" x14ac:dyDescent="0.3">
      <c r="A1188" s="661">
        <v>12</v>
      </c>
      <c r="B1188" s="662" t="s">
        <v>543</v>
      </c>
      <c r="C1188" s="662" t="s">
        <v>2356</v>
      </c>
      <c r="D1188" s="743" t="s">
        <v>4570</v>
      </c>
      <c r="E1188" s="744" t="s">
        <v>2373</v>
      </c>
      <c r="F1188" s="662" t="s">
        <v>2353</v>
      </c>
      <c r="G1188" s="662" t="s">
        <v>2426</v>
      </c>
      <c r="H1188" s="662" t="s">
        <v>544</v>
      </c>
      <c r="I1188" s="662" t="s">
        <v>3789</v>
      </c>
      <c r="J1188" s="662" t="s">
        <v>3790</v>
      </c>
      <c r="K1188" s="662" t="s">
        <v>3791</v>
      </c>
      <c r="L1188" s="663">
        <v>376.39</v>
      </c>
      <c r="M1188" s="663">
        <v>752.78</v>
      </c>
      <c r="N1188" s="662">
        <v>2</v>
      </c>
      <c r="O1188" s="745">
        <v>1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12</v>
      </c>
      <c r="B1189" s="662" t="s">
        <v>543</v>
      </c>
      <c r="C1189" s="662" t="s">
        <v>2356</v>
      </c>
      <c r="D1189" s="743" t="s">
        <v>4570</v>
      </c>
      <c r="E1189" s="744" t="s">
        <v>2373</v>
      </c>
      <c r="F1189" s="662" t="s">
        <v>2353</v>
      </c>
      <c r="G1189" s="662" t="s">
        <v>2426</v>
      </c>
      <c r="H1189" s="662" t="s">
        <v>544</v>
      </c>
      <c r="I1189" s="662" t="s">
        <v>2971</v>
      </c>
      <c r="J1189" s="662" t="s">
        <v>2676</v>
      </c>
      <c r="K1189" s="662" t="s">
        <v>2972</v>
      </c>
      <c r="L1189" s="663">
        <v>500</v>
      </c>
      <c r="M1189" s="663">
        <v>1000</v>
      </c>
      <c r="N1189" s="662">
        <v>2</v>
      </c>
      <c r="O1189" s="745">
        <v>1</v>
      </c>
      <c r="P1189" s="663">
        <v>1000</v>
      </c>
      <c r="Q1189" s="678">
        <v>1</v>
      </c>
      <c r="R1189" s="662">
        <v>2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12</v>
      </c>
      <c r="B1190" s="662" t="s">
        <v>543</v>
      </c>
      <c r="C1190" s="662" t="s">
        <v>2356</v>
      </c>
      <c r="D1190" s="743" t="s">
        <v>4570</v>
      </c>
      <c r="E1190" s="744" t="s">
        <v>2373</v>
      </c>
      <c r="F1190" s="662" t="s">
        <v>2353</v>
      </c>
      <c r="G1190" s="662" t="s">
        <v>2426</v>
      </c>
      <c r="H1190" s="662" t="s">
        <v>544</v>
      </c>
      <c r="I1190" s="662" t="s">
        <v>2979</v>
      </c>
      <c r="J1190" s="662" t="s">
        <v>2974</v>
      </c>
      <c r="K1190" s="662" t="s">
        <v>2980</v>
      </c>
      <c r="L1190" s="663">
        <v>700</v>
      </c>
      <c r="M1190" s="663">
        <v>2100</v>
      </c>
      <c r="N1190" s="662">
        <v>3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12</v>
      </c>
      <c r="B1191" s="662" t="s">
        <v>543</v>
      </c>
      <c r="C1191" s="662" t="s">
        <v>2356</v>
      </c>
      <c r="D1191" s="743" t="s">
        <v>4570</v>
      </c>
      <c r="E1191" s="744" t="s">
        <v>2373</v>
      </c>
      <c r="F1191" s="662" t="s">
        <v>2353</v>
      </c>
      <c r="G1191" s="662" t="s">
        <v>2426</v>
      </c>
      <c r="H1191" s="662" t="s">
        <v>544</v>
      </c>
      <c r="I1191" s="662" t="s">
        <v>2984</v>
      </c>
      <c r="J1191" s="662" t="s">
        <v>2985</v>
      </c>
      <c r="K1191" s="662" t="s">
        <v>2980</v>
      </c>
      <c r="L1191" s="663">
        <v>651.20000000000005</v>
      </c>
      <c r="M1191" s="663">
        <v>1953.6000000000001</v>
      </c>
      <c r="N1191" s="662">
        <v>3</v>
      </c>
      <c r="O1191" s="745">
        <v>1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12</v>
      </c>
      <c r="B1192" s="662" t="s">
        <v>543</v>
      </c>
      <c r="C1192" s="662" t="s">
        <v>2356</v>
      </c>
      <c r="D1192" s="743" t="s">
        <v>4570</v>
      </c>
      <c r="E1192" s="744" t="s">
        <v>2373</v>
      </c>
      <c r="F1192" s="662" t="s">
        <v>2353</v>
      </c>
      <c r="G1192" s="662" t="s">
        <v>2426</v>
      </c>
      <c r="H1192" s="662" t="s">
        <v>544</v>
      </c>
      <c r="I1192" s="662" t="s">
        <v>3792</v>
      </c>
      <c r="J1192" s="662" t="s">
        <v>3793</v>
      </c>
      <c r="K1192" s="662" t="s">
        <v>3794</v>
      </c>
      <c r="L1192" s="663">
        <v>89</v>
      </c>
      <c r="M1192" s="663">
        <v>178</v>
      </c>
      <c r="N1192" s="662">
        <v>2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12</v>
      </c>
      <c r="B1193" s="662" t="s">
        <v>543</v>
      </c>
      <c r="C1193" s="662" t="s">
        <v>2356</v>
      </c>
      <c r="D1193" s="743" t="s">
        <v>4570</v>
      </c>
      <c r="E1193" s="744" t="s">
        <v>2373</v>
      </c>
      <c r="F1193" s="662" t="s">
        <v>2353</v>
      </c>
      <c r="G1193" s="662" t="s">
        <v>2992</v>
      </c>
      <c r="H1193" s="662" t="s">
        <v>544</v>
      </c>
      <c r="I1193" s="662" t="s">
        <v>3795</v>
      </c>
      <c r="J1193" s="662" t="s">
        <v>3796</v>
      </c>
      <c r="K1193" s="662" t="s">
        <v>3797</v>
      </c>
      <c r="L1193" s="663">
        <v>15.33</v>
      </c>
      <c r="M1193" s="663">
        <v>9198</v>
      </c>
      <c r="N1193" s="662">
        <v>600</v>
      </c>
      <c r="O1193" s="745">
        <v>2</v>
      </c>
      <c r="P1193" s="663">
        <v>4599</v>
      </c>
      <c r="Q1193" s="678">
        <v>0.5</v>
      </c>
      <c r="R1193" s="662">
        <v>300</v>
      </c>
      <c r="S1193" s="678">
        <v>0.5</v>
      </c>
      <c r="T1193" s="745">
        <v>1</v>
      </c>
      <c r="U1193" s="701">
        <v>0.5</v>
      </c>
    </row>
    <row r="1194" spans="1:21" ht="14.4" customHeight="1" x14ac:dyDescent="0.3">
      <c r="A1194" s="661">
        <v>12</v>
      </c>
      <c r="B1194" s="662" t="s">
        <v>543</v>
      </c>
      <c r="C1194" s="662" t="s">
        <v>2356</v>
      </c>
      <c r="D1194" s="743" t="s">
        <v>4570</v>
      </c>
      <c r="E1194" s="744" t="s">
        <v>2373</v>
      </c>
      <c r="F1194" s="662" t="s">
        <v>2353</v>
      </c>
      <c r="G1194" s="662" t="s">
        <v>2992</v>
      </c>
      <c r="H1194" s="662" t="s">
        <v>544</v>
      </c>
      <c r="I1194" s="662" t="s">
        <v>2999</v>
      </c>
      <c r="J1194" s="662" t="s">
        <v>3000</v>
      </c>
      <c r="K1194" s="662" t="s">
        <v>3001</v>
      </c>
      <c r="L1194" s="663">
        <v>1500</v>
      </c>
      <c r="M1194" s="663">
        <v>22500</v>
      </c>
      <c r="N1194" s="662">
        <v>15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12</v>
      </c>
      <c r="B1195" s="662" t="s">
        <v>543</v>
      </c>
      <c r="C1195" s="662" t="s">
        <v>2356</v>
      </c>
      <c r="D1195" s="743" t="s">
        <v>4570</v>
      </c>
      <c r="E1195" s="744" t="s">
        <v>2373</v>
      </c>
      <c r="F1195" s="662" t="s">
        <v>2353</v>
      </c>
      <c r="G1195" s="662" t="s">
        <v>2992</v>
      </c>
      <c r="H1195" s="662" t="s">
        <v>544</v>
      </c>
      <c r="I1195" s="662" t="s">
        <v>3004</v>
      </c>
      <c r="J1195" s="662" t="s">
        <v>3005</v>
      </c>
      <c r="K1195" s="662" t="s">
        <v>3006</v>
      </c>
      <c r="L1195" s="663">
        <v>1500</v>
      </c>
      <c r="M1195" s="663">
        <v>45000</v>
      </c>
      <c r="N1195" s="662">
        <v>30</v>
      </c>
      <c r="O1195" s="745">
        <v>2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12</v>
      </c>
      <c r="B1196" s="662" t="s">
        <v>543</v>
      </c>
      <c r="C1196" s="662" t="s">
        <v>2356</v>
      </c>
      <c r="D1196" s="743" t="s">
        <v>4570</v>
      </c>
      <c r="E1196" s="744" t="s">
        <v>2373</v>
      </c>
      <c r="F1196" s="662" t="s">
        <v>2353</v>
      </c>
      <c r="G1196" s="662" t="s">
        <v>2992</v>
      </c>
      <c r="H1196" s="662" t="s">
        <v>544</v>
      </c>
      <c r="I1196" s="662" t="s">
        <v>3798</v>
      </c>
      <c r="J1196" s="662" t="s">
        <v>3799</v>
      </c>
      <c r="K1196" s="662" t="s">
        <v>3800</v>
      </c>
      <c r="L1196" s="663">
        <v>1500</v>
      </c>
      <c r="M1196" s="663">
        <v>3000</v>
      </c>
      <c r="N1196" s="662">
        <v>2</v>
      </c>
      <c r="O1196" s="745">
        <v>1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12</v>
      </c>
      <c r="B1197" s="662" t="s">
        <v>543</v>
      </c>
      <c r="C1197" s="662" t="s">
        <v>2356</v>
      </c>
      <c r="D1197" s="743" t="s">
        <v>4570</v>
      </c>
      <c r="E1197" s="744" t="s">
        <v>2374</v>
      </c>
      <c r="F1197" s="662" t="s">
        <v>2351</v>
      </c>
      <c r="G1197" s="662" t="s">
        <v>2732</v>
      </c>
      <c r="H1197" s="662" t="s">
        <v>544</v>
      </c>
      <c r="I1197" s="662" t="s">
        <v>3801</v>
      </c>
      <c r="J1197" s="662" t="s">
        <v>3680</v>
      </c>
      <c r="K1197" s="662" t="s">
        <v>2617</v>
      </c>
      <c r="L1197" s="663">
        <v>0</v>
      </c>
      <c r="M1197" s="663">
        <v>0</v>
      </c>
      <c r="N1197" s="662">
        <v>1</v>
      </c>
      <c r="O1197" s="745">
        <v>1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12</v>
      </c>
      <c r="B1198" s="662" t="s">
        <v>543</v>
      </c>
      <c r="C1198" s="662" t="s">
        <v>2356</v>
      </c>
      <c r="D1198" s="743" t="s">
        <v>4570</v>
      </c>
      <c r="E1198" s="744" t="s">
        <v>2374</v>
      </c>
      <c r="F1198" s="662" t="s">
        <v>2351</v>
      </c>
      <c r="G1198" s="662" t="s">
        <v>2732</v>
      </c>
      <c r="H1198" s="662" t="s">
        <v>544</v>
      </c>
      <c r="I1198" s="662" t="s">
        <v>3679</v>
      </c>
      <c r="J1198" s="662" t="s">
        <v>3680</v>
      </c>
      <c r="K1198" s="662" t="s">
        <v>3573</v>
      </c>
      <c r="L1198" s="663">
        <v>72.55</v>
      </c>
      <c r="M1198" s="663">
        <v>72.55</v>
      </c>
      <c r="N1198" s="662">
        <v>1</v>
      </c>
      <c r="O1198" s="745">
        <v>0.5</v>
      </c>
      <c r="P1198" s="663">
        <v>72.55</v>
      </c>
      <c r="Q1198" s="678">
        <v>1</v>
      </c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12</v>
      </c>
      <c r="B1199" s="662" t="s">
        <v>543</v>
      </c>
      <c r="C1199" s="662" t="s">
        <v>2356</v>
      </c>
      <c r="D1199" s="743" t="s">
        <v>4570</v>
      </c>
      <c r="E1199" s="744" t="s">
        <v>2374</v>
      </c>
      <c r="F1199" s="662" t="s">
        <v>2351</v>
      </c>
      <c r="G1199" s="662" t="s">
        <v>2732</v>
      </c>
      <c r="H1199" s="662" t="s">
        <v>544</v>
      </c>
      <c r="I1199" s="662" t="s">
        <v>3572</v>
      </c>
      <c r="J1199" s="662" t="s">
        <v>674</v>
      </c>
      <c r="K1199" s="662" t="s">
        <v>3573</v>
      </c>
      <c r="L1199" s="663">
        <v>0</v>
      </c>
      <c r="M1199" s="663">
        <v>0</v>
      </c>
      <c r="N1199" s="662">
        <v>3</v>
      </c>
      <c r="O1199" s="745">
        <v>2.5</v>
      </c>
      <c r="P1199" s="663">
        <v>0</v>
      </c>
      <c r="Q1199" s="678"/>
      <c r="R1199" s="662">
        <v>2</v>
      </c>
      <c r="S1199" s="678">
        <v>0.66666666666666663</v>
      </c>
      <c r="T1199" s="745">
        <v>1.5</v>
      </c>
      <c r="U1199" s="701">
        <v>0.6</v>
      </c>
    </row>
    <row r="1200" spans="1:21" ht="14.4" customHeight="1" x14ac:dyDescent="0.3">
      <c r="A1200" s="661">
        <v>12</v>
      </c>
      <c r="B1200" s="662" t="s">
        <v>543</v>
      </c>
      <c r="C1200" s="662" t="s">
        <v>2356</v>
      </c>
      <c r="D1200" s="743" t="s">
        <v>4570</v>
      </c>
      <c r="E1200" s="744" t="s">
        <v>2374</v>
      </c>
      <c r="F1200" s="662" t="s">
        <v>2351</v>
      </c>
      <c r="G1200" s="662" t="s">
        <v>2732</v>
      </c>
      <c r="H1200" s="662" t="s">
        <v>544</v>
      </c>
      <c r="I1200" s="662" t="s">
        <v>673</v>
      </c>
      <c r="J1200" s="662" t="s">
        <v>674</v>
      </c>
      <c r="K1200" s="662" t="s">
        <v>2617</v>
      </c>
      <c r="L1200" s="663">
        <v>36.270000000000003</v>
      </c>
      <c r="M1200" s="663">
        <v>36.270000000000003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12</v>
      </c>
      <c r="B1201" s="662" t="s">
        <v>543</v>
      </c>
      <c r="C1201" s="662" t="s">
        <v>2356</v>
      </c>
      <c r="D1201" s="743" t="s">
        <v>4570</v>
      </c>
      <c r="E1201" s="744" t="s">
        <v>2374</v>
      </c>
      <c r="F1201" s="662" t="s">
        <v>2351</v>
      </c>
      <c r="G1201" s="662" t="s">
        <v>3209</v>
      </c>
      <c r="H1201" s="662" t="s">
        <v>1529</v>
      </c>
      <c r="I1201" s="662" t="s">
        <v>3802</v>
      </c>
      <c r="J1201" s="662" t="s">
        <v>3803</v>
      </c>
      <c r="K1201" s="662" t="s">
        <v>3804</v>
      </c>
      <c r="L1201" s="663">
        <v>14.11</v>
      </c>
      <c r="M1201" s="663">
        <v>14.11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12</v>
      </c>
      <c r="B1202" s="662" t="s">
        <v>543</v>
      </c>
      <c r="C1202" s="662" t="s">
        <v>2356</v>
      </c>
      <c r="D1202" s="743" t="s">
        <v>4570</v>
      </c>
      <c r="E1202" s="744" t="s">
        <v>2374</v>
      </c>
      <c r="F1202" s="662" t="s">
        <v>2351</v>
      </c>
      <c r="G1202" s="662" t="s">
        <v>2733</v>
      </c>
      <c r="H1202" s="662" t="s">
        <v>544</v>
      </c>
      <c r="I1202" s="662" t="s">
        <v>2734</v>
      </c>
      <c r="J1202" s="662" t="s">
        <v>2735</v>
      </c>
      <c r="K1202" s="662" t="s">
        <v>2736</v>
      </c>
      <c r="L1202" s="663">
        <v>0</v>
      </c>
      <c r="M1202" s="663">
        <v>0</v>
      </c>
      <c r="N1202" s="662">
        <v>21</v>
      </c>
      <c r="O1202" s="745">
        <v>7</v>
      </c>
      <c r="P1202" s="663">
        <v>0</v>
      </c>
      <c r="Q1202" s="678"/>
      <c r="R1202" s="662">
        <v>9</v>
      </c>
      <c r="S1202" s="678">
        <v>0.42857142857142855</v>
      </c>
      <c r="T1202" s="745">
        <v>6</v>
      </c>
      <c r="U1202" s="701">
        <v>0.8571428571428571</v>
      </c>
    </row>
    <row r="1203" spans="1:21" ht="14.4" customHeight="1" x14ac:dyDescent="0.3">
      <c r="A1203" s="661">
        <v>12</v>
      </c>
      <c r="B1203" s="662" t="s">
        <v>543</v>
      </c>
      <c r="C1203" s="662" t="s">
        <v>2356</v>
      </c>
      <c r="D1203" s="743" t="s">
        <v>4570</v>
      </c>
      <c r="E1203" s="744" t="s">
        <v>2374</v>
      </c>
      <c r="F1203" s="662" t="s">
        <v>2351</v>
      </c>
      <c r="G1203" s="662" t="s">
        <v>2733</v>
      </c>
      <c r="H1203" s="662" t="s">
        <v>544</v>
      </c>
      <c r="I1203" s="662" t="s">
        <v>3028</v>
      </c>
      <c r="J1203" s="662" t="s">
        <v>3029</v>
      </c>
      <c r="K1203" s="662" t="s">
        <v>3030</v>
      </c>
      <c r="L1203" s="663">
        <v>0</v>
      </c>
      <c r="M1203" s="663">
        <v>0</v>
      </c>
      <c r="N1203" s="662">
        <v>1</v>
      </c>
      <c r="O1203" s="745">
        <v>1</v>
      </c>
      <c r="P1203" s="663">
        <v>0</v>
      </c>
      <c r="Q1203" s="678"/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12</v>
      </c>
      <c r="B1204" s="662" t="s">
        <v>543</v>
      </c>
      <c r="C1204" s="662" t="s">
        <v>2356</v>
      </c>
      <c r="D1204" s="743" t="s">
        <v>4570</v>
      </c>
      <c r="E1204" s="744" t="s">
        <v>2374</v>
      </c>
      <c r="F1204" s="662" t="s">
        <v>2351</v>
      </c>
      <c r="G1204" s="662" t="s">
        <v>2389</v>
      </c>
      <c r="H1204" s="662" t="s">
        <v>1529</v>
      </c>
      <c r="I1204" s="662" t="s">
        <v>1872</v>
      </c>
      <c r="J1204" s="662" t="s">
        <v>1712</v>
      </c>
      <c r="K1204" s="662" t="s">
        <v>2273</v>
      </c>
      <c r="L1204" s="663">
        <v>154.36000000000001</v>
      </c>
      <c r="M1204" s="663">
        <v>463.08000000000004</v>
      </c>
      <c r="N1204" s="662">
        <v>3</v>
      </c>
      <c r="O1204" s="745">
        <v>1.5</v>
      </c>
      <c r="P1204" s="663">
        <v>463.08000000000004</v>
      </c>
      <c r="Q1204" s="678">
        <v>1</v>
      </c>
      <c r="R1204" s="662">
        <v>3</v>
      </c>
      <c r="S1204" s="678">
        <v>1</v>
      </c>
      <c r="T1204" s="745">
        <v>1.5</v>
      </c>
      <c r="U1204" s="701">
        <v>1</v>
      </c>
    </row>
    <row r="1205" spans="1:21" ht="14.4" customHeight="1" x14ac:dyDescent="0.3">
      <c r="A1205" s="661">
        <v>12</v>
      </c>
      <c r="B1205" s="662" t="s">
        <v>543</v>
      </c>
      <c r="C1205" s="662" t="s">
        <v>2356</v>
      </c>
      <c r="D1205" s="743" t="s">
        <v>4570</v>
      </c>
      <c r="E1205" s="744" t="s">
        <v>2374</v>
      </c>
      <c r="F1205" s="662" t="s">
        <v>2351</v>
      </c>
      <c r="G1205" s="662" t="s">
        <v>2389</v>
      </c>
      <c r="H1205" s="662" t="s">
        <v>1529</v>
      </c>
      <c r="I1205" s="662" t="s">
        <v>1711</v>
      </c>
      <c r="J1205" s="662" t="s">
        <v>1712</v>
      </c>
      <c r="K1205" s="662" t="s">
        <v>2272</v>
      </c>
      <c r="L1205" s="663">
        <v>225.06</v>
      </c>
      <c r="M1205" s="663">
        <v>2700.7200000000003</v>
      </c>
      <c r="N1205" s="662">
        <v>12</v>
      </c>
      <c r="O1205" s="745">
        <v>6.5</v>
      </c>
      <c r="P1205" s="663">
        <v>1800.48</v>
      </c>
      <c r="Q1205" s="678">
        <v>0.66666666666666663</v>
      </c>
      <c r="R1205" s="662">
        <v>8</v>
      </c>
      <c r="S1205" s="678">
        <v>0.66666666666666663</v>
      </c>
      <c r="T1205" s="745">
        <v>5</v>
      </c>
      <c r="U1205" s="701">
        <v>0.76923076923076927</v>
      </c>
    </row>
    <row r="1206" spans="1:21" ht="14.4" customHeight="1" x14ac:dyDescent="0.3">
      <c r="A1206" s="661">
        <v>12</v>
      </c>
      <c r="B1206" s="662" t="s">
        <v>543</v>
      </c>
      <c r="C1206" s="662" t="s">
        <v>2356</v>
      </c>
      <c r="D1206" s="743" t="s">
        <v>4570</v>
      </c>
      <c r="E1206" s="744" t="s">
        <v>2374</v>
      </c>
      <c r="F1206" s="662" t="s">
        <v>2351</v>
      </c>
      <c r="G1206" s="662" t="s">
        <v>3219</v>
      </c>
      <c r="H1206" s="662" t="s">
        <v>1529</v>
      </c>
      <c r="I1206" s="662" t="s">
        <v>3805</v>
      </c>
      <c r="J1206" s="662" t="s">
        <v>2250</v>
      </c>
      <c r="K1206" s="662" t="s">
        <v>3806</v>
      </c>
      <c r="L1206" s="663">
        <v>392.42</v>
      </c>
      <c r="M1206" s="663">
        <v>392.42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12</v>
      </c>
      <c r="B1207" s="662" t="s">
        <v>543</v>
      </c>
      <c r="C1207" s="662" t="s">
        <v>2356</v>
      </c>
      <c r="D1207" s="743" t="s">
        <v>4570</v>
      </c>
      <c r="E1207" s="744" t="s">
        <v>2374</v>
      </c>
      <c r="F1207" s="662" t="s">
        <v>2351</v>
      </c>
      <c r="G1207" s="662" t="s">
        <v>3222</v>
      </c>
      <c r="H1207" s="662" t="s">
        <v>1529</v>
      </c>
      <c r="I1207" s="662" t="s">
        <v>3807</v>
      </c>
      <c r="J1207" s="662" t="s">
        <v>1888</v>
      </c>
      <c r="K1207" s="662" t="s">
        <v>3808</v>
      </c>
      <c r="L1207" s="663">
        <v>141.09</v>
      </c>
      <c r="M1207" s="663">
        <v>141.09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12</v>
      </c>
      <c r="B1208" s="662" t="s">
        <v>543</v>
      </c>
      <c r="C1208" s="662" t="s">
        <v>2356</v>
      </c>
      <c r="D1208" s="743" t="s">
        <v>4570</v>
      </c>
      <c r="E1208" s="744" t="s">
        <v>2374</v>
      </c>
      <c r="F1208" s="662" t="s">
        <v>2351</v>
      </c>
      <c r="G1208" s="662" t="s">
        <v>2742</v>
      </c>
      <c r="H1208" s="662" t="s">
        <v>544</v>
      </c>
      <c r="I1208" s="662" t="s">
        <v>2743</v>
      </c>
      <c r="J1208" s="662" t="s">
        <v>2744</v>
      </c>
      <c r="K1208" s="662" t="s">
        <v>2706</v>
      </c>
      <c r="L1208" s="663">
        <v>55.95</v>
      </c>
      <c r="M1208" s="663">
        <v>1174.9500000000003</v>
      </c>
      <c r="N1208" s="662">
        <v>21</v>
      </c>
      <c r="O1208" s="745">
        <v>2</v>
      </c>
      <c r="P1208" s="663">
        <v>335.70000000000005</v>
      </c>
      <c r="Q1208" s="678">
        <v>0.2857142857142857</v>
      </c>
      <c r="R1208" s="662">
        <v>6</v>
      </c>
      <c r="S1208" s="678">
        <v>0.2857142857142857</v>
      </c>
      <c r="T1208" s="745">
        <v>0.25</v>
      </c>
      <c r="U1208" s="701">
        <v>0.125</v>
      </c>
    </row>
    <row r="1209" spans="1:21" ht="14.4" customHeight="1" x14ac:dyDescent="0.3">
      <c r="A1209" s="661">
        <v>12</v>
      </c>
      <c r="B1209" s="662" t="s">
        <v>543</v>
      </c>
      <c r="C1209" s="662" t="s">
        <v>2356</v>
      </c>
      <c r="D1209" s="743" t="s">
        <v>4570</v>
      </c>
      <c r="E1209" s="744" t="s">
        <v>2374</v>
      </c>
      <c r="F1209" s="662" t="s">
        <v>2351</v>
      </c>
      <c r="G1209" s="662" t="s">
        <v>2742</v>
      </c>
      <c r="H1209" s="662" t="s">
        <v>544</v>
      </c>
      <c r="I1209" s="662" t="s">
        <v>2745</v>
      </c>
      <c r="J1209" s="662" t="s">
        <v>2746</v>
      </c>
      <c r="K1209" s="662" t="s">
        <v>2747</v>
      </c>
      <c r="L1209" s="663">
        <v>128.55000000000001</v>
      </c>
      <c r="M1209" s="663">
        <v>1028.4000000000001</v>
      </c>
      <c r="N1209" s="662">
        <v>8</v>
      </c>
      <c r="O1209" s="745">
        <v>1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12</v>
      </c>
      <c r="B1210" s="662" t="s">
        <v>543</v>
      </c>
      <c r="C1210" s="662" t="s">
        <v>2356</v>
      </c>
      <c r="D1210" s="743" t="s">
        <v>4570</v>
      </c>
      <c r="E1210" s="744" t="s">
        <v>2374</v>
      </c>
      <c r="F1210" s="662" t="s">
        <v>2351</v>
      </c>
      <c r="G1210" s="662" t="s">
        <v>2748</v>
      </c>
      <c r="H1210" s="662" t="s">
        <v>1529</v>
      </c>
      <c r="I1210" s="662" t="s">
        <v>2749</v>
      </c>
      <c r="J1210" s="662" t="s">
        <v>2750</v>
      </c>
      <c r="K1210" s="662" t="s">
        <v>2751</v>
      </c>
      <c r="L1210" s="663">
        <v>1091.0899999999999</v>
      </c>
      <c r="M1210" s="663">
        <v>3273.2699999999995</v>
      </c>
      <c r="N1210" s="662">
        <v>3</v>
      </c>
      <c r="O1210" s="745">
        <v>1</v>
      </c>
      <c r="P1210" s="663">
        <v>3273.2699999999995</v>
      </c>
      <c r="Q1210" s="678">
        <v>1</v>
      </c>
      <c r="R1210" s="662">
        <v>3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12</v>
      </c>
      <c r="B1211" s="662" t="s">
        <v>543</v>
      </c>
      <c r="C1211" s="662" t="s">
        <v>2356</v>
      </c>
      <c r="D1211" s="743" t="s">
        <v>4570</v>
      </c>
      <c r="E1211" s="744" t="s">
        <v>2374</v>
      </c>
      <c r="F1211" s="662" t="s">
        <v>2351</v>
      </c>
      <c r="G1211" s="662" t="s">
        <v>2748</v>
      </c>
      <c r="H1211" s="662" t="s">
        <v>1529</v>
      </c>
      <c r="I1211" s="662" t="s">
        <v>2752</v>
      </c>
      <c r="J1211" s="662" t="s">
        <v>2750</v>
      </c>
      <c r="K1211" s="662" t="s">
        <v>2753</v>
      </c>
      <c r="L1211" s="663">
        <v>3818.86</v>
      </c>
      <c r="M1211" s="663">
        <v>15275.44</v>
      </c>
      <c r="N1211" s="662">
        <v>4</v>
      </c>
      <c r="O1211" s="745">
        <v>4</v>
      </c>
      <c r="P1211" s="663">
        <v>11456.58</v>
      </c>
      <c r="Q1211" s="678">
        <v>0.75</v>
      </c>
      <c r="R1211" s="662">
        <v>3</v>
      </c>
      <c r="S1211" s="678">
        <v>0.75</v>
      </c>
      <c r="T1211" s="745">
        <v>3</v>
      </c>
      <c r="U1211" s="701">
        <v>0.75</v>
      </c>
    </row>
    <row r="1212" spans="1:21" ht="14.4" customHeight="1" x14ac:dyDescent="0.3">
      <c r="A1212" s="661">
        <v>12</v>
      </c>
      <c r="B1212" s="662" t="s">
        <v>543</v>
      </c>
      <c r="C1212" s="662" t="s">
        <v>2356</v>
      </c>
      <c r="D1212" s="743" t="s">
        <v>4570</v>
      </c>
      <c r="E1212" s="744" t="s">
        <v>2374</v>
      </c>
      <c r="F1212" s="662" t="s">
        <v>2351</v>
      </c>
      <c r="G1212" s="662" t="s">
        <v>3736</v>
      </c>
      <c r="H1212" s="662" t="s">
        <v>544</v>
      </c>
      <c r="I1212" s="662" t="s">
        <v>852</v>
      </c>
      <c r="J1212" s="662" t="s">
        <v>3737</v>
      </c>
      <c r="K1212" s="662" t="s">
        <v>3738</v>
      </c>
      <c r="L1212" s="663">
        <v>0</v>
      </c>
      <c r="M1212" s="663">
        <v>0</v>
      </c>
      <c r="N1212" s="662">
        <v>2</v>
      </c>
      <c r="O1212" s="745">
        <v>1</v>
      </c>
      <c r="P1212" s="663">
        <v>0</v>
      </c>
      <c r="Q1212" s="678"/>
      <c r="R1212" s="662">
        <v>2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12</v>
      </c>
      <c r="B1213" s="662" t="s">
        <v>543</v>
      </c>
      <c r="C1213" s="662" t="s">
        <v>2356</v>
      </c>
      <c r="D1213" s="743" t="s">
        <v>4570</v>
      </c>
      <c r="E1213" s="744" t="s">
        <v>2374</v>
      </c>
      <c r="F1213" s="662" t="s">
        <v>2351</v>
      </c>
      <c r="G1213" s="662" t="s">
        <v>2390</v>
      </c>
      <c r="H1213" s="662" t="s">
        <v>544</v>
      </c>
      <c r="I1213" s="662" t="s">
        <v>3809</v>
      </c>
      <c r="J1213" s="662" t="s">
        <v>2463</v>
      </c>
      <c r="K1213" s="662" t="s">
        <v>3810</v>
      </c>
      <c r="L1213" s="663">
        <v>0</v>
      </c>
      <c r="M1213" s="663">
        <v>0</v>
      </c>
      <c r="N1213" s="662">
        <v>1</v>
      </c>
      <c r="O1213" s="745">
        <v>1</v>
      </c>
      <c r="P1213" s="663">
        <v>0</v>
      </c>
      <c r="Q1213" s="678"/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12</v>
      </c>
      <c r="B1214" s="662" t="s">
        <v>543</v>
      </c>
      <c r="C1214" s="662" t="s">
        <v>2356</v>
      </c>
      <c r="D1214" s="743" t="s">
        <v>4570</v>
      </c>
      <c r="E1214" s="744" t="s">
        <v>2374</v>
      </c>
      <c r="F1214" s="662" t="s">
        <v>2351</v>
      </c>
      <c r="G1214" s="662" t="s">
        <v>2390</v>
      </c>
      <c r="H1214" s="662" t="s">
        <v>544</v>
      </c>
      <c r="I1214" s="662" t="s">
        <v>2594</v>
      </c>
      <c r="J1214" s="662" t="s">
        <v>2463</v>
      </c>
      <c r="K1214" s="662" t="s">
        <v>2595</v>
      </c>
      <c r="L1214" s="663">
        <v>85.27</v>
      </c>
      <c r="M1214" s="663">
        <v>85.27</v>
      </c>
      <c r="N1214" s="662">
        <v>1</v>
      </c>
      <c r="O1214" s="745">
        <v>1</v>
      </c>
      <c r="P1214" s="663">
        <v>85.27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12</v>
      </c>
      <c r="B1215" s="662" t="s">
        <v>543</v>
      </c>
      <c r="C1215" s="662" t="s">
        <v>2356</v>
      </c>
      <c r="D1215" s="743" t="s">
        <v>4570</v>
      </c>
      <c r="E1215" s="744" t="s">
        <v>2374</v>
      </c>
      <c r="F1215" s="662" t="s">
        <v>2351</v>
      </c>
      <c r="G1215" s="662" t="s">
        <v>2390</v>
      </c>
      <c r="H1215" s="662" t="s">
        <v>544</v>
      </c>
      <c r="I1215" s="662" t="s">
        <v>1786</v>
      </c>
      <c r="J1215" s="662" t="s">
        <v>1787</v>
      </c>
      <c r="K1215" s="662" t="s">
        <v>2286</v>
      </c>
      <c r="L1215" s="663">
        <v>170.52</v>
      </c>
      <c r="M1215" s="663">
        <v>1534.6800000000003</v>
      </c>
      <c r="N1215" s="662">
        <v>9</v>
      </c>
      <c r="O1215" s="745">
        <v>3.5</v>
      </c>
      <c r="P1215" s="663">
        <v>682.08</v>
      </c>
      <c r="Q1215" s="678">
        <v>0.44444444444444436</v>
      </c>
      <c r="R1215" s="662">
        <v>4</v>
      </c>
      <c r="S1215" s="678">
        <v>0.44444444444444442</v>
      </c>
      <c r="T1215" s="745">
        <v>1.5</v>
      </c>
      <c r="U1215" s="701">
        <v>0.42857142857142855</v>
      </c>
    </row>
    <row r="1216" spans="1:21" ht="14.4" customHeight="1" x14ac:dyDescent="0.3">
      <c r="A1216" s="661">
        <v>12</v>
      </c>
      <c r="B1216" s="662" t="s">
        <v>543</v>
      </c>
      <c r="C1216" s="662" t="s">
        <v>2356</v>
      </c>
      <c r="D1216" s="743" t="s">
        <v>4570</v>
      </c>
      <c r="E1216" s="744" t="s">
        <v>2374</v>
      </c>
      <c r="F1216" s="662" t="s">
        <v>2351</v>
      </c>
      <c r="G1216" s="662" t="s">
        <v>2390</v>
      </c>
      <c r="H1216" s="662" t="s">
        <v>544</v>
      </c>
      <c r="I1216" s="662" t="s">
        <v>2465</v>
      </c>
      <c r="J1216" s="662" t="s">
        <v>1787</v>
      </c>
      <c r="K1216" s="662" t="s">
        <v>2466</v>
      </c>
      <c r="L1216" s="663">
        <v>0</v>
      </c>
      <c r="M1216" s="663">
        <v>0</v>
      </c>
      <c r="N1216" s="662">
        <v>1</v>
      </c>
      <c r="O1216" s="745">
        <v>1</v>
      </c>
      <c r="P1216" s="663">
        <v>0</v>
      </c>
      <c r="Q1216" s="678"/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12</v>
      </c>
      <c r="B1217" s="662" t="s">
        <v>543</v>
      </c>
      <c r="C1217" s="662" t="s">
        <v>2356</v>
      </c>
      <c r="D1217" s="743" t="s">
        <v>4570</v>
      </c>
      <c r="E1217" s="744" t="s">
        <v>2374</v>
      </c>
      <c r="F1217" s="662" t="s">
        <v>2351</v>
      </c>
      <c r="G1217" s="662" t="s">
        <v>2390</v>
      </c>
      <c r="H1217" s="662" t="s">
        <v>544</v>
      </c>
      <c r="I1217" s="662" t="s">
        <v>2465</v>
      </c>
      <c r="J1217" s="662" t="s">
        <v>1787</v>
      </c>
      <c r="K1217" s="662" t="s">
        <v>2466</v>
      </c>
      <c r="L1217" s="663">
        <v>238.72</v>
      </c>
      <c r="M1217" s="663">
        <v>238.72</v>
      </c>
      <c r="N1217" s="662">
        <v>1</v>
      </c>
      <c r="O1217" s="745">
        <v>1</v>
      </c>
      <c r="P1217" s="663">
        <v>238.72</v>
      </c>
      <c r="Q1217" s="678">
        <v>1</v>
      </c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12</v>
      </c>
      <c r="B1218" s="662" t="s">
        <v>543</v>
      </c>
      <c r="C1218" s="662" t="s">
        <v>2356</v>
      </c>
      <c r="D1218" s="743" t="s">
        <v>4570</v>
      </c>
      <c r="E1218" s="744" t="s">
        <v>2374</v>
      </c>
      <c r="F1218" s="662" t="s">
        <v>2351</v>
      </c>
      <c r="G1218" s="662" t="s">
        <v>2390</v>
      </c>
      <c r="H1218" s="662" t="s">
        <v>544</v>
      </c>
      <c r="I1218" s="662" t="s">
        <v>2467</v>
      </c>
      <c r="J1218" s="662" t="s">
        <v>1787</v>
      </c>
      <c r="K1218" s="662" t="s">
        <v>2286</v>
      </c>
      <c r="L1218" s="663">
        <v>0</v>
      </c>
      <c r="M1218" s="663">
        <v>0</v>
      </c>
      <c r="N1218" s="662">
        <v>7</v>
      </c>
      <c r="O1218" s="745">
        <v>3</v>
      </c>
      <c r="P1218" s="663">
        <v>0</v>
      </c>
      <c r="Q1218" s="678"/>
      <c r="R1218" s="662">
        <v>2</v>
      </c>
      <c r="S1218" s="678">
        <v>0.2857142857142857</v>
      </c>
      <c r="T1218" s="745">
        <v>1</v>
      </c>
      <c r="U1218" s="701">
        <v>0.33333333333333331</v>
      </c>
    </row>
    <row r="1219" spans="1:21" ht="14.4" customHeight="1" x14ac:dyDescent="0.3">
      <c r="A1219" s="661">
        <v>12</v>
      </c>
      <c r="B1219" s="662" t="s">
        <v>543</v>
      </c>
      <c r="C1219" s="662" t="s">
        <v>2356</v>
      </c>
      <c r="D1219" s="743" t="s">
        <v>4570</v>
      </c>
      <c r="E1219" s="744" t="s">
        <v>2374</v>
      </c>
      <c r="F1219" s="662" t="s">
        <v>2351</v>
      </c>
      <c r="G1219" s="662" t="s">
        <v>2391</v>
      </c>
      <c r="H1219" s="662" t="s">
        <v>544</v>
      </c>
      <c r="I1219" s="662" t="s">
        <v>1863</v>
      </c>
      <c r="J1219" s="662" t="s">
        <v>1864</v>
      </c>
      <c r="K1219" s="662" t="s">
        <v>2286</v>
      </c>
      <c r="L1219" s="663">
        <v>78.33</v>
      </c>
      <c r="M1219" s="663">
        <v>1331.6100000000001</v>
      </c>
      <c r="N1219" s="662">
        <v>17</v>
      </c>
      <c r="O1219" s="745">
        <v>7.5</v>
      </c>
      <c r="P1219" s="663">
        <v>1096.6200000000001</v>
      </c>
      <c r="Q1219" s="678">
        <v>0.82352941176470584</v>
      </c>
      <c r="R1219" s="662">
        <v>14</v>
      </c>
      <c r="S1219" s="678">
        <v>0.82352941176470584</v>
      </c>
      <c r="T1219" s="745">
        <v>6.5</v>
      </c>
      <c r="U1219" s="701">
        <v>0.8666666666666667</v>
      </c>
    </row>
    <row r="1220" spans="1:21" ht="14.4" customHeight="1" x14ac:dyDescent="0.3">
      <c r="A1220" s="661">
        <v>12</v>
      </c>
      <c r="B1220" s="662" t="s">
        <v>543</v>
      </c>
      <c r="C1220" s="662" t="s">
        <v>2356</v>
      </c>
      <c r="D1220" s="743" t="s">
        <v>4570</v>
      </c>
      <c r="E1220" s="744" t="s">
        <v>2374</v>
      </c>
      <c r="F1220" s="662" t="s">
        <v>2351</v>
      </c>
      <c r="G1220" s="662" t="s">
        <v>2391</v>
      </c>
      <c r="H1220" s="662" t="s">
        <v>544</v>
      </c>
      <c r="I1220" s="662" t="s">
        <v>2563</v>
      </c>
      <c r="J1220" s="662" t="s">
        <v>2564</v>
      </c>
      <c r="K1220" s="662" t="s">
        <v>2286</v>
      </c>
      <c r="L1220" s="663">
        <v>78.33</v>
      </c>
      <c r="M1220" s="663">
        <v>704.96999999999991</v>
      </c>
      <c r="N1220" s="662">
        <v>9</v>
      </c>
      <c r="O1220" s="745">
        <v>3.5</v>
      </c>
      <c r="P1220" s="663">
        <v>704.96999999999991</v>
      </c>
      <c r="Q1220" s="678">
        <v>1</v>
      </c>
      <c r="R1220" s="662">
        <v>9</v>
      </c>
      <c r="S1220" s="678">
        <v>1</v>
      </c>
      <c r="T1220" s="745">
        <v>3.5</v>
      </c>
      <c r="U1220" s="701">
        <v>1</v>
      </c>
    </row>
    <row r="1221" spans="1:21" ht="14.4" customHeight="1" x14ac:dyDescent="0.3">
      <c r="A1221" s="661">
        <v>12</v>
      </c>
      <c r="B1221" s="662" t="s">
        <v>543</v>
      </c>
      <c r="C1221" s="662" t="s">
        <v>2356</v>
      </c>
      <c r="D1221" s="743" t="s">
        <v>4570</v>
      </c>
      <c r="E1221" s="744" t="s">
        <v>2374</v>
      </c>
      <c r="F1221" s="662" t="s">
        <v>2351</v>
      </c>
      <c r="G1221" s="662" t="s">
        <v>2391</v>
      </c>
      <c r="H1221" s="662" t="s">
        <v>544</v>
      </c>
      <c r="I1221" s="662" t="s">
        <v>2697</v>
      </c>
      <c r="J1221" s="662" t="s">
        <v>1864</v>
      </c>
      <c r="K1221" s="662" t="s">
        <v>2698</v>
      </c>
      <c r="L1221" s="663">
        <v>391.67</v>
      </c>
      <c r="M1221" s="663">
        <v>391.67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12</v>
      </c>
      <c r="B1222" s="662" t="s">
        <v>543</v>
      </c>
      <c r="C1222" s="662" t="s">
        <v>2356</v>
      </c>
      <c r="D1222" s="743" t="s">
        <v>4570</v>
      </c>
      <c r="E1222" s="744" t="s">
        <v>2374</v>
      </c>
      <c r="F1222" s="662" t="s">
        <v>2351</v>
      </c>
      <c r="G1222" s="662" t="s">
        <v>2391</v>
      </c>
      <c r="H1222" s="662" t="s">
        <v>544</v>
      </c>
      <c r="I1222" s="662" t="s">
        <v>2579</v>
      </c>
      <c r="J1222" s="662" t="s">
        <v>1864</v>
      </c>
      <c r="K1222" s="662" t="s">
        <v>2580</v>
      </c>
      <c r="L1222" s="663">
        <v>0</v>
      </c>
      <c r="M1222" s="663">
        <v>0</v>
      </c>
      <c r="N1222" s="662">
        <v>1</v>
      </c>
      <c r="O1222" s="745">
        <v>1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12</v>
      </c>
      <c r="B1223" s="662" t="s">
        <v>543</v>
      </c>
      <c r="C1223" s="662" t="s">
        <v>2356</v>
      </c>
      <c r="D1223" s="743" t="s">
        <v>4570</v>
      </c>
      <c r="E1223" s="744" t="s">
        <v>2374</v>
      </c>
      <c r="F1223" s="662" t="s">
        <v>2351</v>
      </c>
      <c r="G1223" s="662" t="s">
        <v>2763</v>
      </c>
      <c r="H1223" s="662" t="s">
        <v>544</v>
      </c>
      <c r="I1223" s="662" t="s">
        <v>2764</v>
      </c>
      <c r="J1223" s="662" t="s">
        <v>2765</v>
      </c>
      <c r="K1223" s="662" t="s">
        <v>2766</v>
      </c>
      <c r="L1223" s="663">
        <v>741.88</v>
      </c>
      <c r="M1223" s="663">
        <v>3709.3999999999996</v>
      </c>
      <c r="N1223" s="662">
        <v>5</v>
      </c>
      <c r="O1223" s="745">
        <v>2.5</v>
      </c>
      <c r="P1223" s="663">
        <v>3709.3999999999996</v>
      </c>
      <c r="Q1223" s="678">
        <v>1</v>
      </c>
      <c r="R1223" s="662">
        <v>5</v>
      </c>
      <c r="S1223" s="678">
        <v>1</v>
      </c>
      <c r="T1223" s="745">
        <v>2.5</v>
      </c>
      <c r="U1223" s="701">
        <v>1</v>
      </c>
    </row>
    <row r="1224" spans="1:21" ht="14.4" customHeight="1" x14ac:dyDescent="0.3">
      <c r="A1224" s="661">
        <v>12</v>
      </c>
      <c r="B1224" s="662" t="s">
        <v>543</v>
      </c>
      <c r="C1224" s="662" t="s">
        <v>2356</v>
      </c>
      <c r="D1224" s="743" t="s">
        <v>4570</v>
      </c>
      <c r="E1224" s="744" t="s">
        <v>2374</v>
      </c>
      <c r="F1224" s="662" t="s">
        <v>2351</v>
      </c>
      <c r="G1224" s="662" t="s">
        <v>2763</v>
      </c>
      <c r="H1224" s="662" t="s">
        <v>544</v>
      </c>
      <c r="I1224" s="662" t="s">
        <v>2767</v>
      </c>
      <c r="J1224" s="662" t="s">
        <v>2768</v>
      </c>
      <c r="K1224" s="662" t="s">
        <v>2769</v>
      </c>
      <c r="L1224" s="663">
        <v>1154.81</v>
      </c>
      <c r="M1224" s="663">
        <v>2309.62</v>
      </c>
      <c r="N1224" s="662">
        <v>2</v>
      </c>
      <c r="O1224" s="745">
        <v>2</v>
      </c>
      <c r="P1224" s="663">
        <v>1154.81</v>
      </c>
      <c r="Q1224" s="678">
        <v>0.5</v>
      </c>
      <c r="R1224" s="662">
        <v>1</v>
      </c>
      <c r="S1224" s="678">
        <v>0.5</v>
      </c>
      <c r="T1224" s="745">
        <v>1</v>
      </c>
      <c r="U1224" s="701">
        <v>0.5</v>
      </c>
    </row>
    <row r="1225" spans="1:21" ht="14.4" customHeight="1" x14ac:dyDescent="0.3">
      <c r="A1225" s="661">
        <v>12</v>
      </c>
      <c r="B1225" s="662" t="s">
        <v>543</v>
      </c>
      <c r="C1225" s="662" t="s">
        <v>2356</v>
      </c>
      <c r="D1225" s="743" t="s">
        <v>4570</v>
      </c>
      <c r="E1225" s="744" t="s">
        <v>2374</v>
      </c>
      <c r="F1225" s="662" t="s">
        <v>2351</v>
      </c>
      <c r="G1225" s="662" t="s">
        <v>2763</v>
      </c>
      <c r="H1225" s="662" t="s">
        <v>544</v>
      </c>
      <c r="I1225" s="662" t="s">
        <v>3076</v>
      </c>
      <c r="J1225" s="662" t="s">
        <v>2768</v>
      </c>
      <c r="K1225" s="662" t="s">
        <v>3077</v>
      </c>
      <c r="L1225" s="663">
        <v>0</v>
      </c>
      <c r="M1225" s="663">
        <v>0</v>
      </c>
      <c r="N1225" s="662">
        <v>8</v>
      </c>
      <c r="O1225" s="745">
        <v>6.5</v>
      </c>
      <c r="P1225" s="663">
        <v>0</v>
      </c>
      <c r="Q1225" s="678"/>
      <c r="R1225" s="662">
        <v>5</v>
      </c>
      <c r="S1225" s="678">
        <v>0.625</v>
      </c>
      <c r="T1225" s="745">
        <v>5</v>
      </c>
      <c r="U1225" s="701">
        <v>0.76923076923076927</v>
      </c>
    </row>
    <row r="1226" spans="1:21" ht="14.4" customHeight="1" x14ac:dyDescent="0.3">
      <c r="A1226" s="661">
        <v>12</v>
      </c>
      <c r="B1226" s="662" t="s">
        <v>543</v>
      </c>
      <c r="C1226" s="662" t="s">
        <v>2356</v>
      </c>
      <c r="D1226" s="743" t="s">
        <v>4570</v>
      </c>
      <c r="E1226" s="744" t="s">
        <v>2374</v>
      </c>
      <c r="F1226" s="662" t="s">
        <v>2351</v>
      </c>
      <c r="G1226" s="662" t="s">
        <v>2763</v>
      </c>
      <c r="H1226" s="662" t="s">
        <v>544</v>
      </c>
      <c r="I1226" s="662" t="s">
        <v>3742</v>
      </c>
      <c r="J1226" s="662" t="s">
        <v>2765</v>
      </c>
      <c r="K1226" s="662" t="s">
        <v>3743</v>
      </c>
      <c r="L1226" s="663">
        <v>0</v>
      </c>
      <c r="M1226" s="663">
        <v>0</v>
      </c>
      <c r="N1226" s="662">
        <v>3</v>
      </c>
      <c r="O1226" s="745">
        <v>2.5</v>
      </c>
      <c r="P1226" s="663">
        <v>0</v>
      </c>
      <c r="Q1226" s="678"/>
      <c r="R1226" s="662">
        <v>3</v>
      </c>
      <c r="S1226" s="678">
        <v>1</v>
      </c>
      <c r="T1226" s="745">
        <v>2.5</v>
      </c>
      <c r="U1226" s="701">
        <v>1</v>
      </c>
    </row>
    <row r="1227" spans="1:21" ht="14.4" customHeight="1" x14ac:dyDescent="0.3">
      <c r="A1227" s="661">
        <v>12</v>
      </c>
      <c r="B1227" s="662" t="s">
        <v>543</v>
      </c>
      <c r="C1227" s="662" t="s">
        <v>2356</v>
      </c>
      <c r="D1227" s="743" t="s">
        <v>4570</v>
      </c>
      <c r="E1227" s="744" t="s">
        <v>2374</v>
      </c>
      <c r="F1227" s="662" t="s">
        <v>2351</v>
      </c>
      <c r="G1227" s="662" t="s">
        <v>2763</v>
      </c>
      <c r="H1227" s="662" t="s">
        <v>544</v>
      </c>
      <c r="I1227" s="662" t="s">
        <v>3744</v>
      </c>
      <c r="J1227" s="662" t="s">
        <v>3745</v>
      </c>
      <c r="K1227" s="662" t="s">
        <v>3746</v>
      </c>
      <c r="L1227" s="663">
        <v>0</v>
      </c>
      <c r="M1227" s="663">
        <v>0</v>
      </c>
      <c r="N1227" s="662">
        <v>2</v>
      </c>
      <c r="O1227" s="745">
        <v>1</v>
      </c>
      <c r="P1227" s="663">
        <v>0</v>
      </c>
      <c r="Q1227" s="678"/>
      <c r="R1227" s="662">
        <v>2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12</v>
      </c>
      <c r="B1228" s="662" t="s">
        <v>543</v>
      </c>
      <c r="C1228" s="662" t="s">
        <v>2356</v>
      </c>
      <c r="D1228" s="743" t="s">
        <v>4570</v>
      </c>
      <c r="E1228" s="744" t="s">
        <v>2374</v>
      </c>
      <c r="F1228" s="662" t="s">
        <v>2351</v>
      </c>
      <c r="G1228" s="662" t="s">
        <v>3232</v>
      </c>
      <c r="H1228" s="662" t="s">
        <v>544</v>
      </c>
      <c r="I1228" s="662" t="s">
        <v>1013</v>
      </c>
      <c r="J1228" s="662" t="s">
        <v>1014</v>
      </c>
      <c r="K1228" s="662" t="s">
        <v>3811</v>
      </c>
      <c r="L1228" s="663">
        <v>42.05</v>
      </c>
      <c r="M1228" s="663">
        <v>84.1</v>
      </c>
      <c r="N1228" s="662">
        <v>2</v>
      </c>
      <c r="O1228" s="745">
        <v>1</v>
      </c>
      <c r="P1228" s="663">
        <v>84.1</v>
      </c>
      <c r="Q1228" s="678">
        <v>1</v>
      </c>
      <c r="R1228" s="662">
        <v>2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12</v>
      </c>
      <c r="B1229" s="662" t="s">
        <v>543</v>
      </c>
      <c r="C1229" s="662" t="s">
        <v>2356</v>
      </c>
      <c r="D1229" s="743" t="s">
        <v>4570</v>
      </c>
      <c r="E1229" s="744" t="s">
        <v>2374</v>
      </c>
      <c r="F1229" s="662" t="s">
        <v>2351</v>
      </c>
      <c r="G1229" s="662" t="s">
        <v>2520</v>
      </c>
      <c r="H1229" s="662" t="s">
        <v>544</v>
      </c>
      <c r="I1229" s="662" t="s">
        <v>3812</v>
      </c>
      <c r="J1229" s="662" t="s">
        <v>2658</v>
      </c>
      <c r="K1229" s="662" t="s">
        <v>3813</v>
      </c>
      <c r="L1229" s="663">
        <v>0</v>
      </c>
      <c r="M1229" s="663">
        <v>0</v>
      </c>
      <c r="N1229" s="662">
        <v>2</v>
      </c>
      <c r="O1229" s="745">
        <v>1</v>
      </c>
      <c r="P1229" s="663">
        <v>0</v>
      </c>
      <c r="Q1229" s="678"/>
      <c r="R1229" s="662">
        <v>2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12</v>
      </c>
      <c r="B1230" s="662" t="s">
        <v>543</v>
      </c>
      <c r="C1230" s="662" t="s">
        <v>2356</v>
      </c>
      <c r="D1230" s="743" t="s">
        <v>4570</v>
      </c>
      <c r="E1230" s="744" t="s">
        <v>2374</v>
      </c>
      <c r="F1230" s="662" t="s">
        <v>2351</v>
      </c>
      <c r="G1230" s="662" t="s">
        <v>2520</v>
      </c>
      <c r="H1230" s="662" t="s">
        <v>544</v>
      </c>
      <c r="I1230" s="662" t="s">
        <v>798</v>
      </c>
      <c r="J1230" s="662" t="s">
        <v>799</v>
      </c>
      <c r="K1230" s="662" t="s">
        <v>2521</v>
      </c>
      <c r="L1230" s="663">
        <v>36.54</v>
      </c>
      <c r="M1230" s="663">
        <v>73.08</v>
      </c>
      <c r="N1230" s="662">
        <v>2</v>
      </c>
      <c r="O1230" s="745">
        <v>1</v>
      </c>
      <c r="P1230" s="663">
        <v>73.08</v>
      </c>
      <c r="Q1230" s="678">
        <v>1</v>
      </c>
      <c r="R1230" s="662">
        <v>2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12</v>
      </c>
      <c r="B1231" s="662" t="s">
        <v>543</v>
      </c>
      <c r="C1231" s="662" t="s">
        <v>2356</v>
      </c>
      <c r="D1231" s="743" t="s">
        <v>4570</v>
      </c>
      <c r="E1231" s="744" t="s">
        <v>2374</v>
      </c>
      <c r="F1231" s="662" t="s">
        <v>2351</v>
      </c>
      <c r="G1231" s="662" t="s">
        <v>2520</v>
      </c>
      <c r="H1231" s="662" t="s">
        <v>544</v>
      </c>
      <c r="I1231" s="662" t="s">
        <v>3814</v>
      </c>
      <c r="J1231" s="662" t="s">
        <v>3237</v>
      </c>
      <c r="K1231" s="662" t="s">
        <v>3815</v>
      </c>
      <c r="L1231" s="663">
        <v>0</v>
      </c>
      <c r="M1231" s="663">
        <v>0</v>
      </c>
      <c r="N1231" s="662">
        <v>1</v>
      </c>
      <c r="O1231" s="745">
        <v>0.5</v>
      </c>
      <c r="P1231" s="663">
        <v>0</v>
      </c>
      <c r="Q1231" s="678"/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12</v>
      </c>
      <c r="B1232" s="662" t="s">
        <v>543</v>
      </c>
      <c r="C1232" s="662" t="s">
        <v>2356</v>
      </c>
      <c r="D1232" s="743" t="s">
        <v>4570</v>
      </c>
      <c r="E1232" s="744" t="s">
        <v>2374</v>
      </c>
      <c r="F1232" s="662" t="s">
        <v>2351</v>
      </c>
      <c r="G1232" s="662" t="s">
        <v>2523</v>
      </c>
      <c r="H1232" s="662" t="s">
        <v>544</v>
      </c>
      <c r="I1232" s="662" t="s">
        <v>2524</v>
      </c>
      <c r="J1232" s="662" t="s">
        <v>2525</v>
      </c>
      <c r="K1232" s="662" t="s">
        <v>2325</v>
      </c>
      <c r="L1232" s="663">
        <v>208.39</v>
      </c>
      <c r="M1232" s="663">
        <v>1250.3399999999997</v>
      </c>
      <c r="N1232" s="662">
        <v>6</v>
      </c>
      <c r="O1232" s="745">
        <v>3</v>
      </c>
      <c r="P1232" s="663">
        <v>1250.3399999999997</v>
      </c>
      <c r="Q1232" s="678">
        <v>1</v>
      </c>
      <c r="R1232" s="662">
        <v>6</v>
      </c>
      <c r="S1232" s="678">
        <v>1</v>
      </c>
      <c r="T1232" s="745">
        <v>3</v>
      </c>
      <c r="U1232" s="701">
        <v>1</v>
      </c>
    </row>
    <row r="1233" spans="1:21" ht="14.4" customHeight="1" x14ac:dyDescent="0.3">
      <c r="A1233" s="661">
        <v>12</v>
      </c>
      <c r="B1233" s="662" t="s">
        <v>543</v>
      </c>
      <c r="C1233" s="662" t="s">
        <v>2356</v>
      </c>
      <c r="D1233" s="743" t="s">
        <v>4570</v>
      </c>
      <c r="E1233" s="744" t="s">
        <v>2374</v>
      </c>
      <c r="F1233" s="662" t="s">
        <v>2351</v>
      </c>
      <c r="G1233" s="662" t="s">
        <v>2523</v>
      </c>
      <c r="H1233" s="662" t="s">
        <v>544</v>
      </c>
      <c r="I1233" s="662" t="s">
        <v>1119</v>
      </c>
      <c r="J1233" s="662" t="s">
        <v>2525</v>
      </c>
      <c r="K1233" s="662" t="s">
        <v>2491</v>
      </c>
      <c r="L1233" s="663">
        <v>83.35</v>
      </c>
      <c r="M1233" s="663">
        <v>83.35</v>
      </c>
      <c r="N1233" s="662">
        <v>1</v>
      </c>
      <c r="O1233" s="745">
        <v>0.5</v>
      </c>
      <c r="P1233" s="663">
        <v>83.35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12</v>
      </c>
      <c r="B1234" s="662" t="s">
        <v>543</v>
      </c>
      <c r="C1234" s="662" t="s">
        <v>2356</v>
      </c>
      <c r="D1234" s="743" t="s">
        <v>4570</v>
      </c>
      <c r="E1234" s="744" t="s">
        <v>2374</v>
      </c>
      <c r="F1234" s="662" t="s">
        <v>2351</v>
      </c>
      <c r="G1234" s="662" t="s">
        <v>2781</v>
      </c>
      <c r="H1234" s="662" t="s">
        <v>1529</v>
      </c>
      <c r="I1234" s="662" t="s">
        <v>2782</v>
      </c>
      <c r="J1234" s="662" t="s">
        <v>2783</v>
      </c>
      <c r="K1234" s="662" t="s">
        <v>2784</v>
      </c>
      <c r="L1234" s="663">
        <v>394.64</v>
      </c>
      <c r="M1234" s="663">
        <v>394.64</v>
      </c>
      <c r="N1234" s="662">
        <v>1</v>
      </c>
      <c r="O1234" s="745">
        <v>1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12</v>
      </c>
      <c r="B1235" s="662" t="s">
        <v>543</v>
      </c>
      <c r="C1235" s="662" t="s">
        <v>2356</v>
      </c>
      <c r="D1235" s="743" t="s">
        <v>4570</v>
      </c>
      <c r="E1235" s="744" t="s">
        <v>2374</v>
      </c>
      <c r="F1235" s="662" t="s">
        <v>2351</v>
      </c>
      <c r="G1235" s="662" t="s">
        <v>2781</v>
      </c>
      <c r="H1235" s="662" t="s">
        <v>1529</v>
      </c>
      <c r="I1235" s="662" t="s">
        <v>3816</v>
      </c>
      <c r="J1235" s="662" t="s">
        <v>3817</v>
      </c>
      <c r="K1235" s="662" t="s">
        <v>3818</v>
      </c>
      <c r="L1235" s="663">
        <v>65.77</v>
      </c>
      <c r="M1235" s="663">
        <v>197.31</v>
      </c>
      <c r="N1235" s="662">
        <v>3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12</v>
      </c>
      <c r="B1236" s="662" t="s">
        <v>543</v>
      </c>
      <c r="C1236" s="662" t="s">
        <v>2356</v>
      </c>
      <c r="D1236" s="743" t="s">
        <v>4570</v>
      </c>
      <c r="E1236" s="744" t="s">
        <v>2374</v>
      </c>
      <c r="F1236" s="662" t="s">
        <v>2351</v>
      </c>
      <c r="G1236" s="662" t="s">
        <v>2781</v>
      </c>
      <c r="H1236" s="662" t="s">
        <v>1529</v>
      </c>
      <c r="I1236" s="662" t="s">
        <v>3819</v>
      </c>
      <c r="J1236" s="662" t="s">
        <v>2783</v>
      </c>
      <c r="K1236" s="662" t="s">
        <v>3820</v>
      </c>
      <c r="L1236" s="663">
        <v>131.54</v>
      </c>
      <c r="M1236" s="663">
        <v>394.62</v>
      </c>
      <c r="N1236" s="662">
        <v>3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12</v>
      </c>
      <c r="B1237" s="662" t="s">
        <v>543</v>
      </c>
      <c r="C1237" s="662" t="s">
        <v>2356</v>
      </c>
      <c r="D1237" s="743" t="s">
        <v>4570</v>
      </c>
      <c r="E1237" s="744" t="s">
        <v>2374</v>
      </c>
      <c r="F1237" s="662" t="s">
        <v>2351</v>
      </c>
      <c r="G1237" s="662" t="s">
        <v>2468</v>
      </c>
      <c r="H1237" s="662" t="s">
        <v>544</v>
      </c>
      <c r="I1237" s="662" t="s">
        <v>3821</v>
      </c>
      <c r="J1237" s="662" t="s">
        <v>3242</v>
      </c>
      <c r="K1237" s="662" t="s">
        <v>3822</v>
      </c>
      <c r="L1237" s="663">
        <v>93.49</v>
      </c>
      <c r="M1237" s="663">
        <v>1215.3699999999999</v>
      </c>
      <c r="N1237" s="662">
        <v>13</v>
      </c>
      <c r="O1237" s="745">
        <v>8</v>
      </c>
      <c r="P1237" s="663">
        <v>934.9</v>
      </c>
      <c r="Q1237" s="678">
        <v>0.76923076923076927</v>
      </c>
      <c r="R1237" s="662">
        <v>10</v>
      </c>
      <c r="S1237" s="678">
        <v>0.76923076923076927</v>
      </c>
      <c r="T1237" s="745">
        <v>6</v>
      </c>
      <c r="U1237" s="701">
        <v>0.75</v>
      </c>
    </row>
    <row r="1238" spans="1:21" ht="14.4" customHeight="1" x14ac:dyDescent="0.3">
      <c r="A1238" s="661">
        <v>12</v>
      </c>
      <c r="B1238" s="662" t="s">
        <v>543</v>
      </c>
      <c r="C1238" s="662" t="s">
        <v>2356</v>
      </c>
      <c r="D1238" s="743" t="s">
        <v>4570</v>
      </c>
      <c r="E1238" s="744" t="s">
        <v>2374</v>
      </c>
      <c r="F1238" s="662" t="s">
        <v>2351</v>
      </c>
      <c r="G1238" s="662" t="s">
        <v>2468</v>
      </c>
      <c r="H1238" s="662" t="s">
        <v>544</v>
      </c>
      <c r="I1238" s="662" t="s">
        <v>3241</v>
      </c>
      <c r="J1238" s="662" t="s">
        <v>3242</v>
      </c>
      <c r="K1238" s="662" t="s">
        <v>3243</v>
      </c>
      <c r="L1238" s="663">
        <v>0</v>
      </c>
      <c r="M1238" s="663">
        <v>0</v>
      </c>
      <c r="N1238" s="662">
        <v>10</v>
      </c>
      <c r="O1238" s="745">
        <v>7</v>
      </c>
      <c r="P1238" s="663">
        <v>0</v>
      </c>
      <c r="Q1238" s="678"/>
      <c r="R1238" s="662">
        <v>6</v>
      </c>
      <c r="S1238" s="678">
        <v>0.6</v>
      </c>
      <c r="T1238" s="745">
        <v>5</v>
      </c>
      <c r="U1238" s="701">
        <v>0.7142857142857143</v>
      </c>
    </row>
    <row r="1239" spans="1:21" ht="14.4" customHeight="1" x14ac:dyDescent="0.3">
      <c r="A1239" s="661">
        <v>12</v>
      </c>
      <c r="B1239" s="662" t="s">
        <v>543</v>
      </c>
      <c r="C1239" s="662" t="s">
        <v>2356</v>
      </c>
      <c r="D1239" s="743" t="s">
        <v>4570</v>
      </c>
      <c r="E1239" s="744" t="s">
        <v>2374</v>
      </c>
      <c r="F1239" s="662" t="s">
        <v>2351</v>
      </c>
      <c r="G1239" s="662" t="s">
        <v>2468</v>
      </c>
      <c r="H1239" s="662" t="s">
        <v>544</v>
      </c>
      <c r="I1239" s="662" t="s">
        <v>3823</v>
      </c>
      <c r="J1239" s="662" t="s">
        <v>3824</v>
      </c>
      <c r="K1239" s="662" t="s">
        <v>3243</v>
      </c>
      <c r="L1239" s="663">
        <v>186.99</v>
      </c>
      <c r="M1239" s="663">
        <v>373.98</v>
      </c>
      <c r="N1239" s="662">
        <v>2</v>
      </c>
      <c r="O1239" s="745">
        <v>2</v>
      </c>
      <c r="P1239" s="663">
        <v>373.98</v>
      </c>
      <c r="Q1239" s="678">
        <v>1</v>
      </c>
      <c r="R1239" s="662">
        <v>2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12</v>
      </c>
      <c r="B1240" s="662" t="s">
        <v>543</v>
      </c>
      <c r="C1240" s="662" t="s">
        <v>2356</v>
      </c>
      <c r="D1240" s="743" t="s">
        <v>4570</v>
      </c>
      <c r="E1240" s="744" t="s">
        <v>2374</v>
      </c>
      <c r="F1240" s="662" t="s">
        <v>2351</v>
      </c>
      <c r="G1240" s="662" t="s">
        <v>2446</v>
      </c>
      <c r="H1240" s="662" t="s">
        <v>544</v>
      </c>
      <c r="I1240" s="662" t="s">
        <v>2790</v>
      </c>
      <c r="J1240" s="662" t="s">
        <v>2448</v>
      </c>
      <c r="K1240" s="662" t="s">
        <v>2791</v>
      </c>
      <c r="L1240" s="663">
        <v>1435.18</v>
      </c>
      <c r="M1240" s="663">
        <v>2870.36</v>
      </c>
      <c r="N1240" s="662">
        <v>2</v>
      </c>
      <c r="O1240" s="745">
        <v>1.5</v>
      </c>
      <c r="P1240" s="663">
        <v>1435.18</v>
      </c>
      <c r="Q1240" s="678">
        <v>0.5</v>
      </c>
      <c r="R1240" s="662">
        <v>1</v>
      </c>
      <c r="S1240" s="678">
        <v>0.5</v>
      </c>
      <c r="T1240" s="745">
        <v>0.5</v>
      </c>
      <c r="U1240" s="701">
        <v>0.33333333333333331</v>
      </c>
    </row>
    <row r="1241" spans="1:21" ht="14.4" customHeight="1" x14ac:dyDescent="0.3">
      <c r="A1241" s="661">
        <v>12</v>
      </c>
      <c r="B1241" s="662" t="s">
        <v>543</v>
      </c>
      <c r="C1241" s="662" t="s">
        <v>2356</v>
      </c>
      <c r="D1241" s="743" t="s">
        <v>4570</v>
      </c>
      <c r="E1241" s="744" t="s">
        <v>2374</v>
      </c>
      <c r="F1241" s="662" t="s">
        <v>2351</v>
      </c>
      <c r="G1241" s="662" t="s">
        <v>2446</v>
      </c>
      <c r="H1241" s="662" t="s">
        <v>544</v>
      </c>
      <c r="I1241" s="662" t="s">
        <v>2792</v>
      </c>
      <c r="J1241" s="662" t="s">
        <v>2788</v>
      </c>
      <c r="K1241" s="662" t="s">
        <v>2793</v>
      </c>
      <c r="L1241" s="663">
        <v>717.59</v>
      </c>
      <c r="M1241" s="663">
        <v>717.59</v>
      </c>
      <c r="N1241" s="662">
        <v>1</v>
      </c>
      <c r="O1241" s="745">
        <v>1</v>
      </c>
      <c r="P1241" s="663">
        <v>717.59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12</v>
      </c>
      <c r="B1242" s="662" t="s">
        <v>543</v>
      </c>
      <c r="C1242" s="662" t="s">
        <v>2356</v>
      </c>
      <c r="D1242" s="743" t="s">
        <v>4570</v>
      </c>
      <c r="E1242" s="744" t="s">
        <v>2374</v>
      </c>
      <c r="F1242" s="662" t="s">
        <v>2351</v>
      </c>
      <c r="G1242" s="662" t="s">
        <v>2446</v>
      </c>
      <c r="H1242" s="662" t="s">
        <v>544</v>
      </c>
      <c r="I1242" s="662" t="s">
        <v>3593</v>
      </c>
      <c r="J1242" s="662" t="s">
        <v>2788</v>
      </c>
      <c r="K1242" s="662" t="s">
        <v>3594</v>
      </c>
      <c r="L1242" s="663">
        <v>0</v>
      </c>
      <c r="M1242" s="663">
        <v>0</v>
      </c>
      <c r="N1242" s="662">
        <v>2</v>
      </c>
      <c r="O1242" s="745">
        <v>1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12</v>
      </c>
      <c r="B1243" s="662" t="s">
        <v>543</v>
      </c>
      <c r="C1243" s="662" t="s">
        <v>2356</v>
      </c>
      <c r="D1243" s="743" t="s">
        <v>4570</v>
      </c>
      <c r="E1243" s="744" t="s">
        <v>2374</v>
      </c>
      <c r="F1243" s="662" t="s">
        <v>2351</v>
      </c>
      <c r="G1243" s="662" t="s">
        <v>2446</v>
      </c>
      <c r="H1243" s="662" t="s">
        <v>544</v>
      </c>
      <c r="I1243" s="662" t="s">
        <v>3035</v>
      </c>
      <c r="J1243" s="662" t="s">
        <v>2788</v>
      </c>
      <c r="K1243" s="662" t="s">
        <v>3036</v>
      </c>
      <c r="L1243" s="663">
        <v>0</v>
      </c>
      <c r="M1243" s="663">
        <v>0</v>
      </c>
      <c r="N1243" s="662">
        <v>1</v>
      </c>
      <c r="O1243" s="745">
        <v>1</v>
      </c>
      <c r="P1243" s="663">
        <v>0</v>
      </c>
      <c r="Q1243" s="678"/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12</v>
      </c>
      <c r="B1244" s="662" t="s">
        <v>543</v>
      </c>
      <c r="C1244" s="662" t="s">
        <v>2356</v>
      </c>
      <c r="D1244" s="743" t="s">
        <v>4570</v>
      </c>
      <c r="E1244" s="744" t="s">
        <v>2374</v>
      </c>
      <c r="F1244" s="662" t="s">
        <v>2351</v>
      </c>
      <c r="G1244" s="662" t="s">
        <v>2446</v>
      </c>
      <c r="H1244" s="662" t="s">
        <v>544</v>
      </c>
      <c r="I1244" s="662" t="s">
        <v>3696</v>
      </c>
      <c r="J1244" s="662" t="s">
        <v>2448</v>
      </c>
      <c r="K1244" s="662" t="s">
        <v>3697</v>
      </c>
      <c r="L1244" s="663">
        <v>0</v>
      </c>
      <c r="M1244" s="663">
        <v>0</v>
      </c>
      <c r="N1244" s="662">
        <v>2</v>
      </c>
      <c r="O1244" s="745">
        <v>2</v>
      </c>
      <c r="P1244" s="663">
        <v>0</v>
      </c>
      <c r="Q1244" s="678"/>
      <c r="R1244" s="662">
        <v>2</v>
      </c>
      <c r="S1244" s="678">
        <v>1</v>
      </c>
      <c r="T1244" s="745">
        <v>2</v>
      </c>
      <c r="U1244" s="701">
        <v>1</v>
      </c>
    </row>
    <row r="1245" spans="1:21" ht="14.4" customHeight="1" x14ac:dyDescent="0.3">
      <c r="A1245" s="661">
        <v>12</v>
      </c>
      <c r="B1245" s="662" t="s">
        <v>543</v>
      </c>
      <c r="C1245" s="662" t="s">
        <v>2356</v>
      </c>
      <c r="D1245" s="743" t="s">
        <v>4570</v>
      </c>
      <c r="E1245" s="744" t="s">
        <v>2374</v>
      </c>
      <c r="F1245" s="662" t="s">
        <v>2351</v>
      </c>
      <c r="G1245" s="662" t="s">
        <v>2526</v>
      </c>
      <c r="H1245" s="662" t="s">
        <v>544</v>
      </c>
      <c r="I1245" s="662" t="s">
        <v>2527</v>
      </c>
      <c r="J1245" s="662" t="s">
        <v>2528</v>
      </c>
      <c r="K1245" s="662" t="s">
        <v>2529</v>
      </c>
      <c r="L1245" s="663">
        <v>670.97</v>
      </c>
      <c r="M1245" s="663">
        <v>2012.91</v>
      </c>
      <c r="N1245" s="662">
        <v>3</v>
      </c>
      <c r="O1245" s="745">
        <v>2</v>
      </c>
      <c r="P1245" s="663">
        <v>670.97</v>
      </c>
      <c r="Q1245" s="678">
        <v>0.33333333333333331</v>
      </c>
      <c r="R1245" s="662">
        <v>1</v>
      </c>
      <c r="S1245" s="678">
        <v>0.33333333333333331</v>
      </c>
      <c r="T1245" s="745">
        <v>1</v>
      </c>
      <c r="U1245" s="701">
        <v>0.5</v>
      </c>
    </row>
    <row r="1246" spans="1:21" ht="14.4" customHeight="1" x14ac:dyDescent="0.3">
      <c r="A1246" s="661">
        <v>12</v>
      </c>
      <c r="B1246" s="662" t="s">
        <v>543</v>
      </c>
      <c r="C1246" s="662" t="s">
        <v>2356</v>
      </c>
      <c r="D1246" s="743" t="s">
        <v>4570</v>
      </c>
      <c r="E1246" s="744" t="s">
        <v>2374</v>
      </c>
      <c r="F1246" s="662" t="s">
        <v>2351</v>
      </c>
      <c r="G1246" s="662" t="s">
        <v>2801</v>
      </c>
      <c r="H1246" s="662" t="s">
        <v>1529</v>
      </c>
      <c r="I1246" s="662" t="s">
        <v>3825</v>
      </c>
      <c r="J1246" s="662" t="s">
        <v>3826</v>
      </c>
      <c r="K1246" s="662" t="s">
        <v>3827</v>
      </c>
      <c r="L1246" s="663">
        <v>768.25</v>
      </c>
      <c r="M1246" s="663">
        <v>1536.5</v>
      </c>
      <c r="N1246" s="662">
        <v>2</v>
      </c>
      <c r="O1246" s="745">
        <v>1</v>
      </c>
      <c r="P1246" s="663">
        <v>1536.5</v>
      </c>
      <c r="Q1246" s="678">
        <v>1</v>
      </c>
      <c r="R1246" s="662">
        <v>2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12</v>
      </c>
      <c r="B1247" s="662" t="s">
        <v>543</v>
      </c>
      <c r="C1247" s="662" t="s">
        <v>2356</v>
      </c>
      <c r="D1247" s="743" t="s">
        <v>4570</v>
      </c>
      <c r="E1247" s="744" t="s">
        <v>2374</v>
      </c>
      <c r="F1247" s="662" t="s">
        <v>2351</v>
      </c>
      <c r="G1247" s="662" t="s">
        <v>3828</v>
      </c>
      <c r="H1247" s="662" t="s">
        <v>544</v>
      </c>
      <c r="I1247" s="662" t="s">
        <v>3829</v>
      </c>
      <c r="J1247" s="662" t="s">
        <v>3830</v>
      </c>
      <c r="K1247" s="662" t="s">
        <v>3831</v>
      </c>
      <c r="L1247" s="663">
        <v>37.68</v>
      </c>
      <c r="M1247" s="663">
        <v>37.68</v>
      </c>
      <c r="N1247" s="662">
        <v>1</v>
      </c>
      <c r="O1247" s="745">
        <v>0.5</v>
      </c>
      <c r="P1247" s="663">
        <v>37.68</v>
      </c>
      <c r="Q1247" s="678">
        <v>1</v>
      </c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12</v>
      </c>
      <c r="B1248" s="662" t="s">
        <v>543</v>
      </c>
      <c r="C1248" s="662" t="s">
        <v>2356</v>
      </c>
      <c r="D1248" s="743" t="s">
        <v>4570</v>
      </c>
      <c r="E1248" s="744" t="s">
        <v>2374</v>
      </c>
      <c r="F1248" s="662" t="s">
        <v>2351</v>
      </c>
      <c r="G1248" s="662" t="s">
        <v>2808</v>
      </c>
      <c r="H1248" s="662" t="s">
        <v>544</v>
      </c>
      <c r="I1248" s="662" t="s">
        <v>2809</v>
      </c>
      <c r="J1248" s="662" t="s">
        <v>2810</v>
      </c>
      <c r="K1248" s="662" t="s">
        <v>2811</v>
      </c>
      <c r="L1248" s="663">
        <v>107.27</v>
      </c>
      <c r="M1248" s="663">
        <v>1072.7</v>
      </c>
      <c r="N1248" s="662">
        <v>10</v>
      </c>
      <c r="O1248" s="745">
        <v>4</v>
      </c>
      <c r="P1248" s="663">
        <v>1072.7</v>
      </c>
      <c r="Q1248" s="678">
        <v>1</v>
      </c>
      <c r="R1248" s="662">
        <v>10</v>
      </c>
      <c r="S1248" s="678">
        <v>1</v>
      </c>
      <c r="T1248" s="745">
        <v>4</v>
      </c>
      <c r="U1248" s="701">
        <v>1</v>
      </c>
    </row>
    <row r="1249" spans="1:21" ht="14.4" customHeight="1" x14ac:dyDescent="0.3">
      <c r="A1249" s="661">
        <v>12</v>
      </c>
      <c r="B1249" s="662" t="s">
        <v>543</v>
      </c>
      <c r="C1249" s="662" t="s">
        <v>2356</v>
      </c>
      <c r="D1249" s="743" t="s">
        <v>4570</v>
      </c>
      <c r="E1249" s="744" t="s">
        <v>2374</v>
      </c>
      <c r="F1249" s="662" t="s">
        <v>2351</v>
      </c>
      <c r="G1249" s="662" t="s">
        <v>2703</v>
      </c>
      <c r="H1249" s="662" t="s">
        <v>544</v>
      </c>
      <c r="I1249" s="662" t="s">
        <v>3832</v>
      </c>
      <c r="J1249" s="662" t="s">
        <v>3833</v>
      </c>
      <c r="K1249" s="662" t="s">
        <v>3834</v>
      </c>
      <c r="L1249" s="663">
        <v>0</v>
      </c>
      <c r="M1249" s="663">
        <v>0</v>
      </c>
      <c r="N1249" s="662">
        <v>1</v>
      </c>
      <c r="O1249" s="745">
        <v>1</v>
      </c>
      <c r="P1249" s="663">
        <v>0</v>
      </c>
      <c r="Q1249" s="678"/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12</v>
      </c>
      <c r="B1250" s="662" t="s">
        <v>543</v>
      </c>
      <c r="C1250" s="662" t="s">
        <v>2356</v>
      </c>
      <c r="D1250" s="743" t="s">
        <v>4570</v>
      </c>
      <c r="E1250" s="744" t="s">
        <v>2374</v>
      </c>
      <c r="F1250" s="662" t="s">
        <v>2351</v>
      </c>
      <c r="G1250" s="662" t="s">
        <v>2476</v>
      </c>
      <c r="H1250" s="662" t="s">
        <v>544</v>
      </c>
      <c r="I1250" s="662" t="s">
        <v>3756</v>
      </c>
      <c r="J1250" s="662" t="s">
        <v>3757</v>
      </c>
      <c r="K1250" s="662" t="s">
        <v>3758</v>
      </c>
      <c r="L1250" s="663">
        <v>30.46</v>
      </c>
      <c r="M1250" s="663">
        <v>121.84</v>
      </c>
      <c r="N1250" s="662">
        <v>4</v>
      </c>
      <c r="O1250" s="745">
        <v>0.5</v>
      </c>
      <c r="P1250" s="663">
        <v>121.84</v>
      </c>
      <c r="Q1250" s="678">
        <v>1</v>
      </c>
      <c r="R1250" s="662">
        <v>4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12</v>
      </c>
      <c r="B1251" s="662" t="s">
        <v>543</v>
      </c>
      <c r="C1251" s="662" t="s">
        <v>2356</v>
      </c>
      <c r="D1251" s="743" t="s">
        <v>4570</v>
      </c>
      <c r="E1251" s="744" t="s">
        <v>2374</v>
      </c>
      <c r="F1251" s="662" t="s">
        <v>2351</v>
      </c>
      <c r="G1251" s="662" t="s">
        <v>2476</v>
      </c>
      <c r="H1251" s="662" t="s">
        <v>544</v>
      </c>
      <c r="I1251" s="662" t="s">
        <v>1059</v>
      </c>
      <c r="J1251" s="662" t="s">
        <v>1060</v>
      </c>
      <c r="K1251" s="662" t="s">
        <v>1061</v>
      </c>
      <c r="L1251" s="663">
        <v>60.9</v>
      </c>
      <c r="M1251" s="663">
        <v>426.3</v>
      </c>
      <c r="N1251" s="662">
        <v>7</v>
      </c>
      <c r="O1251" s="745">
        <v>2.5</v>
      </c>
      <c r="P1251" s="663">
        <v>426.3</v>
      </c>
      <c r="Q1251" s="678">
        <v>1</v>
      </c>
      <c r="R1251" s="662">
        <v>7</v>
      </c>
      <c r="S1251" s="678">
        <v>1</v>
      </c>
      <c r="T1251" s="745">
        <v>2.5</v>
      </c>
      <c r="U1251" s="701">
        <v>1</v>
      </c>
    </row>
    <row r="1252" spans="1:21" ht="14.4" customHeight="1" x14ac:dyDescent="0.3">
      <c r="A1252" s="661">
        <v>12</v>
      </c>
      <c r="B1252" s="662" t="s">
        <v>543</v>
      </c>
      <c r="C1252" s="662" t="s">
        <v>2356</v>
      </c>
      <c r="D1252" s="743" t="s">
        <v>4570</v>
      </c>
      <c r="E1252" s="744" t="s">
        <v>2374</v>
      </c>
      <c r="F1252" s="662" t="s">
        <v>2351</v>
      </c>
      <c r="G1252" s="662" t="s">
        <v>2824</v>
      </c>
      <c r="H1252" s="662" t="s">
        <v>544</v>
      </c>
      <c r="I1252" s="662" t="s">
        <v>3083</v>
      </c>
      <c r="J1252" s="662" t="s">
        <v>2826</v>
      </c>
      <c r="K1252" s="662" t="s">
        <v>3084</v>
      </c>
      <c r="L1252" s="663">
        <v>950.39</v>
      </c>
      <c r="M1252" s="663">
        <v>950.39</v>
      </c>
      <c r="N1252" s="662">
        <v>1</v>
      </c>
      <c r="O1252" s="745">
        <v>1</v>
      </c>
      <c r="P1252" s="663">
        <v>950.39</v>
      </c>
      <c r="Q1252" s="678">
        <v>1</v>
      </c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12</v>
      </c>
      <c r="B1253" s="662" t="s">
        <v>543</v>
      </c>
      <c r="C1253" s="662" t="s">
        <v>2356</v>
      </c>
      <c r="D1253" s="743" t="s">
        <v>4570</v>
      </c>
      <c r="E1253" s="744" t="s">
        <v>2374</v>
      </c>
      <c r="F1253" s="662" t="s">
        <v>2351</v>
      </c>
      <c r="G1253" s="662" t="s">
        <v>3835</v>
      </c>
      <c r="H1253" s="662" t="s">
        <v>544</v>
      </c>
      <c r="I1253" s="662" t="s">
        <v>3836</v>
      </c>
      <c r="J1253" s="662" t="s">
        <v>3837</v>
      </c>
      <c r="K1253" s="662" t="s">
        <v>3838</v>
      </c>
      <c r="L1253" s="663">
        <v>0</v>
      </c>
      <c r="M1253" s="663">
        <v>0</v>
      </c>
      <c r="N1253" s="662">
        <v>1</v>
      </c>
      <c r="O1253" s="745">
        <v>0.5</v>
      </c>
      <c r="P1253" s="663">
        <v>0</v>
      </c>
      <c r="Q1253" s="678"/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12</v>
      </c>
      <c r="B1254" s="662" t="s">
        <v>543</v>
      </c>
      <c r="C1254" s="662" t="s">
        <v>2356</v>
      </c>
      <c r="D1254" s="743" t="s">
        <v>4570</v>
      </c>
      <c r="E1254" s="744" t="s">
        <v>2374</v>
      </c>
      <c r="F1254" s="662" t="s">
        <v>2351</v>
      </c>
      <c r="G1254" s="662" t="s">
        <v>2547</v>
      </c>
      <c r="H1254" s="662" t="s">
        <v>544</v>
      </c>
      <c r="I1254" s="662" t="s">
        <v>1900</v>
      </c>
      <c r="J1254" s="662" t="s">
        <v>1901</v>
      </c>
      <c r="K1254" s="662" t="s">
        <v>2548</v>
      </c>
      <c r="L1254" s="663">
        <v>0</v>
      </c>
      <c r="M1254" s="663">
        <v>0</v>
      </c>
      <c r="N1254" s="662">
        <v>1</v>
      </c>
      <c r="O1254" s="745">
        <v>1</v>
      </c>
      <c r="P1254" s="663">
        <v>0</v>
      </c>
      <c r="Q1254" s="678"/>
      <c r="R1254" s="662">
        <v>1</v>
      </c>
      <c r="S1254" s="678">
        <v>1</v>
      </c>
      <c r="T1254" s="745">
        <v>1</v>
      </c>
      <c r="U1254" s="701">
        <v>1</v>
      </c>
    </row>
    <row r="1255" spans="1:21" ht="14.4" customHeight="1" x14ac:dyDescent="0.3">
      <c r="A1255" s="661">
        <v>12</v>
      </c>
      <c r="B1255" s="662" t="s">
        <v>543</v>
      </c>
      <c r="C1255" s="662" t="s">
        <v>2356</v>
      </c>
      <c r="D1255" s="743" t="s">
        <v>4570</v>
      </c>
      <c r="E1255" s="744" t="s">
        <v>2374</v>
      </c>
      <c r="F1255" s="662" t="s">
        <v>2351</v>
      </c>
      <c r="G1255" s="662" t="s">
        <v>3839</v>
      </c>
      <c r="H1255" s="662" t="s">
        <v>544</v>
      </c>
      <c r="I1255" s="662" t="s">
        <v>3840</v>
      </c>
      <c r="J1255" s="662" t="s">
        <v>821</v>
      </c>
      <c r="K1255" s="662" t="s">
        <v>3841</v>
      </c>
      <c r="L1255" s="663">
        <v>103.64</v>
      </c>
      <c r="M1255" s="663">
        <v>103.64</v>
      </c>
      <c r="N1255" s="662">
        <v>1</v>
      </c>
      <c r="O1255" s="745">
        <v>1</v>
      </c>
      <c r="P1255" s="663">
        <v>103.64</v>
      </c>
      <c r="Q1255" s="678">
        <v>1</v>
      </c>
      <c r="R1255" s="662">
        <v>1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12</v>
      </c>
      <c r="B1256" s="662" t="s">
        <v>543</v>
      </c>
      <c r="C1256" s="662" t="s">
        <v>2356</v>
      </c>
      <c r="D1256" s="743" t="s">
        <v>4570</v>
      </c>
      <c r="E1256" s="744" t="s">
        <v>2374</v>
      </c>
      <c r="F1256" s="662" t="s">
        <v>2351</v>
      </c>
      <c r="G1256" s="662" t="s">
        <v>3287</v>
      </c>
      <c r="H1256" s="662" t="s">
        <v>1529</v>
      </c>
      <c r="I1256" s="662" t="s">
        <v>3842</v>
      </c>
      <c r="J1256" s="662" t="s">
        <v>3843</v>
      </c>
      <c r="K1256" s="662" t="s">
        <v>3844</v>
      </c>
      <c r="L1256" s="663">
        <v>69.55</v>
      </c>
      <c r="M1256" s="663">
        <v>69.55</v>
      </c>
      <c r="N1256" s="662">
        <v>1</v>
      </c>
      <c r="O1256" s="745">
        <v>1</v>
      </c>
      <c r="P1256" s="663">
        <v>69.55</v>
      </c>
      <c r="Q1256" s="678">
        <v>1</v>
      </c>
      <c r="R1256" s="662">
        <v>1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12</v>
      </c>
      <c r="B1257" s="662" t="s">
        <v>543</v>
      </c>
      <c r="C1257" s="662" t="s">
        <v>2356</v>
      </c>
      <c r="D1257" s="743" t="s">
        <v>4570</v>
      </c>
      <c r="E1257" s="744" t="s">
        <v>2374</v>
      </c>
      <c r="F1257" s="662" t="s">
        <v>2351</v>
      </c>
      <c r="G1257" s="662" t="s">
        <v>3287</v>
      </c>
      <c r="H1257" s="662" t="s">
        <v>1529</v>
      </c>
      <c r="I1257" s="662" t="s">
        <v>1699</v>
      </c>
      <c r="J1257" s="662" t="s">
        <v>1700</v>
      </c>
      <c r="K1257" s="662" t="s">
        <v>2268</v>
      </c>
      <c r="L1257" s="663">
        <v>46.07</v>
      </c>
      <c r="M1257" s="663">
        <v>46.07</v>
      </c>
      <c r="N1257" s="662">
        <v>1</v>
      </c>
      <c r="O1257" s="745">
        <v>1</v>
      </c>
      <c r="P1257" s="663">
        <v>46.07</v>
      </c>
      <c r="Q1257" s="678">
        <v>1</v>
      </c>
      <c r="R1257" s="662">
        <v>1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12</v>
      </c>
      <c r="B1258" s="662" t="s">
        <v>543</v>
      </c>
      <c r="C1258" s="662" t="s">
        <v>2356</v>
      </c>
      <c r="D1258" s="743" t="s">
        <v>4570</v>
      </c>
      <c r="E1258" s="744" t="s">
        <v>2374</v>
      </c>
      <c r="F1258" s="662" t="s">
        <v>2351</v>
      </c>
      <c r="G1258" s="662" t="s">
        <v>2395</v>
      </c>
      <c r="H1258" s="662" t="s">
        <v>544</v>
      </c>
      <c r="I1258" s="662" t="s">
        <v>2680</v>
      </c>
      <c r="J1258" s="662" t="s">
        <v>2681</v>
      </c>
      <c r="K1258" s="662" t="s">
        <v>2682</v>
      </c>
      <c r="L1258" s="663">
        <v>146.84</v>
      </c>
      <c r="M1258" s="663">
        <v>2349.44</v>
      </c>
      <c r="N1258" s="662">
        <v>16</v>
      </c>
      <c r="O1258" s="745">
        <v>10.5</v>
      </c>
      <c r="P1258" s="663">
        <v>1321.5600000000002</v>
      </c>
      <c r="Q1258" s="678">
        <v>0.56250000000000011</v>
      </c>
      <c r="R1258" s="662">
        <v>9</v>
      </c>
      <c r="S1258" s="678">
        <v>0.5625</v>
      </c>
      <c r="T1258" s="745">
        <v>5.5</v>
      </c>
      <c r="U1258" s="701">
        <v>0.52380952380952384</v>
      </c>
    </row>
    <row r="1259" spans="1:21" ht="14.4" customHeight="1" x14ac:dyDescent="0.3">
      <c r="A1259" s="661">
        <v>12</v>
      </c>
      <c r="B1259" s="662" t="s">
        <v>543</v>
      </c>
      <c r="C1259" s="662" t="s">
        <v>2356</v>
      </c>
      <c r="D1259" s="743" t="s">
        <v>4570</v>
      </c>
      <c r="E1259" s="744" t="s">
        <v>2374</v>
      </c>
      <c r="F1259" s="662" t="s">
        <v>2351</v>
      </c>
      <c r="G1259" s="662" t="s">
        <v>2395</v>
      </c>
      <c r="H1259" s="662" t="s">
        <v>544</v>
      </c>
      <c r="I1259" s="662" t="s">
        <v>1868</v>
      </c>
      <c r="J1259" s="662" t="s">
        <v>1869</v>
      </c>
      <c r="K1259" s="662" t="s">
        <v>2310</v>
      </c>
      <c r="L1259" s="663">
        <v>88.1</v>
      </c>
      <c r="M1259" s="663">
        <v>4316.8999999999987</v>
      </c>
      <c r="N1259" s="662">
        <v>49</v>
      </c>
      <c r="O1259" s="745">
        <v>20</v>
      </c>
      <c r="P1259" s="663">
        <v>2995.3999999999992</v>
      </c>
      <c r="Q1259" s="678">
        <v>0.69387755102040816</v>
      </c>
      <c r="R1259" s="662">
        <v>34</v>
      </c>
      <c r="S1259" s="678">
        <v>0.69387755102040816</v>
      </c>
      <c r="T1259" s="745">
        <v>13.5</v>
      </c>
      <c r="U1259" s="701">
        <v>0.67500000000000004</v>
      </c>
    </row>
    <row r="1260" spans="1:21" ht="14.4" customHeight="1" x14ac:dyDescent="0.3">
      <c r="A1260" s="661">
        <v>12</v>
      </c>
      <c r="B1260" s="662" t="s">
        <v>543</v>
      </c>
      <c r="C1260" s="662" t="s">
        <v>2356</v>
      </c>
      <c r="D1260" s="743" t="s">
        <v>4570</v>
      </c>
      <c r="E1260" s="744" t="s">
        <v>2374</v>
      </c>
      <c r="F1260" s="662" t="s">
        <v>2351</v>
      </c>
      <c r="G1260" s="662" t="s">
        <v>2400</v>
      </c>
      <c r="H1260" s="662" t="s">
        <v>544</v>
      </c>
      <c r="I1260" s="662" t="s">
        <v>1790</v>
      </c>
      <c r="J1260" s="662" t="s">
        <v>1791</v>
      </c>
      <c r="K1260" s="662" t="s">
        <v>2401</v>
      </c>
      <c r="L1260" s="663">
        <v>78.33</v>
      </c>
      <c r="M1260" s="663">
        <v>313.32</v>
      </c>
      <c r="N1260" s="662">
        <v>4</v>
      </c>
      <c r="O1260" s="745">
        <v>2</v>
      </c>
      <c r="P1260" s="663">
        <v>156.66</v>
      </c>
      <c r="Q1260" s="678">
        <v>0.5</v>
      </c>
      <c r="R1260" s="662">
        <v>2</v>
      </c>
      <c r="S1260" s="678">
        <v>0.5</v>
      </c>
      <c r="T1260" s="745">
        <v>1</v>
      </c>
      <c r="U1260" s="701">
        <v>0.5</v>
      </c>
    </row>
    <row r="1261" spans="1:21" ht="14.4" customHeight="1" x14ac:dyDescent="0.3">
      <c r="A1261" s="661">
        <v>12</v>
      </c>
      <c r="B1261" s="662" t="s">
        <v>543</v>
      </c>
      <c r="C1261" s="662" t="s">
        <v>2356</v>
      </c>
      <c r="D1261" s="743" t="s">
        <v>4570</v>
      </c>
      <c r="E1261" s="744" t="s">
        <v>2374</v>
      </c>
      <c r="F1261" s="662" t="s">
        <v>2351</v>
      </c>
      <c r="G1261" s="662" t="s">
        <v>2400</v>
      </c>
      <c r="H1261" s="662" t="s">
        <v>544</v>
      </c>
      <c r="I1261" s="662" t="s">
        <v>2484</v>
      </c>
      <c r="J1261" s="662" t="s">
        <v>1791</v>
      </c>
      <c r="K1261" s="662" t="s">
        <v>2485</v>
      </c>
      <c r="L1261" s="663">
        <v>0</v>
      </c>
      <c r="M1261" s="663">
        <v>0</v>
      </c>
      <c r="N1261" s="662">
        <v>2</v>
      </c>
      <c r="O1261" s="745">
        <v>2</v>
      </c>
      <c r="P1261" s="663">
        <v>0</v>
      </c>
      <c r="Q1261" s="678"/>
      <c r="R1261" s="662">
        <v>1</v>
      </c>
      <c r="S1261" s="678">
        <v>0.5</v>
      </c>
      <c r="T1261" s="745">
        <v>1</v>
      </c>
      <c r="U1261" s="701">
        <v>0.5</v>
      </c>
    </row>
    <row r="1262" spans="1:21" ht="14.4" customHeight="1" x14ac:dyDescent="0.3">
      <c r="A1262" s="661">
        <v>12</v>
      </c>
      <c r="B1262" s="662" t="s">
        <v>543</v>
      </c>
      <c r="C1262" s="662" t="s">
        <v>2356</v>
      </c>
      <c r="D1262" s="743" t="s">
        <v>4570</v>
      </c>
      <c r="E1262" s="744" t="s">
        <v>2374</v>
      </c>
      <c r="F1262" s="662" t="s">
        <v>2351</v>
      </c>
      <c r="G1262" s="662" t="s">
        <v>3099</v>
      </c>
      <c r="H1262" s="662" t="s">
        <v>544</v>
      </c>
      <c r="I1262" s="662" t="s">
        <v>3845</v>
      </c>
      <c r="J1262" s="662" t="s">
        <v>3846</v>
      </c>
      <c r="K1262" s="662" t="s">
        <v>3102</v>
      </c>
      <c r="L1262" s="663">
        <v>138.88999999999999</v>
      </c>
      <c r="M1262" s="663">
        <v>277.77999999999997</v>
      </c>
      <c r="N1262" s="662">
        <v>2</v>
      </c>
      <c r="O1262" s="745">
        <v>1</v>
      </c>
      <c r="P1262" s="663">
        <v>277.77999999999997</v>
      </c>
      <c r="Q1262" s="678">
        <v>1</v>
      </c>
      <c r="R1262" s="662">
        <v>2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12</v>
      </c>
      <c r="B1263" s="662" t="s">
        <v>543</v>
      </c>
      <c r="C1263" s="662" t="s">
        <v>2356</v>
      </c>
      <c r="D1263" s="743" t="s">
        <v>4570</v>
      </c>
      <c r="E1263" s="744" t="s">
        <v>2374</v>
      </c>
      <c r="F1263" s="662" t="s">
        <v>2351</v>
      </c>
      <c r="G1263" s="662" t="s">
        <v>3099</v>
      </c>
      <c r="H1263" s="662" t="s">
        <v>544</v>
      </c>
      <c r="I1263" s="662" t="s">
        <v>3100</v>
      </c>
      <c r="J1263" s="662" t="s">
        <v>3101</v>
      </c>
      <c r="K1263" s="662" t="s">
        <v>3102</v>
      </c>
      <c r="L1263" s="663">
        <v>0</v>
      </c>
      <c r="M1263" s="663">
        <v>0</v>
      </c>
      <c r="N1263" s="662">
        <v>3</v>
      </c>
      <c r="O1263" s="745">
        <v>1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12</v>
      </c>
      <c r="B1264" s="662" t="s">
        <v>543</v>
      </c>
      <c r="C1264" s="662" t="s">
        <v>2356</v>
      </c>
      <c r="D1264" s="743" t="s">
        <v>4570</v>
      </c>
      <c r="E1264" s="744" t="s">
        <v>2374</v>
      </c>
      <c r="F1264" s="662" t="s">
        <v>2351</v>
      </c>
      <c r="G1264" s="662" t="s">
        <v>2725</v>
      </c>
      <c r="H1264" s="662" t="s">
        <v>1529</v>
      </c>
      <c r="I1264" s="662" t="s">
        <v>3847</v>
      </c>
      <c r="J1264" s="662" t="s">
        <v>3315</v>
      </c>
      <c r="K1264" s="662" t="s">
        <v>3848</v>
      </c>
      <c r="L1264" s="663">
        <v>0</v>
      </c>
      <c r="M1264" s="663">
        <v>0</v>
      </c>
      <c r="N1264" s="662">
        <v>1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12</v>
      </c>
      <c r="B1265" s="662" t="s">
        <v>543</v>
      </c>
      <c r="C1265" s="662" t="s">
        <v>2356</v>
      </c>
      <c r="D1265" s="743" t="s">
        <v>4570</v>
      </c>
      <c r="E1265" s="744" t="s">
        <v>2374</v>
      </c>
      <c r="F1265" s="662" t="s">
        <v>2351</v>
      </c>
      <c r="G1265" s="662" t="s">
        <v>2402</v>
      </c>
      <c r="H1265" s="662" t="s">
        <v>544</v>
      </c>
      <c r="I1265" s="662" t="s">
        <v>1385</v>
      </c>
      <c r="J1265" s="662" t="s">
        <v>1386</v>
      </c>
      <c r="K1265" s="662" t="s">
        <v>1387</v>
      </c>
      <c r="L1265" s="663">
        <v>108.44</v>
      </c>
      <c r="M1265" s="663">
        <v>108.44</v>
      </c>
      <c r="N1265" s="662">
        <v>1</v>
      </c>
      <c r="O1265" s="745">
        <v>1</v>
      </c>
      <c r="P1265" s="663">
        <v>108.44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12</v>
      </c>
      <c r="B1266" s="662" t="s">
        <v>543</v>
      </c>
      <c r="C1266" s="662" t="s">
        <v>2356</v>
      </c>
      <c r="D1266" s="743" t="s">
        <v>4570</v>
      </c>
      <c r="E1266" s="744" t="s">
        <v>2374</v>
      </c>
      <c r="F1266" s="662" t="s">
        <v>2351</v>
      </c>
      <c r="G1266" s="662" t="s">
        <v>2402</v>
      </c>
      <c r="H1266" s="662" t="s">
        <v>544</v>
      </c>
      <c r="I1266" s="662" t="s">
        <v>2403</v>
      </c>
      <c r="J1266" s="662" t="s">
        <v>1386</v>
      </c>
      <c r="K1266" s="662" t="s">
        <v>2404</v>
      </c>
      <c r="L1266" s="663">
        <v>54.23</v>
      </c>
      <c r="M1266" s="663">
        <v>379.60999999999996</v>
      </c>
      <c r="N1266" s="662">
        <v>7</v>
      </c>
      <c r="O1266" s="745">
        <v>5.5</v>
      </c>
      <c r="P1266" s="663">
        <v>108.46</v>
      </c>
      <c r="Q1266" s="678">
        <v>0.28571428571428575</v>
      </c>
      <c r="R1266" s="662">
        <v>2</v>
      </c>
      <c r="S1266" s="678">
        <v>0.2857142857142857</v>
      </c>
      <c r="T1266" s="745">
        <v>1</v>
      </c>
      <c r="U1266" s="701">
        <v>0.18181818181818182</v>
      </c>
    </row>
    <row r="1267" spans="1:21" ht="14.4" customHeight="1" x14ac:dyDescent="0.3">
      <c r="A1267" s="661">
        <v>12</v>
      </c>
      <c r="B1267" s="662" t="s">
        <v>543</v>
      </c>
      <c r="C1267" s="662" t="s">
        <v>2356</v>
      </c>
      <c r="D1267" s="743" t="s">
        <v>4570</v>
      </c>
      <c r="E1267" s="744" t="s">
        <v>2374</v>
      </c>
      <c r="F1267" s="662" t="s">
        <v>2351</v>
      </c>
      <c r="G1267" s="662" t="s">
        <v>2489</v>
      </c>
      <c r="H1267" s="662" t="s">
        <v>544</v>
      </c>
      <c r="I1267" s="662" t="s">
        <v>1107</v>
      </c>
      <c r="J1267" s="662" t="s">
        <v>3047</v>
      </c>
      <c r="K1267" s="662" t="s">
        <v>3048</v>
      </c>
      <c r="L1267" s="663">
        <v>99.11</v>
      </c>
      <c r="M1267" s="663">
        <v>99.11</v>
      </c>
      <c r="N1267" s="662">
        <v>1</v>
      </c>
      <c r="O1267" s="745">
        <v>1</v>
      </c>
      <c r="P1267" s="663">
        <v>99.11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12</v>
      </c>
      <c r="B1268" s="662" t="s">
        <v>543</v>
      </c>
      <c r="C1268" s="662" t="s">
        <v>2356</v>
      </c>
      <c r="D1268" s="743" t="s">
        <v>4570</v>
      </c>
      <c r="E1268" s="744" t="s">
        <v>2374</v>
      </c>
      <c r="F1268" s="662" t="s">
        <v>2351</v>
      </c>
      <c r="G1268" s="662" t="s">
        <v>2495</v>
      </c>
      <c r="H1268" s="662" t="s">
        <v>544</v>
      </c>
      <c r="I1268" s="662" t="s">
        <v>2584</v>
      </c>
      <c r="J1268" s="662" t="s">
        <v>2497</v>
      </c>
      <c r="K1268" s="662" t="s">
        <v>2585</v>
      </c>
      <c r="L1268" s="663">
        <v>239.19</v>
      </c>
      <c r="M1268" s="663">
        <v>6218.9399999999987</v>
      </c>
      <c r="N1268" s="662">
        <v>26</v>
      </c>
      <c r="O1268" s="745">
        <v>8</v>
      </c>
      <c r="P1268" s="663">
        <v>5262.1799999999985</v>
      </c>
      <c r="Q1268" s="678">
        <v>0.84615384615384603</v>
      </c>
      <c r="R1268" s="662">
        <v>22</v>
      </c>
      <c r="S1268" s="678">
        <v>0.84615384615384615</v>
      </c>
      <c r="T1268" s="745">
        <v>6.5</v>
      </c>
      <c r="U1268" s="701">
        <v>0.8125</v>
      </c>
    </row>
    <row r="1269" spans="1:21" ht="14.4" customHeight="1" x14ac:dyDescent="0.3">
      <c r="A1269" s="661">
        <v>12</v>
      </c>
      <c r="B1269" s="662" t="s">
        <v>543</v>
      </c>
      <c r="C1269" s="662" t="s">
        <v>2356</v>
      </c>
      <c r="D1269" s="743" t="s">
        <v>4570</v>
      </c>
      <c r="E1269" s="744" t="s">
        <v>2374</v>
      </c>
      <c r="F1269" s="662" t="s">
        <v>2351</v>
      </c>
      <c r="G1269" s="662" t="s">
        <v>2495</v>
      </c>
      <c r="H1269" s="662" t="s">
        <v>544</v>
      </c>
      <c r="I1269" s="662" t="s">
        <v>3631</v>
      </c>
      <c r="J1269" s="662" t="s">
        <v>2497</v>
      </c>
      <c r="K1269" s="662" t="s">
        <v>3632</v>
      </c>
      <c r="L1269" s="663">
        <v>0</v>
      </c>
      <c r="M1269" s="663">
        <v>0</v>
      </c>
      <c r="N1269" s="662">
        <v>9</v>
      </c>
      <c r="O1269" s="745">
        <v>7</v>
      </c>
      <c r="P1269" s="663">
        <v>0</v>
      </c>
      <c r="Q1269" s="678"/>
      <c r="R1269" s="662">
        <v>7</v>
      </c>
      <c r="S1269" s="678">
        <v>0.77777777777777779</v>
      </c>
      <c r="T1269" s="745">
        <v>5.5</v>
      </c>
      <c r="U1269" s="701">
        <v>0.7857142857142857</v>
      </c>
    </row>
    <row r="1270" spans="1:21" ht="14.4" customHeight="1" x14ac:dyDescent="0.3">
      <c r="A1270" s="661">
        <v>12</v>
      </c>
      <c r="B1270" s="662" t="s">
        <v>543</v>
      </c>
      <c r="C1270" s="662" t="s">
        <v>2356</v>
      </c>
      <c r="D1270" s="743" t="s">
        <v>4570</v>
      </c>
      <c r="E1270" s="744" t="s">
        <v>2374</v>
      </c>
      <c r="F1270" s="662" t="s">
        <v>2351</v>
      </c>
      <c r="G1270" s="662" t="s">
        <v>2495</v>
      </c>
      <c r="H1270" s="662" t="s">
        <v>544</v>
      </c>
      <c r="I1270" s="662" t="s">
        <v>3103</v>
      </c>
      <c r="J1270" s="662" t="s">
        <v>1230</v>
      </c>
      <c r="K1270" s="662" t="s">
        <v>3104</v>
      </c>
      <c r="L1270" s="663">
        <v>0</v>
      </c>
      <c r="M1270" s="663">
        <v>0</v>
      </c>
      <c r="N1270" s="662">
        <v>9</v>
      </c>
      <c r="O1270" s="745">
        <v>3.5</v>
      </c>
      <c r="P1270" s="663">
        <v>0</v>
      </c>
      <c r="Q1270" s="678"/>
      <c r="R1270" s="662">
        <v>8</v>
      </c>
      <c r="S1270" s="678">
        <v>0.88888888888888884</v>
      </c>
      <c r="T1270" s="745">
        <v>2.5</v>
      </c>
      <c r="U1270" s="701">
        <v>0.7142857142857143</v>
      </c>
    </row>
    <row r="1271" spans="1:21" ht="14.4" customHeight="1" x14ac:dyDescent="0.3">
      <c r="A1271" s="661">
        <v>12</v>
      </c>
      <c r="B1271" s="662" t="s">
        <v>543</v>
      </c>
      <c r="C1271" s="662" t="s">
        <v>2356</v>
      </c>
      <c r="D1271" s="743" t="s">
        <v>4570</v>
      </c>
      <c r="E1271" s="744" t="s">
        <v>2374</v>
      </c>
      <c r="F1271" s="662" t="s">
        <v>2351</v>
      </c>
      <c r="G1271" s="662" t="s">
        <v>2495</v>
      </c>
      <c r="H1271" s="662" t="s">
        <v>544</v>
      </c>
      <c r="I1271" s="662" t="s">
        <v>1229</v>
      </c>
      <c r="J1271" s="662" t="s">
        <v>1230</v>
      </c>
      <c r="K1271" s="662" t="s">
        <v>2634</v>
      </c>
      <c r="L1271" s="663">
        <v>173.52</v>
      </c>
      <c r="M1271" s="663">
        <v>520.56000000000006</v>
      </c>
      <c r="N1271" s="662">
        <v>3</v>
      </c>
      <c r="O1271" s="745">
        <v>1</v>
      </c>
      <c r="P1271" s="663">
        <v>520.56000000000006</v>
      </c>
      <c r="Q1271" s="678">
        <v>1</v>
      </c>
      <c r="R1271" s="662">
        <v>3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12</v>
      </c>
      <c r="B1272" s="662" t="s">
        <v>543</v>
      </c>
      <c r="C1272" s="662" t="s">
        <v>2356</v>
      </c>
      <c r="D1272" s="743" t="s">
        <v>4570</v>
      </c>
      <c r="E1272" s="744" t="s">
        <v>2374</v>
      </c>
      <c r="F1272" s="662" t="s">
        <v>2351</v>
      </c>
      <c r="G1272" s="662" t="s">
        <v>2495</v>
      </c>
      <c r="H1272" s="662" t="s">
        <v>544</v>
      </c>
      <c r="I1272" s="662" t="s">
        <v>2496</v>
      </c>
      <c r="J1272" s="662" t="s">
        <v>2497</v>
      </c>
      <c r="K1272" s="662" t="s">
        <v>2498</v>
      </c>
      <c r="L1272" s="663">
        <v>0</v>
      </c>
      <c r="M1272" s="663">
        <v>0</v>
      </c>
      <c r="N1272" s="662">
        <v>16</v>
      </c>
      <c r="O1272" s="745">
        <v>6</v>
      </c>
      <c r="P1272" s="663">
        <v>0</v>
      </c>
      <c r="Q1272" s="678"/>
      <c r="R1272" s="662">
        <v>8</v>
      </c>
      <c r="S1272" s="678">
        <v>0.5</v>
      </c>
      <c r="T1272" s="745">
        <v>3</v>
      </c>
      <c r="U1272" s="701">
        <v>0.5</v>
      </c>
    </row>
    <row r="1273" spans="1:21" ht="14.4" customHeight="1" x14ac:dyDescent="0.3">
      <c r="A1273" s="661">
        <v>12</v>
      </c>
      <c r="B1273" s="662" t="s">
        <v>543</v>
      </c>
      <c r="C1273" s="662" t="s">
        <v>2356</v>
      </c>
      <c r="D1273" s="743" t="s">
        <v>4570</v>
      </c>
      <c r="E1273" s="744" t="s">
        <v>2374</v>
      </c>
      <c r="F1273" s="662" t="s">
        <v>2351</v>
      </c>
      <c r="G1273" s="662" t="s">
        <v>2495</v>
      </c>
      <c r="H1273" s="662" t="s">
        <v>544</v>
      </c>
      <c r="I1273" s="662" t="s">
        <v>3849</v>
      </c>
      <c r="J1273" s="662" t="s">
        <v>2497</v>
      </c>
      <c r="K1273" s="662" t="s">
        <v>3850</v>
      </c>
      <c r="L1273" s="663">
        <v>0</v>
      </c>
      <c r="M1273" s="663">
        <v>0</v>
      </c>
      <c r="N1273" s="662">
        <v>1</v>
      </c>
      <c r="O1273" s="745">
        <v>1</v>
      </c>
      <c r="P1273" s="663">
        <v>0</v>
      </c>
      <c r="Q1273" s="678"/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12</v>
      </c>
      <c r="B1274" s="662" t="s">
        <v>543</v>
      </c>
      <c r="C1274" s="662" t="s">
        <v>2356</v>
      </c>
      <c r="D1274" s="743" t="s">
        <v>4570</v>
      </c>
      <c r="E1274" s="744" t="s">
        <v>2374</v>
      </c>
      <c r="F1274" s="662" t="s">
        <v>2351</v>
      </c>
      <c r="G1274" s="662" t="s">
        <v>2495</v>
      </c>
      <c r="H1274" s="662" t="s">
        <v>544</v>
      </c>
      <c r="I1274" s="662" t="s">
        <v>3633</v>
      </c>
      <c r="J1274" s="662" t="s">
        <v>2497</v>
      </c>
      <c r="K1274" s="662" t="s">
        <v>3634</v>
      </c>
      <c r="L1274" s="663">
        <v>0</v>
      </c>
      <c r="M1274" s="663">
        <v>0</v>
      </c>
      <c r="N1274" s="662">
        <v>5</v>
      </c>
      <c r="O1274" s="745">
        <v>4</v>
      </c>
      <c r="P1274" s="663">
        <v>0</v>
      </c>
      <c r="Q1274" s="678"/>
      <c r="R1274" s="662">
        <v>2</v>
      </c>
      <c r="S1274" s="678">
        <v>0.4</v>
      </c>
      <c r="T1274" s="745">
        <v>2</v>
      </c>
      <c r="U1274" s="701">
        <v>0.5</v>
      </c>
    </row>
    <row r="1275" spans="1:21" ht="14.4" customHeight="1" x14ac:dyDescent="0.3">
      <c r="A1275" s="661">
        <v>12</v>
      </c>
      <c r="B1275" s="662" t="s">
        <v>543</v>
      </c>
      <c r="C1275" s="662" t="s">
        <v>2356</v>
      </c>
      <c r="D1275" s="743" t="s">
        <v>4570</v>
      </c>
      <c r="E1275" s="744" t="s">
        <v>2374</v>
      </c>
      <c r="F1275" s="662" t="s">
        <v>2351</v>
      </c>
      <c r="G1275" s="662" t="s">
        <v>2495</v>
      </c>
      <c r="H1275" s="662" t="s">
        <v>544</v>
      </c>
      <c r="I1275" s="662" t="s">
        <v>2858</v>
      </c>
      <c r="J1275" s="662" t="s">
        <v>2859</v>
      </c>
      <c r="K1275" s="662" t="s">
        <v>2860</v>
      </c>
      <c r="L1275" s="663">
        <v>598</v>
      </c>
      <c r="M1275" s="663">
        <v>1794</v>
      </c>
      <c r="N1275" s="662">
        <v>3</v>
      </c>
      <c r="O1275" s="745">
        <v>1</v>
      </c>
      <c r="P1275" s="663">
        <v>1794</v>
      </c>
      <c r="Q1275" s="678">
        <v>1</v>
      </c>
      <c r="R1275" s="662">
        <v>3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12</v>
      </c>
      <c r="B1276" s="662" t="s">
        <v>543</v>
      </c>
      <c r="C1276" s="662" t="s">
        <v>2356</v>
      </c>
      <c r="D1276" s="743" t="s">
        <v>4570</v>
      </c>
      <c r="E1276" s="744" t="s">
        <v>2374</v>
      </c>
      <c r="F1276" s="662" t="s">
        <v>2351</v>
      </c>
      <c r="G1276" s="662" t="s">
        <v>2495</v>
      </c>
      <c r="H1276" s="662" t="s">
        <v>544</v>
      </c>
      <c r="I1276" s="662" t="s">
        <v>3851</v>
      </c>
      <c r="J1276" s="662" t="s">
        <v>2859</v>
      </c>
      <c r="K1276" s="662" t="s">
        <v>3852</v>
      </c>
      <c r="L1276" s="663">
        <v>0</v>
      </c>
      <c r="M1276" s="663">
        <v>0</v>
      </c>
      <c r="N1276" s="662">
        <v>2</v>
      </c>
      <c r="O1276" s="745">
        <v>2</v>
      </c>
      <c r="P1276" s="663">
        <v>0</v>
      </c>
      <c r="Q1276" s="678"/>
      <c r="R1276" s="662">
        <v>2</v>
      </c>
      <c r="S1276" s="678">
        <v>1</v>
      </c>
      <c r="T1276" s="745">
        <v>2</v>
      </c>
      <c r="U1276" s="701">
        <v>1</v>
      </c>
    </row>
    <row r="1277" spans="1:21" ht="14.4" customHeight="1" x14ac:dyDescent="0.3">
      <c r="A1277" s="661">
        <v>12</v>
      </c>
      <c r="B1277" s="662" t="s">
        <v>543</v>
      </c>
      <c r="C1277" s="662" t="s">
        <v>2356</v>
      </c>
      <c r="D1277" s="743" t="s">
        <v>4570</v>
      </c>
      <c r="E1277" s="744" t="s">
        <v>2374</v>
      </c>
      <c r="F1277" s="662" t="s">
        <v>2351</v>
      </c>
      <c r="G1277" s="662" t="s">
        <v>2495</v>
      </c>
      <c r="H1277" s="662" t="s">
        <v>544</v>
      </c>
      <c r="I1277" s="662" t="s">
        <v>3635</v>
      </c>
      <c r="J1277" s="662" t="s">
        <v>2497</v>
      </c>
      <c r="K1277" s="662" t="s">
        <v>3636</v>
      </c>
      <c r="L1277" s="663">
        <v>0</v>
      </c>
      <c r="M1277" s="663">
        <v>0</v>
      </c>
      <c r="N1277" s="662">
        <v>6</v>
      </c>
      <c r="O1277" s="745">
        <v>4.5</v>
      </c>
      <c r="P1277" s="663">
        <v>0</v>
      </c>
      <c r="Q1277" s="678"/>
      <c r="R1277" s="662">
        <v>3</v>
      </c>
      <c r="S1277" s="678">
        <v>0.5</v>
      </c>
      <c r="T1277" s="745">
        <v>2</v>
      </c>
      <c r="U1277" s="701">
        <v>0.44444444444444442</v>
      </c>
    </row>
    <row r="1278" spans="1:21" ht="14.4" customHeight="1" x14ac:dyDescent="0.3">
      <c r="A1278" s="661">
        <v>12</v>
      </c>
      <c r="B1278" s="662" t="s">
        <v>543</v>
      </c>
      <c r="C1278" s="662" t="s">
        <v>2356</v>
      </c>
      <c r="D1278" s="743" t="s">
        <v>4570</v>
      </c>
      <c r="E1278" s="744" t="s">
        <v>2374</v>
      </c>
      <c r="F1278" s="662" t="s">
        <v>2351</v>
      </c>
      <c r="G1278" s="662" t="s">
        <v>2495</v>
      </c>
      <c r="H1278" s="662" t="s">
        <v>544</v>
      </c>
      <c r="I1278" s="662" t="s">
        <v>3853</v>
      </c>
      <c r="J1278" s="662" t="s">
        <v>2859</v>
      </c>
      <c r="K1278" s="662" t="s">
        <v>2860</v>
      </c>
      <c r="L1278" s="663">
        <v>598</v>
      </c>
      <c r="M1278" s="663">
        <v>598</v>
      </c>
      <c r="N1278" s="662">
        <v>1</v>
      </c>
      <c r="O1278" s="745">
        <v>0.5</v>
      </c>
      <c r="P1278" s="663">
        <v>598</v>
      </c>
      <c r="Q1278" s="678">
        <v>1</v>
      </c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12</v>
      </c>
      <c r="B1279" s="662" t="s">
        <v>543</v>
      </c>
      <c r="C1279" s="662" t="s">
        <v>2356</v>
      </c>
      <c r="D1279" s="743" t="s">
        <v>4570</v>
      </c>
      <c r="E1279" s="744" t="s">
        <v>2374</v>
      </c>
      <c r="F1279" s="662" t="s">
        <v>2351</v>
      </c>
      <c r="G1279" s="662" t="s">
        <v>2495</v>
      </c>
      <c r="H1279" s="662" t="s">
        <v>544</v>
      </c>
      <c r="I1279" s="662" t="s">
        <v>3854</v>
      </c>
      <c r="J1279" s="662" t="s">
        <v>2859</v>
      </c>
      <c r="K1279" s="662" t="s">
        <v>3855</v>
      </c>
      <c r="L1279" s="663">
        <v>0</v>
      </c>
      <c r="M1279" s="663">
        <v>0</v>
      </c>
      <c r="N1279" s="662">
        <v>2</v>
      </c>
      <c r="O1279" s="745">
        <v>1.5</v>
      </c>
      <c r="P1279" s="663">
        <v>0</v>
      </c>
      <c r="Q1279" s="678"/>
      <c r="R1279" s="662">
        <v>2</v>
      </c>
      <c r="S1279" s="678">
        <v>1</v>
      </c>
      <c r="T1279" s="745">
        <v>1.5</v>
      </c>
      <c r="U1279" s="701">
        <v>1</v>
      </c>
    </row>
    <row r="1280" spans="1:21" ht="14.4" customHeight="1" x14ac:dyDescent="0.3">
      <c r="A1280" s="661">
        <v>12</v>
      </c>
      <c r="B1280" s="662" t="s">
        <v>543</v>
      </c>
      <c r="C1280" s="662" t="s">
        <v>2356</v>
      </c>
      <c r="D1280" s="743" t="s">
        <v>4570</v>
      </c>
      <c r="E1280" s="744" t="s">
        <v>2374</v>
      </c>
      <c r="F1280" s="662" t="s">
        <v>2351</v>
      </c>
      <c r="G1280" s="662" t="s">
        <v>2495</v>
      </c>
      <c r="H1280" s="662" t="s">
        <v>544</v>
      </c>
      <c r="I1280" s="662" t="s">
        <v>3856</v>
      </c>
      <c r="J1280" s="662" t="s">
        <v>2497</v>
      </c>
      <c r="K1280" s="662" t="s">
        <v>3857</v>
      </c>
      <c r="L1280" s="663">
        <v>0</v>
      </c>
      <c r="M1280" s="663">
        <v>0</v>
      </c>
      <c r="N1280" s="662">
        <v>1</v>
      </c>
      <c r="O1280" s="745">
        <v>1</v>
      </c>
      <c r="P1280" s="663">
        <v>0</v>
      </c>
      <c r="Q1280" s="678"/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12</v>
      </c>
      <c r="B1281" s="662" t="s">
        <v>543</v>
      </c>
      <c r="C1281" s="662" t="s">
        <v>2356</v>
      </c>
      <c r="D1281" s="743" t="s">
        <v>4570</v>
      </c>
      <c r="E1281" s="744" t="s">
        <v>2374</v>
      </c>
      <c r="F1281" s="662" t="s">
        <v>2351</v>
      </c>
      <c r="G1281" s="662" t="s">
        <v>2495</v>
      </c>
      <c r="H1281" s="662" t="s">
        <v>544</v>
      </c>
      <c r="I1281" s="662" t="s">
        <v>3858</v>
      </c>
      <c r="J1281" s="662" t="s">
        <v>2497</v>
      </c>
      <c r="K1281" s="662" t="s">
        <v>3859</v>
      </c>
      <c r="L1281" s="663">
        <v>0</v>
      </c>
      <c r="M1281" s="663">
        <v>0</v>
      </c>
      <c r="N1281" s="662">
        <v>1</v>
      </c>
      <c r="O1281" s="745">
        <v>1</v>
      </c>
      <c r="P1281" s="663">
        <v>0</v>
      </c>
      <c r="Q1281" s="678"/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12</v>
      </c>
      <c r="B1282" s="662" t="s">
        <v>543</v>
      </c>
      <c r="C1282" s="662" t="s">
        <v>2356</v>
      </c>
      <c r="D1282" s="743" t="s">
        <v>4570</v>
      </c>
      <c r="E1282" s="744" t="s">
        <v>2374</v>
      </c>
      <c r="F1282" s="662" t="s">
        <v>2351</v>
      </c>
      <c r="G1282" s="662" t="s">
        <v>2495</v>
      </c>
      <c r="H1282" s="662" t="s">
        <v>544</v>
      </c>
      <c r="I1282" s="662" t="s">
        <v>3860</v>
      </c>
      <c r="J1282" s="662" t="s">
        <v>2497</v>
      </c>
      <c r="K1282" s="662" t="s">
        <v>3861</v>
      </c>
      <c r="L1282" s="663">
        <v>0</v>
      </c>
      <c r="M1282" s="663">
        <v>0</v>
      </c>
      <c r="N1282" s="662">
        <v>1</v>
      </c>
      <c r="O1282" s="745">
        <v>1</v>
      </c>
      <c r="P1282" s="663">
        <v>0</v>
      </c>
      <c r="Q1282" s="678"/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12</v>
      </c>
      <c r="B1283" s="662" t="s">
        <v>543</v>
      </c>
      <c r="C1283" s="662" t="s">
        <v>2356</v>
      </c>
      <c r="D1283" s="743" t="s">
        <v>4570</v>
      </c>
      <c r="E1283" s="744" t="s">
        <v>2374</v>
      </c>
      <c r="F1283" s="662" t="s">
        <v>2351</v>
      </c>
      <c r="G1283" s="662" t="s">
        <v>2495</v>
      </c>
      <c r="H1283" s="662" t="s">
        <v>544</v>
      </c>
      <c r="I1283" s="662" t="s">
        <v>3862</v>
      </c>
      <c r="J1283" s="662" t="s">
        <v>2497</v>
      </c>
      <c r="K1283" s="662" t="s">
        <v>3634</v>
      </c>
      <c r="L1283" s="663">
        <v>0</v>
      </c>
      <c r="M1283" s="663">
        <v>0</v>
      </c>
      <c r="N1283" s="662">
        <v>1</v>
      </c>
      <c r="O1283" s="745">
        <v>0.5</v>
      </c>
      <c r="P1283" s="663">
        <v>0</v>
      </c>
      <c r="Q1283" s="678"/>
      <c r="R1283" s="662">
        <v>1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12</v>
      </c>
      <c r="B1284" s="662" t="s">
        <v>543</v>
      </c>
      <c r="C1284" s="662" t="s">
        <v>2356</v>
      </c>
      <c r="D1284" s="743" t="s">
        <v>4570</v>
      </c>
      <c r="E1284" s="744" t="s">
        <v>2374</v>
      </c>
      <c r="F1284" s="662" t="s">
        <v>2351</v>
      </c>
      <c r="G1284" s="662" t="s">
        <v>3863</v>
      </c>
      <c r="H1284" s="662" t="s">
        <v>544</v>
      </c>
      <c r="I1284" s="662" t="s">
        <v>3864</v>
      </c>
      <c r="J1284" s="662" t="s">
        <v>1441</v>
      </c>
      <c r="K1284" s="662" t="s">
        <v>3865</v>
      </c>
      <c r="L1284" s="663">
        <v>115.27</v>
      </c>
      <c r="M1284" s="663">
        <v>345.81</v>
      </c>
      <c r="N1284" s="662">
        <v>3</v>
      </c>
      <c r="O1284" s="745">
        <v>2</v>
      </c>
      <c r="P1284" s="663">
        <v>345.81</v>
      </c>
      <c r="Q1284" s="678">
        <v>1</v>
      </c>
      <c r="R1284" s="662">
        <v>3</v>
      </c>
      <c r="S1284" s="678">
        <v>1</v>
      </c>
      <c r="T1284" s="745">
        <v>2</v>
      </c>
      <c r="U1284" s="701">
        <v>1</v>
      </c>
    </row>
    <row r="1285" spans="1:21" ht="14.4" customHeight="1" x14ac:dyDescent="0.3">
      <c r="A1285" s="661">
        <v>12</v>
      </c>
      <c r="B1285" s="662" t="s">
        <v>543</v>
      </c>
      <c r="C1285" s="662" t="s">
        <v>2356</v>
      </c>
      <c r="D1285" s="743" t="s">
        <v>4570</v>
      </c>
      <c r="E1285" s="744" t="s">
        <v>2374</v>
      </c>
      <c r="F1285" s="662" t="s">
        <v>2351</v>
      </c>
      <c r="G1285" s="662" t="s">
        <v>2555</v>
      </c>
      <c r="H1285" s="662" t="s">
        <v>544</v>
      </c>
      <c r="I1285" s="662" t="s">
        <v>2556</v>
      </c>
      <c r="J1285" s="662" t="s">
        <v>2557</v>
      </c>
      <c r="K1285" s="662" t="s">
        <v>2558</v>
      </c>
      <c r="L1285" s="663">
        <v>316.08999999999997</v>
      </c>
      <c r="M1285" s="663">
        <v>5057.4399999999996</v>
      </c>
      <c r="N1285" s="662">
        <v>16</v>
      </c>
      <c r="O1285" s="745">
        <v>6.5</v>
      </c>
      <c r="P1285" s="663">
        <v>2528.7199999999998</v>
      </c>
      <c r="Q1285" s="678">
        <v>0.5</v>
      </c>
      <c r="R1285" s="662">
        <v>8</v>
      </c>
      <c r="S1285" s="678">
        <v>0.5</v>
      </c>
      <c r="T1285" s="745">
        <v>2.5</v>
      </c>
      <c r="U1285" s="701">
        <v>0.38461538461538464</v>
      </c>
    </row>
    <row r="1286" spans="1:21" ht="14.4" customHeight="1" x14ac:dyDescent="0.3">
      <c r="A1286" s="661">
        <v>12</v>
      </c>
      <c r="B1286" s="662" t="s">
        <v>543</v>
      </c>
      <c r="C1286" s="662" t="s">
        <v>2356</v>
      </c>
      <c r="D1286" s="743" t="s">
        <v>4570</v>
      </c>
      <c r="E1286" s="744" t="s">
        <v>2374</v>
      </c>
      <c r="F1286" s="662" t="s">
        <v>2351</v>
      </c>
      <c r="G1286" s="662" t="s">
        <v>2555</v>
      </c>
      <c r="H1286" s="662" t="s">
        <v>544</v>
      </c>
      <c r="I1286" s="662" t="s">
        <v>2556</v>
      </c>
      <c r="J1286" s="662" t="s">
        <v>2557</v>
      </c>
      <c r="K1286" s="662" t="s">
        <v>2558</v>
      </c>
      <c r="L1286" s="663">
        <v>308.69</v>
      </c>
      <c r="M1286" s="663">
        <v>3086.9</v>
      </c>
      <c r="N1286" s="662">
        <v>10</v>
      </c>
      <c r="O1286" s="745">
        <v>6.5</v>
      </c>
      <c r="P1286" s="663">
        <v>2778.21</v>
      </c>
      <c r="Q1286" s="678">
        <v>0.9</v>
      </c>
      <c r="R1286" s="662">
        <v>9</v>
      </c>
      <c r="S1286" s="678">
        <v>0.9</v>
      </c>
      <c r="T1286" s="745">
        <v>5.5</v>
      </c>
      <c r="U1286" s="701">
        <v>0.84615384615384615</v>
      </c>
    </row>
    <row r="1287" spans="1:21" ht="14.4" customHeight="1" x14ac:dyDescent="0.3">
      <c r="A1287" s="661">
        <v>12</v>
      </c>
      <c r="B1287" s="662" t="s">
        <v>543</v>
      </c>
      <c r="C1287" s="662" t="s">
        <v>2356</v>
      </c>
      <c r="D1287" s="743" t="s">
        <v>4570</v>
      </c>
      <c r="E1287" s="744" t="s">
        <v>2374</v>
      </c>
      <c r="F1287" s="662" t="s">
        <v>2351</v>
      </c>
      <c r="G1287" s="662" t="s">
        <v>2684</v>
      </c>
      <c r="H1287" s="662" t="s">
        <v>544</v>
      </c>
      <c r="I1287" s="662" t="s">
        <v>892</v>
      </c>
      <c r="J1287" s="662" t="s">
        <v>2685</v>
      </c>
      <c r="K1287" s="662" t="s">
        <v>2686</v>
      </c>
      <c r="L1287" s="663">
        <v>0</v>
      </c>
      <c r="M1287" s="663">
        <v>0</v>
      </c>
      <c r="N1287" s="662">
        <v>5</v>
      </c>
      <c r="O1287" s="745">
        <v>4.5</v>
      </c>
      <c r="P1287" s="663">
        <v>0</v>
      </c>
      <c r="Q1287" s="678"/>
      <c r="R1287" s="662">
        <v>2</v>
      </c>
      <c r="S1287" s="678">
        <v>0.4</v>
      </c>
      <c r="T1287" s="745">
        <v>2</v>
      </c>
      <c r="U1287" s="701">
        <v>0.44444444444444442</v>
      </c>
    </row>
    <row r="1288" spans="1:21" ht="14.4" customHeight="1" x14ac:dyDescent="0.3">
      <c r="A1288" s="661">
        <v>12</v>
      </c>
      <c r="B1288" s="662" t="s">
        <v>543</v>
      </c>
      <c r="C1288" s="662" t="s">
        <v>2356</v>
      </c>
      <c r="D1288" s="743" t="s">
        <v>4570</v>
      </c>
      <c r="E1288" s="744" t="s">
        <v>2374</v>
      </c>
      <c r="F1288" s="662" t="s">
        <v>2351</v>
      </c>
      <c r="G1288" s="662" t="s">
        <v>2405</v>
      </c>
      <c r="H1288" s="662" t="s">
        <v>544</v>
      </c>
      <c r="I1288" s="662" t="s">
        <v>2406</v>
      </c>
      <c r="J1288" s="662" t="s">
        <v>2407</v>
      </c>
      <c r="K1288" s="662" t="s">
        <v>2408</v>
      </c>
      <c r="L1288" s="663">
        <v>0</v>
      </c>
      <c r="M1288" s="663">
        <v>0</v>
      </c>
      <c r="N1288" s="662">
        <v>69</v>
      </c>
      <c r="O1288" s="745">
        <v>34.5</v>
      </c>
      <c r="P1288" s="663">
        <v>0</v>
      </c>
      <c r="Q1288" s="678"/>
      <c r="R1288" s="662">
        <v>59</v>
      </c>
      <c r="S1288" s="678">
        <v>0.85507246376811596</v>
      </c>
      <c r="T1288" s="745">
        <v>26</v>
      </c>
      <c r="U1288" s="701">
        <v>0.75362318840579712</v>
      </c>
    </row>
    <row r="1289" spans="1:21" ht="14.4" customHeight="1" x14ac:dyDescent="0.3">
      <c r="A1289" s="661">
        <v>12</v>
      </c>
      <c r="B1289" s="662" t="s">
        <v>543</v>
      </c>
      <c r="C1289" s="662" t="s">
        <v>2356</v>
      </c>
      <c r="D1289" s="743" t="s">
        <v>4570</v>
      </c>
      <c r="E1289" s="744" t="s">
        <v>2374</v>
      </c>
      <c r="F1289" s="662" t="s">
        <v>2351</v>
      </c>
      <c r="G1289" s="662" t="s">
        <v>2409</v>
      </c>
      <c r="H1289" s="662" t="s">
        <v>544</v>
      </c>
      <c r="I1289" s="662" t="s">
        <v>779</v>
      </c>
      <c r="J1289" s="662" t="s">
        <v>2410</v>
      </c>
      <c r="K1289" s="662" t="s">
        <v>2411</v>
      </c>
      <c r="L1289" s="663">
        <v>0</v>
      </c>
      <c r="M1289" s="663">
        <v>0</v>
      </c>
      <c r="N1289" s="662">
        <v>5</v>
      </c>
      <c r="O1289" s="745">
        <v>2.5</v>
      </c>
      <c r="P1289" s="663">
        <v>0</v>
      </c>
      <c r="Q1289" s="678"/>
      <c r="R1289" s="662">
        <v>1</v>
      </c>
      <c r="S1289" s="678">
        <v>0.2</v>
      </c>
      <c r="T1289" s="745">
        <v>1</v>
      </c>
      <c r="U1289" s="701">
        <v>0.4</v>
      </c>
    </row>
    <row r="1290" spans="1:21" ht="14.4" customHeight="1" x14ac:dyDescent="0.3">
      <c r="A1290" s="661">
        <v>12</v>
      </c>
      <c r="B1290" s="662" t="s">
        <v>543</v>
      </c>
      <c r="C1290" s="662" t="s">
        <v>2356</v>
      </c>
      <c r="D1290" s="743" t="s">
        <v>4570</v>
      </c>
      <c r="E1290" s="744" t="s">
        <v>2374</v>
      </c>
      <c r="F1290" s="662" t="s">
        <v>2351</v>
      </c>
      <c r="G1290" s="662" t="s">
        <v>2870</v>
      </c>
      <c r="H1290" s="662" t="s">
        <v>544</v>
      </c>
      <c r="I1290" s="662" t="s">
        <v>2871</v>
      </c>
      <c r="J1290" s="662" t="s">
        <v>2872</v>
      </c>
      <c r="K1290" s="662" t="s">
        <v>2873</v>
      </c>
      <c r="L1290" s="663">
        <v>854.27</v>
      </c>
      <c r="M1290" s="663">
        <v>3417.08</v>
      </c>
      <c r="N1290" s="662">
        <v>4</v>
      </c>
      <c r="O1290" s="745">
        <v>3</v>
      </c>
      <c r="P1290" s="663">
        <v>3417.08</v>
      </c>
      <c r="Q1290" s="678">
        <v>1</v>
      </c>
      <c r="R1290" s="662">
        <v>4</v>
      </c>
      <c r="S1290" s="678">
        <v>1</v>
      </c>
      <c r="T1290" s="745">
        <v>3</v>
      </c>
      <c r="U1290" s="701">
        <v>1</v>
      </c>
    </row>
    <row r="1291" spans="1:21" ht="14.4" customHeight="1" x14ac:dyDescent="0.3">
      <c r="A1291" s="661">
        <v>12</v>
      </c>
      <c r="B1291" s="662" t="s">
        <v>543</v>
      </c>
      <c r="C1291" s="662" t="s">
        <v>2356</v>
      </c>
      <c r="D1291" s="743" t="s">
        <v>4570</v>
      </c>
      <c r="E1291" s="744" t="s">
        <v>2374</v>
      </c>
      <c r="F1291" s="662" t="s">
        <v>2351</v>
      </c>
      <c r="G1291" s="662" t="s">
        <v>2870</v>
      </c>
      <c r="H1291" s="662" t="s">
        <v>544</v>
      </c>
      <c r="I1291" s="662" t="s">
        <v>2877</v>
      </c>
      <c r="J1291" s="662" t="s">
        <v>2872</v>
      </c>
      <c r="K1291" s="662" t="s">
        <v>2873</v>
      </c>
      <c r="L1291" s="663">
        <v>854.27</v>
      </c>
      <c r="M1291" s="663">
        <v>4271.3500000000004</v>
      </c>
      <c r="N1291" s="662">
        <v>5</v>
      </c>
      <c r="O1291" s="745">
        <v>2</v>
      </c>
      <c r="P1291" s="663">
        <v>2562.81</v>
      </c>
      <c r="Q1291" s="678">
        <v>0.6</v>
      </c>
      <c r="R1291" s="662">
        <v>3</v>
      </c>
      <c r="S1291" s="678">
        <v>0.6</v>
      </c>
      <c r="T1291" s="745">
        <v>1.5</v>
      </c>
      <c r="U1291" s="701">
        <v>0.75</v>
      </c>
    </row>
    <row r="1292" spans="1:21" ht="14.4" customHeight="1" x14ac:dyDescent="0.3">
      <c r="A1292" s="661">
        <v>12</v>
      </c>
      <c r="B1292" s="662" t="s">
        <v>543</v>
      </c>
      <c r="C1292" s="662" t="s">
        <v>2356</v>
      </c>
      <c r="D1292" s="743" t="s">
        <v>4570</v>
      </c>
      <c r="E1292" s="744" t="s">
        <v>2374</v>
      </c>
      <c r="F1292" s="662" t="s">
        <v>2351</v>
      </c>
      <c r="G1292" s="662" t="s">
        <v>2870</v>
      </c>
      <c r="H1292" s="662" t="s">
        <v>544</v>
      </c>
      <c r="I1292" s="662" t="s">
        <v>2878</v>
      </c>
      <c r="J1292" s="662" t="s">
        <v>2875</v>
      </c>
      <c r="K1292" s="662" t="s">
        <v>2876</v>
      </c>
      <c r="L1292" s="663">
        <v>1708.55</v>
      </c>
      <c r="M1292" s="663">
        <v>11959.849999999999</v>
      </c>
      <c r="N1292" s="662">
        <v>7</v>
      </c>
      <c r="O1292" s="745">
        <v>5.5</v>
      </c>
      <c r="P1292" s="663">
        <v>5125.6499999999996</v>
      </c>
      <c r="Q1292" s="678">
        <v>0.4285714285714286</v>
      </c>
      <c r="R1292" s="662">
        <v>3</v>
      </c>
      <c r="S1292" s="678">
        <v>0.42857142857142855</v>
      </c>
      <c r="T1292" s="745">
        <v>2.5</v>
      </c>
      <c r="U1292" s="701">
        <v>0.45454545454545453</v>
      </c>
    </row>
    <row r="1293" spans="1:21" ht="14.4" customHeight="1" x14ac:dyDescent="0.3">
      <c r="A1293" s="661">
        <v>12</v>
      </c>
      <c r="B1293" s="662" t="s">
        <v>543</v>
      </c>
      <c r="C1293" s="662" t="s">
        <v>2356</v>
      </c>
      <c r="D1293" s="743" t="s">
        <v>4570</v>
      </c>
      <c r="E1293" s="744" t="s">
        <v>2374</v>
      </c>
      <c r="F1293" s="662" t="s">
        <v>2351</v>
      </c>
      <c r="G1293" s="662" t="s">
        <v>2870</v>
      </c>
      <c r="H1293" s="662" t="s">
        <v>544</v>
      </c>
      <c r="I1293" s="662" t="s">
        <v>3113</v>
      </c>
      <c r="J1293" s="662" t="s">
        <v>2872</v>
      </c>
      <c r="K1293" s="662" t="s">
        <v>3114</v>
      </c>
      <c r="L1293" s="663">
        <v>0</v>
      </c>
      <c r="M1293" s="663">
        <v>0</v>
      </c>
      <c r="N1293" s="662">
        <v>1</v>
      </c>
      <c r="O1293" s="745">
        <v>1</v>
      </c>
      <c r="P1293" s="663">
        <v>0</v>
      </c>
      <c r="Q1293" s="678"/>
      <c r="R1293" s="662">
        <v>1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12</v>
      </c>
      <c r="B1294" s="662" t="s">
        <v>543</v>
      </c>
      <c r="C1294" s="662" t="s">
        <v>2356</v>
      </c>
      <c r="D1294" s="743" t="s">
        <v>4570</v>
      </c>
      <c r="E1294" s="744" t="s">
        <v>2374</v>
      </c>
      <c r="F1294" s="662" t="s">
        <v>2351</v>
      </c>
      <c r="G1294" s="662" t="s">
        <v>2870</v>
      </c>
      <c r="H1294" s="662" t="s">
        <v>544</v>
      </c>
      <c r="I1294" s="662" t="s">
        <v>3866</v>
      </c>
      <c r="J1294" s="662" t="s">
        <v>3867</v>
      </c>
      <c r="K1294" s="662" t="s">
        <v>2873</v>
      </c>
      <c r="L1294" s="663">
        <v>854.27</v>
      </c>
      <c r="M1294" s="663">
        <v>2562.81</v>
      </c>
      <c r="N1294" s="662">
        <v>3</v>
      </c>
      <c r="O1294" s="745">
        <v>2.5</v>
      </c>
      <c r="P1294" s="663">
        <v>2562.81</v>
      </c>
      <c r="Q1294" s="678">
        <v>1</v>
      </c>
      <c r="R1294" s="662">
        <v>3</v>
      </c>
      <c r="S1294" s="678">
        <v>1</v>
      </c>
      <c r="T1294" s="745">
        <v>2.5</v>
      </c>
      <c r="U1294" s="701">
        <v>1</v>
      </c>
    </row>
    <row r="1295" spans="1:21" ht="14.4" customHeight="1" x14ac:dyDescent="0.3">
      <c r="A1295" s="661">
        <v>12</v>
      </c>
      <c r="B1295" s="662" t="s">
        <v>543</v>
      </c>
      <c r="C1295" s="662" t="s">
        <v>2356</v>
      </c>
      <c r="D1295" s="743" t="s">
        <v>4570</v>
      </c>
      <c r="E1295" s="744" t="s">
        <v>2374</v>
      </c>
      <c r="F1295" s="662" t="s">
        <v>2351</v>
      </c>
      <c r="G1295" s="662" t="s">
        <v>2412</v>
      </c>
      <c r="H1295" s="662" t="s">
        <v>544</v>
      </c>
      <c r="I1295" s="662" t="s">
        <v>2413</v>
      </c>
      <c r="J1295" s="662" t="s">
        <v>1457</v>
      </c>
      <c r="K1295" s="662" t="s">
        <v>2414</v>
      </c>
      <c r="L1295" s="663">
        <v>22.44</v>
      </c>
      <c r="M1295" s="663">
        <v>650.76</v>
      </c>
      <c r="N1295" s="662">
        <v>29</v>
      </c>
      <c r="O1295" s="745">
        <v>22</v>
      </c>
      <c r="P1295" s="663">
        <v>381.48</v>
      </c>
      <c r="Q1295" s="678">
        <v>0.5862068965517242</v>
      </c>
      <c r="R1295" s="662">
        <v>17</v>
      </c>
      <c r="S1295" s="678">
        <v>0.58620689655172409</v>
      </c>
      <c r="T1295" s="745">
        <v>15.5</v>
      </c>
      <c r="U1295" s="701">
        <v>0.70454545454545459</v>
      </c>
    </row>
    <row r="1296" spans="1:21" ht="14.4" customHeight="1" x14ac:dyDescent="0.3">
      <c r="A1296" s="661">
        <v>12</v>
      </c>
      <c r="B1296" s="662" t="s">
        <v>543</v>
      </c>
      <c r="C1296" s="662" t="s">
        <v>2356</v>
      </c>
      <c r="D1296" s="743" t="s">
        <v>4570</v>
      </c>
      <c r="E1296" s="744" t="s">
        <v>2374</v>
      </c>
      <c r="F1296" s="662" t="s">
        <v>2351</v>
      </c>
      <c r="G1296" s="662" t="s">
        <v>2412</v>
      </c>
      <c r="H1296" s="662" t="s">
        <v>544</v>
      </c>
      <c r="I1296" s="662" t="s">
        <v>2413</v>
      </c>
      <c r="J1296" s="662" t="s">
        <v>1457</v>
      </c>
      <c r="K1296" s="662" t="s">
        <v>2414</v>
      </c>
      <c r="L1296" s="663">
        <v>42.54</v>
      </c>
      <c r="M1296" s="663">
        <v>978.41999999999985</v>
      </c>
      <c r="N1296" s="662">
        <v>23</v>
      </c>
      <c r="O1296" s="745">
        <v>17.5</v>
      </c>
      <c r="P1296" s="663">
        <v>723.17999999999984</v>
      </c>
      <c r="Q1296" s="678">
        <v>0.73913043478260865</v>
      </c>
      <c r="R1296" s="662">
        <v>17</v>
      </c>
      <c r="S1296" s="678">
        <v>0.73913043478260865</v>
      </c>
      <c r="T1296" s="745">
        <v>13.5</v>
      </c>
      <c r="U1296" s="701">
        <v>0.77142857142857146</v>
      </c>
    </row>
    <row r="1297" spans="1:21" ht="14.4" customHeight="1" x14ac:dyDescent="0.3">
      <c r="A1297" s="661">
        <v>12</v>
      </c>
      <c r="B1297" s="662" t="s">
        <v>543</v>
      </c>
      <c r="C1297" s="662" t="s">
        <v>2356</v>
      </c>
      <c r="D1297" s="743" t="s">
        <v>4570</v>
      </c>
      <c r="E1297" s="744" t="s">
        <v>2374</v>
      </c>
      <c r="F1297" s="662" t="s">
        <v>2351</v>
      </c>
      <c r="G1297" s="662" t="s">
        <v>2412</v>
      </c>
      <c r="H1297" s="662" t="s">
        <v>544</v>
      </c>
      <c r="I1297" s="662" t="s">
        <v>2664</v>
      </c>
      <c r="J1297" s="662" t="s">
        <v>2665</v>
      </c>
      <c r="K1297" s="662" t="s">
        <v>2666</v>
      </c>
      <c r="L1297" s="663">
        <v>25.6</v>
      </c>
      <c r="M1297" s="663">
        <v>25.6</v>
      </c>
      <c r="N1297" s="662">
        <v>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12</v>
      </c>
      <c r="B1298" s="662" t="s">
        <v>543</v>
      </c>
      <c r="C1298" s="662" t="s">
        <v>2356</v>
      </c>
      <c r="D1298" s="743" t="s">
        <v>4570</v>
      </c>
      <c r="E1298" s="744" t="s">
        <v>2374</v>
      </c>
      <c r="F1298" s="662" t="s">
        <v>2351</v>
      </c>
      <c r="G1298" s="662" t="s">
        <v>2879</v>
      </c>
      <c r="H1298" s="662" t="s">
        <v>544</v>
      </c>
      <c r="I1298" s="662" t="s">
        <v>3868</v>
      </c>
      <c r="J1298" s="662" t="s">
        <v>2884</v>
      </c>
      <c r="K1298" s="662" t="s">
        <v>3869</v>
      </c>
      <c r="L1298" s="663">
        <v>0</v>
      </c>
      <c r="M1298" s="663">
        <v>0</v>
      </c>
      <c r="N1298" s="662">
        <v>1</v>
      </c>
      <c r="O1298" s="745">
        <v>1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12</v>
      </c>
      <c r="B1299" s="662" t="s">
        <v>543</v>
      </c>
      <c r="C1299" s="662" t="s">
        <v>2356</v>
      </c>
      <c r="D1299" s="743" t="s">
        <v>4570</v>
      </c>
      <c r="E1299" s="744" t="s">
        <v>2374</v>
      </c>
      <c r="F1299" s="662" t="s">
        <v>2351</v>
      </c>
      <c r="G1299" s="662" t="s">
        <v>2889</v>
      </c>
      <c r="H1299" s="662" t="s">
        <v>1529</v>
      </c>
      <c r="I1299" s="662" t="s">
        <v>3052</v>
      </c>
      <c r="J1299" s="662" t="s">
        <v>3053</v>
      </c>
      <c r="K1299" s="662" t="s">
        <v>3054</v>
      </c>
      <c r="L1299" s="663">
        <v>0</v>
      </c>
      <c r="M1299" s="663">
        <v>0</v>
      </c>
      <c r="N1299" s="662">
        <v>1</v>
      </c>
      <c r="O1299" s="745">
        <v>1</v>
      </c>
      <c r="P1299" s="663">
        <v>0</v>
      </c>
      <c r="Q1299" s="678"/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12</v>
      </c>
      <c r="B1300" s="662" t="s">
        <v>543</v>
      </c>
      <c r="C1300" s="662" t="s">
        <v>2356</v>
      </c>
      <c r="D1300" s="743" t="s">
        <v>4570</v>
      </c>
      <c r="E1300" s="744" t="s">
        <v>2374</v>
      </c>
      <c r="F1300" s="662" t="s">
        <v>2351</v>
      </c>
      <c r="G1300" s="662" t="s">
        <v>2889</v>
      </c>
      <c r="H1300" s="662" t="s">
        <v>1529</v>
      </c>
      <c r="I1300" s="662" t="s">
        <v>2890</v>
      </c>
      <c r="J1300" s="662" t="s">
        <v>2891</v>
      </c>
      <c r="K1300" s="662" t="s">
        <v>2892</v>
      </c>
      <c r="L1300" s="663">
        <v>0</v>
      </c>
      <c r="M1300" s="663">
        <v>0</v>
      </c>
      <c r="N1300" s="662">
        <v>2</v>
      </c>
      <c r="O1300" s="745">
        <v>1</v>
      </c>
      <c r="P1300" s="663">
        <v>0</v>
      </c>
      <c r="Q1300" s="678"/>
      <c r="R1300" s="662">
        <v>2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12</v>
      </c>
      <c r="B1301" s="662" t="s">
        <v>543</v>
      </c>
      <c r="C1301" s="662" t="s">
        <v>2356</v>
      </c>
      <c r="D1301" s="743" t="s">
        <v>4570</v>
      </c>
      <c r="E1301" s="744" t="s">
        <v>2374</v>
      </c>
      <c r="F1301" s="662" t="s">
        <v>2351</v>
      </c>
      <c r="G1301" s="662" t="s">
        <v>2537</v>
      </c>
      <c r="H1301" s="662" t="s">
        <v>1529</v>
      </c>
      <c r="I1301" s="662" t="s">
        <v>1543</v>
      </c>
      <c r="J1301" s="662" t="s">
        <v>1544</v>
      </c>
      <c r="K1301" s="662" t="s">
        <v>2257</v>
      </c>
      <c r="L1301" s="663">
        <v>131.54</v>
      </c>
      <c r="M1301" s="663">
        <v>263.08</v>
      </c>
      <c r="N1301" s="662">
        <v>2</v>
      </c>
      <c r="O1301" s="745">
        <v>1.5</v>
      </c>
      <c r="P1301" s="663">
        <v>263.08</v>
      </c>
      <c r="Q1301" s="678">
        <v>1</v>
      </c>
      <c r="R1301" s="662">
        <v>2</v>
      </c>
      <c r="S1301" s="678">
        <v>1</v>
      </c>
      <c r="T1301" s="745">
        <v>1.5</v>
      </c>
      <c r="U1301" s="701">
        <v>1</v>
      </c>
    </row>
    <row r="1302" spans="1:21" ht="14.4" customHeight="1" x14ac:dyDescent="0.3">
      <c r="A1302" s="661">
        <v>12</v>
      </c>
      <c r="B1302" s="662" t="s">
        <v>543</v>
      </c>
      <c r="C1302" s="662" t="s">
        <v>2356</v>
      </c>
      <c r="D1302" s="743" t="s">
        <v>4570</v>
      </c>
      <c r="E1302" s="744" t="s">
        <v>2374</v>
      </c>
      <c r="F1302" s="662" t="s">
        <v>2351</v>
      </c>
      <c r="G1302" s="662" t="s">
        <v>2537</v>
      </c>
      <c r="H1302" s="662" t="s">
        <v>544</v>
      </c>
      <c r="I1302" s="662" t="s">
        <v>2893</v>
      </c>
      <c r="J1302" s="662" t="s">
        <v>2894</v>
      </c>
      <c r="K1302" s="662" t="s">
        <v>2895</v>
      </c>
      <c r="L1302" s="663">
        <v>438.49</v>
      </c>
      <c r="M1302" s="663">
        <v>7454.3299999999981</v>
      </c>
      <c r="N1302" s="662">
        <v>17</v>
      </c>
      <c r="O1302" s="745">
        <v>15</v>
      </c>
      <c r="P1302" s="663">
        <v>3507.9199999999992</v>
      </c>
      <c r="Q1302" s="678">
        <v>0.47058823529411764</v>
      </c>
      <c r="R1302" s="662">
        <v>8</v>
      </c>
      <c r="S1302" s="678">
        <v>0.47058823529411764</v>
      </c>
      <c r="T1302" s="745">
        <v>7</v>
      </c>
      <c r="U1302" s="701">
        <v>0.46666666666666667</v>
      </c>
    </row>
    <row r="1303" spans="1:21" ht="14.4" customHeight="1" x14ac:dyDescent="0.3">
      <c r="A1303" s="661">
        <v>12</v>
      </c>
      <c r="B1303" s="662" t="s">
        <v>543</v>
      </c>
      <c r="C1303" s="662" t="s">
        <v>2356</v>
      </c>
      <c r="D1303" s="743" t="s">
        <v>4570</v>
      </c>
      <c r="E1303" s="744" t="s">
        <v>2374</v>
      </c>
      <c r="F1303" s="662" t="s">
        <v>2351</v>
      </c>
      <c r="G1303" s="662" t="s">
        <v>2537</v>
      </c>
      <c r="H1303" s="662" t="s">
        <v>1529</v>
      </c>
      <c r="I1303" s="662" t="s">
        <v>2538</v>
      </c>
      <c r="J1303" s="662" t="s">
        <v>1544</v>
      </c>
      <c r="K1303" s="662" t="s">
        <v>2539</v>
      </c>
      <c r="L1303" s="663">
        <v>394.64</v>
      </c>
      <c r="M1303" s="663">
        <v>34728.319999999978</v>
      </c>
      <c r="N1303" s="662">
        <v>88</v>
      </c>
      <c r="O1303" s="745">
        <v>79.5</v>
      </c>
      <c r="P1303" s="663">
        <v>25256.959999999977</v>
      </c>
      <c r="Q1303" s="678">
        <v>0.72727272727272707</v>
      </c>
      <c r="R1303" s="662">
        <v>64</v>
      </c>
      <c r="S1303" s="678">
        <v>0.72727272727272729</v>
      </c>
      <c r="T1303" s="745">
        <v>57.5</v>
      </c>
      <c r="U1303" s="701">
        <v>0.72327044025157228</v>
      </c>
    </row>
    <row r="1304" spans="1:21" ht="14.4" customHeight="1" x14ac:dyDescent="0.3">
      <c r="A1304" s="661">
        <v>12</v>
      </c>
      <c r="B1304" s="662" t="s">
        <v>543</v>
      </c>
      <c r="C1304" s="662" t="s">
        <v>2356</v>
      </c>
      <c r="D1304" s="743" t="s">
        <v>4570</v>
      </c>
      <c r="E1304" s="744" t="s">
        <v>2374</v>
      </c>
      <c r="F1304" s="662" t="s">
        <v>2351</v>
      </c>
      <c r="G1304" s="662" t="s">
        <v>2537</v>
      </c>
      <c r="H1304" s="662" t="s">
        <v>1529</v>
      </c>
      <c r="I1304" s="662" t="s">
        <v>2620</v>
      </c>
      <c r="J1304" s="662" t="s">
        <v>1544</v>
      </c>
      <c r="K1304" s="662" t="s">
        <v>2621</v>
      </c>
      <c r="L1304" s="663">
        <v>438.49</v>
      </c>
      <c r="M1304" s="663">
        <v>2630.9399999999996</v>
      </c>
      <c r="N1304" s="662">
        <v>6</v>
      </c>
      <c r="O1304" s="745">
        <v>5.5</v>
      </c>
      <c r="P1304" s="663">
        <v>2192.4499999999998</v>
      </c>
      <c r="Q1304" s="678">
        <v>0.83333333333333337</v>
      </c>
      <c r="R1304" s="662">
        <v>5</v>
      </c>
      <c r="S1304" s="678">
        <v>0.83333333333333337</v>
      </c>
      <c r="T1304" s="745">
        <v>4.5</v>
      </c>
      <c r="U1304" s="701">
        <v>0.81818181818181823</v>
      </c>
    </row>
    <row r="1305" spans="1:21" ht="14.4" customHeight="1" x14ac:dyDescent="0.3">
      <c r="A1305" s="661">
        <v>12</v>
      </c>
      <c r="B1305" s="662" t="s">
        <v>543</v>
      </c>
      <c r="C1305" s="662" t="s">
        <v>2356</v>
      </c>
      <c r="D1305" s="743" t="s">
        <v>4570</v>
      </c>
      <c r="E1305" s="744" t="s">
        <v>2374</v>
      </c>
      <c r="F1305" s="662" t="s">
        <v>2351</v>
      </c>
      <c r="G1305" s="662" t="s">
        <v>2537</v>
      </c>
      <c r="H1305" s="662" t="s">
        <v>544</v>
      </c>
      <c r="I1305" s="662" t="s">
        <v>3870</v>
      </c>
      <c r="J1305" s="662" t="s">
        <v>3646</v>
      </c>
      <c r="K1305" s="662" t="s">
        <v>3871</v>
      </c>
      <c r="L1305" s="663">
        <v>0</v>
      </c>
      <c r="M1305" s="663">
        <v>0</v>
      </c>
      <c r="N1305" s="662">
        <v>1</v>
      </c>
      <c r="O1305" s="745">
        <v>1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12</v>
      </c>
      <c r="B1306" s="662" t="s">
        <v>543</v>
      </c>
      <c r="C1306" s="662" t="s">
        <v>2356</v>
      </c>
      <c r="D1306" s="743" t="s">
        <v>4570</v>
      </c>
      <c r="E1306" s="744" t="s">
        <v>2374</v>
      </c>
      <c r="F1306" s="662" t="s">
        <v>2351</v>
      </c>
      <c r="G1306" s="662" t="s">
        <v>2415</v>
      </c>
      <c r="H1306" s="662" t="s">
        <v>544</v>
      </c>
      <c r="I1306" s="662" t="s">
        <v>2709</v>
      </c>
      <c r="J1306" s="662" t="s">
        <v>2417</v>
      </c>
      <c r="K1306" s="662" t="s">
        <v>2710</v>
      </c>
      <c r="L1306" s="663">
        <v>0</v>
      </c>
      <c r="M1306" s="663">
        <v>0</v>
      </c>
      <c r="N1306" s="662">
        <v>1</v>
      </c>
      <c r="O1306" s="745">
        <v>1</v>
      </c>
      <c r="P1306" s="663">
        <v>0</v>
      </c>
      <c r="Q1306" s="678"/>
      <c r="R1306" s="662">
        <v>1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12</v>
      </c>
      <c r="B1307" s="662" t="s">
        <v>543</v>
      </c>
      <c r="C1307" s="662" t="s">
        <v>2356</v>
      </c>
      <c r="D1307" s="743" t="s">
        <v>4570</v>
      </c>
      <c r="E1307" s="744" t="s">
        <v>2374</v>
      </c>
      <c r="F1307" s="662" t="s">
        <v>2351</v>
      </c>
      <c r="G1307" s="662" t="s">
        <v>2415</v>
      </c>
      <c r="H1307" s="662" t="s">
        <v>544</v>
      </c>
      <c r="I1307" s="662" t="s">
        <v>2416</v>
      </c>
      <c r="J1307" s="662" t="s">
        <v>2417</v>
      </c>
      <c r="K1307" s="662" t="s">
        <v>2418</v>
      </c>
      <c r="L1307" s="663">
        <v>1514.87</v>
      </c>
      <c r="M1307" s="663">
        <v>104526.02999999998</v>
      </c>
      <c r="N1307" s="662">
        <v>69</v>
      </c>
      <c r="O1307" s="745">
        <v>59</v>
      </c>
      <c r="P1307" s="663">
        <v>81802.98</v>
      </c>
      <c r="Q1307" s="678">
        <v>0.78260869565217395</v>
      </c>
      <c r="R1307" s="662">
        <v>54</v>
      </c>
      <c r="S1307" s="678">
        <v>0.78260869565217395</v>
      </c>
      <c r="T1307" s="745">
        <v>47</v>
      </c>
      <c r="U1307" s="701">
        <v>0.79661016949152541</v>
      </c>
    </row>
    <row r="1308" spans="1:21" ht="14.4" customHeight="1" x14ac:dyDescent="0.3">
      <c r="A1308" s="661">
        <v>12</v>
      </c>
      <c r="B1308" s="662" t="s">
        <v>543</v>
      </c>
      <c r="C1308" s="662" t="s">
        <v>2356</v>
      </c>
      <c r="D1308" s="743" t="s">
        <v>4570</v>
      </c>
      <c r="E1308" s="744" t="s">
        <v>2374</v>
      </c>
      <c r="F1308" s="662" t="s">
        <v>2351</v>
      </c>
      <c r="G1308" s="662" t="s">
        <v>3055</v>
      </c>
      <c r="H1308" s="662" t="s">
        <v>544</v>
      </c>
      <c r="I1308" s="662" t="s">
        <v>3872</v>
      </c>
      <c r="J1308" s="662" t="s">
        <v>3873</v>
      </c>
      <c r="K1308" s="662" t="s">
        <v>3874</v>
      </c>
      <c r="L1308" s="663">
        <v>461.87</v>
      </c>
      <c r="M1308" s="663">
        <v>461.87</v>
      </c>
      <c r="N1308" s="662">
        <v>1</v>
      </c>
      <c r="O1308" s="745">
        <v>1</v>
      </c>
      <c r="P1308" s="663">
        <v>461.87</v>
      </c>
      <c r="Q1308" s="678">
        <v>1</v>
      </c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12</v>
      </c>
      <c r="B1309" s="662" t="s">
        <v>543</v>
      </c>
      <c r="C1309" s="662" t="s">
        <v>2356</v>
      </c>
      <c r="D1309" s="743" t="s">
        <v>4570</v>
      </c>
      <c r="E1309" s="744" t="s">
        <v>2374</v>
      </c>
      <c r="F1309" s="662" t="s">
        <v>2351</v>
      </c>
      <c r="G1309" s="662" t="s">
        <v>2588</v>
      </c>
      <c r="H1309" s="662" t="s">
        <v>1529</v>
      </c>
      <c r="I1309" s="662" t="s">
        <v>2589</v>
      </c>
      <c r="J1309" s="662" t="s">
        <v>2590</v>
      </c>
      <c r="K1309" s="662" t="s">
        <v>2591</v>
      </c>
      <c r="L1309" s="663">
        <v>99.91</v>
      </c>
      <c r="M1309" s="663">
        <v>599.46</v>
      </c>
      <c r="N1309" s="662">
        <v>6</v>
      </c>
      <c r="O1309" s="745">
        <v>1</v>
      </c>
      <c r="P1309" s="663">
        <v>599.46</v>
      </c>
      <c r="Q1309" s="678">
        <v>1</v>
      </c>
      <c r="R1309" s="662">
        <v>6</v>
      </c>
      <c r="S1309" s="678">
        <v>1</v>
      </c>
      <c r="T1309" s="745">
        <v>1</v>
      </c>
      <c r="U1309" s="701">
        <v>1</v>
      </c>
    </row>
    <row r="1310" spans="1:21" ht="14.4" customHeight="1" x14ac:dyDescent="0.3">
      <c r="A1310" s="661">
        <v>12</v>
      </c>
      <c r="B1310" s="662" t="s">
        <v>543</v>
      </c>
      <c r="C1310" s="662" t="s">
        <v>2356</v>
      </c>
      <c r="D1310" s="743" t="s">
        <v>4570</v>
      </c>
      <c r="E1310" s="744" t="s">
        <v>2374</v>
      </c>
      <c r="F1310" s="662" t="s">
        <v>2351</v>
      </c>
      <c r="G1310" s="662" t="s">
        <v>2667</v>
      </c>
      <c r="H1310" s="662" t="s">
        <v>544</v>
      </c>
      <c r="I1310" s="662" t="s">
        <v>3875</v>
      </c>
      <c r="J1310" s="662" t="s">
        <v>3876</v>
      </c>
      <c r="K1310" s="662" t="s">
        <v>3877</v>
      </c>
      <c r="L1310" s="663">
        <v>0</v>
      </c>
      <c r="M1310" s="663">
        <v>0</v>
      </c>
      <c r="N1310" s="662">
        <v>1</v>
      </c>
      <c r="O1310" s="745">
        <v>1</v>
      </c>
      <c r="P1310" s="663">
        <v>0</v>
      </c>
      <c r="Q1310" s="678"/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12</v>
      </c>
      <c r="B1311" s="662" t="s">
        <v>543</v>
      </c>
      <c r="C1311" s="662" t="s">
        <v>2356</v>
      </c>
      <c r="D1311" s="743" t="s">
        <v>4570</v>
      </c>
      <c r="E1311" s="744" t="s">
        <v>2374</v>
      </c>
      <c r="F1311" s="662" t="s">
        <v>2351</v>
      </c>
      <c r="G1311" s="662" t="s">
        <v>2906</v>
      </c>
      <c r="H1311" s="662" t="s">
        <v>544</v>
      </c>
      <c r="I1311" s="662" t="s">
        <v>2910</v>
      </c>
      <c r="J1311" s="662" t="s">
        <v>2911</v>
      </c>
      <c r="K1311" s="662" t="s">
        <v>2912</v>
      </c>
      <c r="L1311" s="663">
        <v>154.08000000000001</v>
      </c>
      <c r="M1311" s="663">
        <v>616.32000000000005</v>
      </c>
      <c r="N1311" s="662">
        <v>4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12</v>
      </c>
      <c r="B1312" s="662" t="s">
        <v>543</v>
      </c>
      <c r="C1312" s="662" t="s">
        <v>2356</v>
      </c>
      <c r="D1312" s="743" t="s">
        <v>4570</v>
      </c>
      <c r="E1312" s="744" t="s">
        <v>2374</v>
      </c>
      <c r="F1312" s="662" t="s">
        <v>2351</v>
      </c>
      <c r="G1312" s="662" t="s">
        <v>3878</v>
      </c>
      <c r="H1312" s="662" t="s">
        <v>544</v>
      </c>
      <c r="I1312" s="662" t="s">
        <v>3879</v>
      </c>
      <c r="J1312" s="662" t="s">
        <v>3880</v>
      </c>
      <c r="K1312" s="662" t="s">
        <v>3881</v>
      </c>
      <c r="L1312" s="663">
        <v>79.069999999999993</v>
      </c>
      <c r="M1312" s="663">
        <v>158.13999999999999</v>
      </c>
      <c r="N1312" s="662">
        <v>2</v>
      </c>
      <c r="O1312" s="745">
        <v>1</v>
      </c>
      <c r="P1312" s="663">
        <v>158.13999999999999</v>
      </c>
      <c r="Q1312" s="678">
        <v>1</v>
      </c>
      <c r="R1312" s="662">
        <v>2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12</v>
      </c>
      <c r="B1313" s="662" t="s">
        <v>543</v>
      </c>
      <c r="C1313" s="662" t="s">
        <v>2356</v>
      </c>
      <c r="D1313" s="743" t="s">
        <v>4570</v>
      </c>
      <c r="E1313" s="744" t="s">
        <v>2374</v>
      </c>
      <c r="F1313" s="662" t="s">
        <v>2351</v>
      </c>
      <c r="G1313" s="662" t="s">
        <v>2729</v>
      </c>
      <c r="H1313" s="662" t="s">
        <v>544</v>
      </c>
      <c r="I1313" s="662" t="s">
        <v>1428</v>
      </c>
      <c r="J1313" s="662" t="s">
        <v>1429</v>
      </c>
      <c r="K1313" s="662" t="s">
        <v>2913</v>
      </c>
      <c r="L1313" s="663">
        <v>1081.08</v>
      </c>
      <c r="M1313" s="663">
        <v>4324.32</v>
      </c>
      <c r="N1313" s="662">
        <v>4</v>
      </c>
      <c r="O1313" s="745">
        <v>2</v>
      </c>
      <c r="P1313" s="663">
        <v>4324.32</v>
      </c>
      <c r="Q1313" s="678">
        <v>1</v>
      </c>
      <c r="R1313" s="662">
        <v>4</v>
      </c>
      <c r="S1313" s="678">
        <v>1</v>
      </c>
      <c r="T1313" s="745">
        <v>2</v>
      </c>
      <c r="U1313" s="701">
        <v>1</v>
      </c>
    </row>
    <row r="1314" spans="1:21" ht="14.4" customHeight="1" x14ac:dyDescent="0.3">
      <c r="A1314" s="661">
        <v>12</v>
      </c>
      <c r="B1314" s="662" t="s">
        <v>543</v>
      </c>
      <c r="C1314" s="662" t="s">
        <v>2356</v>
      </c>
      <c r="D1314" s="743" t="s">
        <v>4570</v>
      </c>
      <c r="E1314" s="744" t="s">
        <v>2374</v>
      </c>
      <c r="F1314" s="662" t="s">
        <v>2351</v>
      </c>
      <c r="G1314" s="662" t="s">
        <v>2729</v>
      </c>
      <c r="H1314" s="662" t="s">
        <v>544</v>
      </c>
      <c r="I1314" s="662" t="s">
        <v>2730</v>
      </c>
      <c r="J1314" s="662" t="s">
        <v>1429</v>
      </c>
      <c r="K1314" s="662" t="s">
        <v>2731</v>
      </c>
      <c r="L1314" s="663">
        <v>3243.21</v>
      </c>
      <c r="M1314" s="663">
        <v>16216.05</v>
      </c>
      <c r="N1314" s="662">
        <v>5</v>
      </c>
      <c r="O1314" s="745">
        <v>4</v>
      </c>
      <c r="P1314" s="663">
        <v>16216.05</v>
      </c>
      <c r="Q1314" s="678">
        <v>1</v>
      </c>
      <c r="R1314" s="662">
        <v>5</v>
      </c>
      <c r="S1314" s="678">
        <v>1</v>
      </c>
      <c r="T1314" s="745">
        <v>4</v>
      </c>
      <c r="U1314" s="701">
        <v>1</v>
      </c>
    </row>
    <row r="1315" spans="1:21" ht="14.4" customHeight="1" x14ac:dyDescent="0.3">
      <c r="A1315" s="661">
        <v>12</v>
      </c>
      <c r="B1315" s="662" t="s">
        <v>543</v>
      </c>
      <c r="C1315" s="662" t="s">
        <v>2356</v>
      </c>
      <c r="D1315" s="743" t="s">
        <v>4570</v>
      </c>
      <c r="E1315" s="744" t="s">
        <v>2374</v>
      </c>
      <c r="F1315" s="662" t="s">
        <v>2351</v>
      </c>
      <c r="G1315" s="662" t="s">
        <v>2729</v>
      </c>
      <c r="H1315" s="662" t="s">
        <v>544</v>
      </c>
      <c r="I1315" s="662" t="s">
        <v>2914</v>
      </c>
      <c r="J1315" s="662" t="s">
        <v>1429</v>
      </c>
      <c r="K1315" s="662" t="s">
        <v>2731</v>
      </c>
      <c r="L1315" s="663">
        <v>3243.21</v>
      </c>
      <c r="M1315" s="663">
        <v>6486.42</v>
      </c>
      <c r="N1315" s="662">
        <v>2</v>
      </c>
      <c r="O1315" s="745">
        <v>2</v>
      </c>
      <c r="P1315" s="663">
        <v>6486.42</v>
      </c>
      <c r="Q1315" s="678">
        <v>1</v>
      </c>
      <c r="R1315" s="662">
        <v>2</v>
      </c>
      <c r="S1315" s="678">
        <v>1</v>
      </c>
      <c r="T1315" s="745">
        <v>2</v>
      </c>
      <c r="U1315" s="701">
        <v>1</v>
      </c>
    </row>
    <row r="1316" spans="1:21" ht="14.4" customHeight="1" x14ac:dyDescent="0.3">
      <c r="A1316" s="661">
        <v>12</v>
      </c>
      <c r="B1316" s="662" t="s">
        <v>543</v>
      </c>
      <c r="C1316" s="662" t="s">
        <v>2356</v>
      </c>
      <c r="D1316" s="743" t="s">
        <v>4570</v>
      </c>
      <c r="E1316" s="744" t="s">
        <v>2374</v>
      </c>
      <c r="F1316" s="662" t="s">
        <v>2351</v>
      </c>
      <c r="G1316" s="662" t="s">
        <v>2729</v>
      </c>
      <c r="H1316" s="662" t="s">
        <v>544</v>
      </c>
      <c r="I1316" s="662" t="s">
        <v>3725</v>
      </c>
      <c r="J1316" s="662" t="s">
        <v>1429</v>
      </c>
      <c r="K1316" s="662" t="s">
        <v>3726</v>
      </c>
      <c r="L1316" s="663">
        <v>0</v>
      </c>
      <c r="M1316" s="663">
        <v>0</v>
      </c>
      <c r="N1316" s="662">
        <v>3</v>
      </c>
      <c r="O1316" s="745">
        <v>1.5</v>
      </c>
      <c r="P1316" s="663">
        <v>0</v>
      </c>
      <c r="Q1316" s="678"/>
      <c r="R1316" s="662">
        <v>3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12</v>
      </c>
      <c r="B1317" s="662" t="s">
        <v>543</v>
      </c>
      <c r="C1317" s="662" t="s">
        <v>2356</v>
      </c>
      <c r="D1317" s="743" t="s">
        <v>4570</v>
      </c>
      <c r="E1317" s="744" t="s">
        <v>2374</v>
      </c>
      <c r="F1317" s="662" t="s">
        <v>2351</v>
      </c>
      <c r="G1317" s="662" t="s">
        <v>2915</v>
      </c>
      <c r="H1317" s="662" t="s">
        <v>544</v>
      </c>
      <c r="I1317" s="662" t="s">
        <v>2916</v>
      </c>
      <c r="J1317" s="662" t="s">
        <v>2917</v>
      </c>
      <c r="K1317" s="662" t="s">
        <v>2918</v>
      </c>
      <c r="L1317" s="663">
        <v>0</v>
      </c>
      <c r="M1317" s="663">
        <v>0</v>
      </c>
      <c r="N1317" s="662">
        <v>1</v>
      </c>
      <c r="O1317" s="745">
        <v>0.5</v>
      </c>
      <c r="P1317" s="663">
        <v>0</v>
      </c>
      <c r="Q1317" s="678"/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12</v>
      </c>
      <c r="B1318" s="662" t="s">
        <v>543</v>
      </c>
      <c r="C1318" s="662" t="s">
        <v>2356</v>
      </c>
      <c r="D1318" s="743" t="s">
        <v>4570</v>
      </c>
      <c r="E1318" s="744" t="s">
        <v>2374</v>
      </c>
      <c r="F1318" s="662" t="s">
        <v>2351</v>
      </c>
      <c r="G1318" s="662" t="s">
        <v>2919</v>
      </c>
      <c r="H1318" s="662" t="s">
        <v>544</v>
      </c>
      <c r="I1318" s="662" t="s">
        <v>2920</v>
      </c>
      <c r="J1318" s="662" t="s">
        <v>2921</v>
      </c>
      <c r="K1318" s="662" t="s">
        <v>2922</v>
      </c>
      <c r="L1318" s="663">
        <v>1546.98</v>
      </c>
      <c r="M1318" s="663">
        <v>49503.360000000008</v>
      </c>
      <c r="N1318" s="662">
        <v>32</v>
      </c>
      <c r="O1318" s="745">
        <v>29.5</v>
      </c>
      <c r="P1318" s="663">
        <v>40221.48000000001</v>
      </c>
      <c r="Q1318" s="678">
        <v>0.81250000000000011</v>
      </c>
      <c r="R1318" s="662">
        <v>26</v>
      </c>
      <c r="S1318" s="678">
        <v>0.8125</v>
      </c>
      <c r="T1318" s="745">
        <v>24.25</v>
      </c>
      <c r="U1318" s="701">
        <v>0.82203389830508478</v>
      </c>
    </row>
    <row r="1319" spans="1:21" ht="14.4" customHeight="1" x14ac:dyDescent="0.3">
      <c r="A1319" s="661">
        <v>12</v>
      </c>
      <c r="B1319" s="662" t="s">
        <v>543</v>
      </c>
      <c r="C1319" s="662" t="s">
        <v>2356</v>
      </c>
      <c r="D1319" s="743" t="s">
        <v>4570</v>
      </c>
      <c r="E1319" s="744" t="s">
        <v>2374</v>
      </c>
      <c r="F1319" s="662" t="s">
        <v>2351</v>
      </c>
      <c r="G1319" s="662" t="s">
        <v>2919</v>
      </c>
      <c r="H1319" s="662" t="s">
        <v>544</v>
      </c>
      <c r="I1319" s="662" t="s">
        <v>2923</v>
      </c>
      <c r="J1319" s="662" t="s">
        <v>2921</v>
      </c>
      <c r="K1319" s="662" t="s">
        <v>2924</v>
      </c>
      <c r="L1319" s="663">
        <v>0</v>
      </c>
      <c r="M1319" s="663">
        <v>0</v>
      </c>
      <c r="N1319" s="662">
        <v>10</v>
      </c>
      <c r="O1319" s="745">
        <v>8.5</v>
      </c>
      <c r="P1319" s="663">
        <v>0</v>
      </c>
      <c r="Q1319" s="678"/>
      <c r="R1319" s="662">
        <v>8</v>
      </c>
      <c r="S1319" s="678">
        <v>0.8</v>
      </c>
      <c r="T1319" s="745">
        <v>6.5</v>
      </c>
      <c r="U1319" s="701">
        <v>0.76470588235294112</v>
      </c>
    </row>
    <row r="1320" spans="1:21" ht="14.4" customHeight="1" x14ac:dyDescent="0.3">
      <c r="A1320" s="661">
        <v>12</v>
      </c>
      <c r="B1320" s="662" t="s">
        <v>543</v>
      </c>
      <c r="C1320" s="662" t="s">
        <v>2356</v>
      </c>
      <c r="D1320" s="743" t="s">
        <v>4570</v>
      </c>
      <c r="E1320" s="744" t="s">
        <v>2374</v>
      </c>
      <c r="F1320" s="662" t="s">
        <v>2351</v>
      </c>
      <c r="G1320" s="662" t="s">
        <v>3661</v>
      </c>
      <c r="H1320" s="662" t="s">
        <v>1529</v>
      </c>
      <c r="I1320" s="662" t="s">
        <v>3882</v>
      </c>
      <c r="J1320" s="662" t="s">
        <v>3663</v>
      </c>
      <c r="K1320" s="662" t="s">
        <v>3883</v>
      </c>
      <c r="L1320" s="663">
        <v>53.57</v>
      </c>
      <c r="M1320" s="663">
        <v>53.57</v>
      </c>
      <c r="N1320" s="662">
        <v>1</v>
      </c>
      <c r="O1320" s="745">
        <v>1</v>
      </c>
      <c r="P1320" s="663">
        <v>53.57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12</v>
      </c>
      <c r="B1321" s="662" t="s">
        <v>543</v>
      </c>
      <c r="C1321" s="662" t="s">
        <v>2356</v>
      </c>
      <c r="D1321" s="743" t="s">
        <v>4570</v>
      </c>
      <c r="E1321" s="744" t="s">
        <v>2374</v>
      </c>
      <c r="F1321" s="662" t="s">
        <v>2351</v>
      </c>
      <c r="G1321" s="662" t="s">
        <v>2626</v>
      </c>
      <c r="H1321" s="662" t="s">
        <v>544</v>
      </c>
      <c r="I1321" s="662" t="s">
        <v>2627</v>
      </c>
      <c r="J1321" s="662" t="s">
        <v>2628</v>
      </c>
      <c r="K1321" s="662" t="s">
        <v>2629</v>
      </c>
      <c r="L1321" s="663">
        <v>0</v>
      </c>
      <c r="M1321" s="663">
        <v>0</v>
      </c>
      <c r="N1321" s="662">
        <v>5</v>
      </c>
      <c r="O1321" s="745">
        <v>2</v>
      </c>
      <c r="P1321" s="663">
        <v>0</v>
      </c>
      <c r="Q1321" s="678"/>
      <c r="R1321" s="662">
        <v>5</v>
      </c>
      <c r="S1321" s="678">
        <v>1</v>
      </c>
      <c r="T1321" s="745">
        <v>2</v>
      </c>
      <c r="U1321" s="701">
        <v>1</v>
      </c>
    </row>
    <row r="1322" spans="1:21" ht="14.4" customHeight="1" x14ac:dyDescent="0.3">
      <c r="A1322" s="661">
        <v>12</v>
      </c>
      <c r="B1322" s="662" t="s">
        <v>543</v>
      </c>
      <c r="C1322" s="662" t="s">
        <v>2356</v>
      </c>
      <c r="D1322" s="743" t="s">
        <v>4570</v>
      </c>
      <c r="E1322" s="744" t="s">
        <v>2374</v>
      </c>
      <c r="F1322" s="662" t="s">
        <v>2351</v>
      </c>
      <c r="G1322" s="662" t="s">
        <v>3884</v>
      </c>
      <c r="H1322" s="662" t="s">
        <v>544</v>
      </c>
      <c r="I1322" s="662" t="s">
        <v>3885</v>
      </c>
      <c r="J1322" s="662" t="s">
        <v>3886</v>
      </c>
      <c r="K1322" s="662" t="s">
        <v>3887</v>
      </c>
      <c r="L1322" s="663">
        <v>0</v>
      </c>
      <c r="M1322" s="663">
        <v>0</v>
      </c>
      <c r="N1322" s="662">
        <v>1</v>
      </c>
      <c r="O1322" s="745">
        <v>1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12</v>
      </c>
      <c r="B1323" s="662" t="s">
        <v>543</v>
      </c>
      <c r="C1323" s="662" t="s">
        <v>2356</v>
      </c>
      <c r="D1323" s="743" t="s">
        <v>4570</v>
      </c>
      <c r="E1323" s="744" t="s">
        <v>2374</v>
      </c>
      <c r="F1323" s="662" t="s">
        <v>2351</v>
      </c>
      <c r="G1323" s="662" t="s">
        <v>2928</v>
      </c>
      <c r="H1323" s="662" t="s">
        <v>544</v>
      </c>
      <c r="I1323" s="662" t="s">
        <v>2932</v>
      </c>
      <c r="J1323" s="662" t="s">
        <v>2933</v>
      </c>
      <c r="K1323" s="662" t="s">
        <v>2934</v>
      </c>
      <c r="L1323" s="663">
        <v>478.4</v>
      </c>
      <c r="M1323" s="663">
        <v>2870.3999999999996</v>
      </c>
      <c r="N1323" s="662">
        <v>6</v>
      </c>
      <c r="O1323" s="745">
        <v>2</v>
      </c>
      <c r="P1323" s="663">
        <v>1435.1999999999998</v>
      </c>
      <c r="Q1323" s="678">
        <v>0.5</v>
      </c>
      <c r="R1323" s="662">
        <v>3</v>
      </c>
      <c r="S1323" s="678">
        <v>0.5</v>
      </c>
      <c r="T1323" s="745">
        <v>1</v>
      </c>
      <c r="U1323" s="701">
        <v>0.5</v>
      </c>
    </row>
    <row r="1324" spans="1:21" ht="14.4" customHeight="1" x14ac:dyDescent="0.3">
      <c r="A1324" s="661">
        <v>12</v>
      </c>
      <c r="B1324" s="662" t="s">
        <v>543</v>
      </c>
      <c r="C1324" s="662" t="s">
        <v>2356</v>
      </c>
      <c r="D1324" s="743" t="s">
        <v>4570</v>
      </c>
      <c r="E1324" s="744" t="s">
        <v>2374</v>
      </c>
      <c r="F1324" s="662" t="s">
        <v>2352</v>
      </c>
      <c r="G1324" s="662" t="s">
        <v>2567</v>
      </c>
      <c r="H1324" s="662" t="s">
        <v>544</v>
      </c>
      <c r="I1324" s="662" t="s">
        <v>2568</v>
      </c>
      <c r="J1324" s="662" t="s">
        <v>2372</v>
      </c>
      <c r="K1324" s="662"/>
      <c r="L1324" s="663">
        <v>0</v>
      </c>
      <c r="M1324" s="663">
        <v>0</v>
      </c>
      <c r="N1324" s="662">
        <v>1</v>
      </c>
      <c r="O1324" s="745">
        <v>1</v>
      </c>
      <c r="P1324" s="663">
        <v>0</v>
      </c>
      <c r="Q1324" s="678"/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12</v>
      </c>
      <c r="B1325" s="662" t="s">
        <v>543</v>
      </c>
      <c r="C1325" s="662" t="s">
        <v>2356</v>
      </c>
      <c r="D1325" s="743" t="s">
        <v>4570</v>
      </c>
      <c r="E1325" s="744" t="s">
        <v>2374</v>
      </c>
      <c r="F1325" s="662" t="s">
        <v>2352</v>
      </c>
      <c r="G1325" s="662" t="s">
        <v>2567</v>
      </c>
      <c r="H1325" s="662" t="s">
        <v>544</v>
      </c>
      <c r="I1325" s="662" t="s">
        <v>3667</v>
      </c>
      <c r="J1325" s="662" t="s">
        <v>2372</v>
      </c>
      <c r="K1325" s="662"/>
      <c r="L1325" s="663">
        <v>0</v>
      </c>
      <c r="M1325" s="663">
        <v>0</v>
      </c>
      <c r="N1325" s="662">
        <v>5</v>
      </c>
      <c r="O1325" s="745">
        <v>3.5</v>
      </c>
      <c r="P1325" s="663">
        <v>0</v>
      </c>
      <c r="Q1325" s="678"/>
      <c r="R1325" s="662">
        <v>2</v>
      </c>
      <c r="S1325" s="678">
        <v>0.4</v>
      </c>
      <c r="T1325" s="745">
        <v>1.5</v>
      </c>
      <c r="U1325" s="701">
        <v>0.42857142857142855</v>
      </c>
    </row>
    <row r="1326" spans="1:21" ht="14.4" customHeight="1" x14ac:dyDescent="0.3">
      <c r="A1326" s="661">
        <v>12</v>
      </c>
      <c r="B1326" s="662" t="s">
        <v>543</v>
      </c>
      <c r="C1326" s="662" t="s">
        <v>2356</v>
      </c>
      <c r="D1326" s="743" t="s">
        <v>4570</v>
      </c>
      <c r="E1326" s="744" t="s">
        <v>2374</v>
      </c>
      <c r="F1326" s="662" t="s">
        <v>2353</v>
      </c>
      <c r="G1326" s="662" t="s">
        <v>2671</v>
      </c>
      <c r="H1326" s="662" t="s">
        <v>544</v>
      </c>
      <c r="I1326" s="662" t="s">
        <v>3378</v>
      </c>
      <c r="J1326" s="662" t="s">
        <v>3379</v>
      </c>
      <c r="K1326" s="662" t="s">
        <v>3380</v>
      </c>
      <c r="L1326" s="663">
        <v>124</v>
      </c>
      <c r="M1326" s="663">
        <v>496</v>
      </c>
      <c r="N1326" s="662">
        <v>4</v>
      </c>
      <c r="O1326" s="745">
        <v>2</v>
      </c>
      <c r="P1326" s="663">
        <v>496</v>
      </c>
      <c r="Q1326" s="678">
        <v>1</v>
      </c>
      <c r="R1326" s="662">
        <v>4</v>
      </c>
      <c r="S1326" s="678">
        <v>1</v>
      </c>
      <c r="T1326" s="745">
        <v>2</v>
      </c>
      <c r="U1326" s="701">
        <v>1</v>
      </c>
    </row>
    <row r="1327" spans="1:21" ht="14.4" customHeight="1" x14ac:dyDescent="0.3">
      <c r="A1327" s="661">
        <v>12</v>
      </c>
      <c r="B1327" s="662" t="s">
        <v>543</v>
      </c>
      <c r="C1327" s="662" t="s">
        <v>2356</v>
      </c>
      <c r="D1327" s="743" t="s">
        <v>4570</v>
      </c>
      <c r="E1327" s="744" t="s">
        <v>2374</v>
      </c>
      <c r="F1327" s="662" t="s">
        <v>2353</v>
      </c>
      <c r="G1327" s="662" t="s">
        <v>2671</v>
      </c>
      <c r="H1327" s="662" t="s">
        <v>544</v>
      </c>
      <c r="I1327" s="662" t="s">
        <v>3393</v>
      </c>
      <c r="J1327" s="662" t="s">
        <v>3394</v>
      </c>
      <c r="K1327" s="662" t="s">
        <v>2432</v>
      </c>
      <c r="L1327" s="663">
        <v>161</v>
      </c>
      <c r="M1327" s="663">
        <v>322</v>
      </c>
      <c r="N1327" s="662">
        <v>2</v>
      </c>
      <c r="O1327" s="745">
        <v>1</v>
      </c>
      <c r="P1327" s="663">
        <v>322</v>
      </c>
      <c r="Q1327" s="678">
        <v>1</v>
      </c>
      <c r="R1327" s="662">
        <v>2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12</v>
      </c>
      <c r="B1328" s="662" t="s">
        <v>543</v>
      </c>
      <c r="C1328" s="662" t="s">
        <v>2356</v>
      </c>
      <c r="D1328" s="743" t="s">
        <v>4570</v>
      </c>
      <c r="E1328" s="744" t="s">
        <v>2374</v>
      </c>
      <c r="F1328" s="662" t="s">
        <v>2353</v>
      </c>
      <c r="G1328" s="662" t="s">
        <v>2671</v>
      </c>
      <c r="H1328" s="662" t="s">
        <v>544</v>
      </c>
      <c r="I1328" s="662" t="s">
        <v>3395</v>
      </c>
      <c r="J1328" s="662" t="s">
        <v>3396</v>
      </c>
      <c r="K1328" s="662" t="s">
        <v>3397</v>
      </c>
      <c r="L1328" s="663">
        <v>500</v>
      </c>
      <c r="M1328" s="663">
        <v>1000</v>
      </c>
      <c r="N1328" s="662">
        <v>2</v>
      </c>
      <c r="O1328" s="745">
        <v>2</v>
      </c>
      <c r="P1328" s="663">
        <v>1000</v>
      </c>
      <c r="Q1328" s="678">
        <v>1</v>
      </c>
      <c r="R1328" s="662">
        <v>2</v>
      </c>
      <c r="S1328" s="678">
        <v>1</v>
      </c>
      <c r="T1328" s="745">
        <v>2</v>
      </c>
      <c r="U1328" s="701">
        <v>1</v>
      </c>
    </row>
    <row r="1329" spans="1:21" ht="14.4" customHeight="1" x14ac:dyDescent="0.3">
      <c r="A1329" s="661">
        <v>12</v>
      </c>
      <c r="B1329" s="662" t="s">
        <v>543</v>
      </c>
      <c r="C1329" s="662" t="s">
        <v>2356</v>
      </c>
      <c r="D1329" s="743" t="s">
        <v>4570</v>
      </c>
      <c r="E1329" s="744" t="s">
        <v>2374</v>
      </c>
      <c r="F1329" s="662" t="s">
        <v>2353</v>
      </c>
      <c r="G1329" s="662" t="s">
        <v>2671</v>
      </c>
      <c r="H1329" s="662" t="s">
        <v>544</v>
      </c>
      <c r="I1329" s="662" t="s">
        <v>3398</v>
      </c>
      <c r="J1329" s="662" t="s">
        <v>3399</v>
      </c>
      <c r="K1329" s="662" t="s">
        <v>3400</v>
      </c>
      <c r="L1329" s="663">
        <v>579</v>
      </c>
      <c r="M1329" s="663">
        <v>579</v>
      </c>
      <c r="N1329" s="662">
        <v>1</v>
      </c>
      <c r="O1329" s="745">
        <v>1</v>
      </c>
      <c r="P1329" s="663">
        <v>579</v>
      </c>
      <c r="Q1329" s="678">
        <v>1</v>
      </c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12</v>
      </c>
      <c r="B1330" s="662" t="s">
        <v>543</v>
      </c>
      <c r="C1330" s="662" t="s">
        <v>2356</v>
      </c>
      <c r="D1330" s="743" t="s">
        <v>4570</v>
      </c>
      <c r="E1330" s="744" t="s">
        <v>2374</v>
      </c>
      <c r="F1330" s="662" t="s">
        <v>2353</v>
      </c>
      <c r="G1330" s="662" t="s">
        <v>2671</v>
      </c>
      <c r="H1330" s="662" t="s">
        <v>544</v>
      </c>
      <c r="I1330" s="662" t="s">
        <v>3401</v>
      </c>
      <c r="J1330" s="662" t="s">
        <v>3402</v>
      </c>
      <c r="K1330" s="662" t="s">
        <v>3403</v>
      </c>
      <c r="L1330" s="663">
        <v>513.75</v>
      </c>
      <c r="M1330" s="663">
        <v>2055</v>
      </c>
      <c r="N1330" s="662">
        <v>4</v>
      </c>
      <c r="O1330" s="745">
        <v>1</v>
      </c>
      <c r="P1330" s="663">
        <v>2055</v>
      </c>
      <c r="Q1330" s="678">
        <v>1</v>
      </c>
      <c r="R1330" s="662">
        <v>4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12</v>
      </c>
      <c r="B1331" s="662" t="s">
        <v>543</v>
      </c>
      <c r="C1331" s="662" t="s">
        <v>2356</v>
      </c>
      <c r="D1331" s="743" t="s">
        <v>4570</v>
      </c>
      <c r="E1331" s="744" t="s">
        <v>2374</v>
      </c>
      <c r="F1331" s="662" t="s">
        <v>2353</v>
      </c>
      <c r="G1331" s="662" t="s">
        <v>2671</v>
      </c>
      <c r="H1331" s="662" t="s">
        <v>544</v>
      </c>
      <c r="I1331" s="662" t="s">
        <v>3417</v>
      </c>
      <c r="J1331" s="662" t="s">
        <v>3418</v>
      </c>
      <c r="K1331" s="662" t="s">
        <v>3419</v>
      </c>
      <c r="L1331" s="663">
        <v>196.43</v>
      </c>
      <c r="M1331" s="663">
        <v>1375.0100000000002</v>
      </c>
      <c r="N1331" s="662">
        <v>7</v>
      </c>
      <c r="O1331" s="745">
        <v>4</v>
      </c>
      <c r="P1331" s="663">
        <v>1178.5800000000002</v>
      </c>
      <c r="Q1331" s="678">
        <v>0.8571428571428571</v>
      </c>
      <c r="R1331" s="662">
        <v>6</v>
      </c>
      <c r="S1331" s="678">
        <v>0.8571428571428571</v>
      </c>
      <c r="T1331" s="745">
        <v>3.5</v>
      </c>
      <c r="U1331" s="701">
        <v>0.875</v>
      </c>
    </row>
    <row r="1332" spans="1:21" ht="14.4" customHeight="1" x14ac:dyDescent="0.3">
      <c r="A1332" s="661">
        <v>12</v>
      </c>
      <c r="B1332" s="662" t="s">
        <v>543</v>
      </c>
      <c r="C1332" s="662" t="s">
        <v>2356</v>
      </c>
      <c r="D1332" s="743" t="s">
        <v>4570</v>
      </c>
      <c r="E1332" s="744" t="s">
        <v>2374</v>
      </c>
      <c r="F1332" s="662" t="s">
        <v>2353</v>
      </c>
      <c r="G1332" s="662" t="s">
        <v>2671</v>
      </c>
      <c r="H1332" s="662" t="s">
        <v>544</v>
      </c>
      <c r="I1332" s="662" t="s">
        <v>3423</v>
      </c>
      <c r="J1332" s="662" t="s">
        <v>3424</v>
      </c>
      <c r="K1332" s="662" t="s">
        <v>3400</v>
      </c>
      <c r="L1332" s="663">
        <v>507.04</v>
      </c>
      <c r="M1332" s="663">
        <v>1014.08</v>
      </c>
      <c r="N1332" s="662">
        <v>2</v>
      </c>
      <c r="O1332" s="745">
        <v>1</v>
      </c>
      <c r="P1332" s="663">
        <v>507.04</v>
      </c>
      <c r="Q1332" s="678">
        <v>0.5</v>
      </c>
      <c r="R1332" s="662">
        <v>1</v>
      </c>
      <c r="S1332" s="678">
        <v>0.5</v>
      </c>
      <c r="T1332" s="745">
        <v>0.5</v>
      </c>
      <c r="U1332" s="701">
        <v>0.5</v>
      </c>
    </row>
    <row r="1333" spans="1:21" ht="14.4" customHeight="1" x14ac:dyDescent="0.3">
      <c r="A1333" s="661">
        <v>12</v>
      </c>
      <c r="B1333" s="662" t="s">
        <v>543</v>
      </c>
      <c r="C1333" s="662" t="s">
        <v>2356</v>
      </c>
      <c r="D1333" s="743" t="s">
        <v>4570</v>
      </c>
      <c r="E1333" s="744" t="s">
        <v>2374</v>
      </c>
      <c r="F1333" s="662" t="s">
        <v>2353</v>
      </c>
      <c r="G1333" s="662" t="s">
        <v>2671</v>
      </c>
      <c r="H1333" s="662" t="s">
        <v>544</v>
      </c>
      <c r="I1333" s="662" t="s">
        <v>3427</v>
      </c>
      <c r="J1333" s="662" t="s">
        <v>3428</v>
      </c>
      <c r="K1333" s="662" t="s">
        <v>3429</v>
      </c>
      <c r="L1333" s="663">
        <v>320</v>
      </c>
      <c r="M1333" s="663">
        <v>1600</v>
      </c>
      <c r="N1333" s="662">
        <v>5</v>
      </c>
      <c r="O1333" s="745">
        <v>2</v>
      </c>
      <c r="P1333" s="663">
        <v>960</v>
      </c>
      <c r="Q1333" s="678">
        <v>0.6</v>
      </c>
      <c r="R1333" s="662">
        <v>3</v>
      </c>
      <c r="S1333" s="678">
        <v>0.6</v>
      </c>
      <c r="T1333" s="745">
        <v>1.5</v>
      </c>
      <c r="U1333" s="701">
        <v>0.75</v>
      </c>
    </row>
    <row r="1334" spans="1:21" ht="14.4" customHeight="1" x14ac:dyDescent="0.3">
      <c r="A1334" s="661">
        <v>12</v>
      </c>
      <c r="B1334" s="662" t="s">
        <v>543</v>
      </c>
      <c r="C1334" s="662" t="s">
        <v>2356</v>
      </c>
      <c r="D1334" s="743" t="s">
        <v>4570</v>
      </c>
      <c r="E1334" s="744" t="s">
        <v>2374</v>
      </c>
      <c r="F1334" s="662" t="s">
        <v>2353</v>
      </c>
      <c r="G1334" s="662" t="s">
        <v>2671</v>
      </c>
      <c r="H1334" s="662" t="s">
        <v>544</v>
      </c>
      <c r="I1334" s="662" t="s">
        <v>3430</v>
      </c>
      <c r="J1334" s="662" t="s">
        <v>3431</v>
      </c>
      <c r="K1334" s="662" t="s">
        <v>3432</v>
      </c>
      <c r="L1334" s="663">
        <v>300</v>
      </c>
      <c r="M1334" s="663">
        <v>2400</v>
      </c>
      <c r="N1334" s="662">
        <v>8</v>
      </c>
      <c r="O1334" s="745">
        <v>3</v>
      </c>
      <c r="P1334" s="663">
        <v>1500</v>
      </c>
      <c r="Q1334" s="678">
        <v>0.625</v>
      </c>
      <c r="R1334" s="662">
        <v>5</v>
      </c>
      <c r="S1334" s="678">
        <v>0.625</v>
      </c>
      <c r="T1334" s="745">
        <v>2</v>
      </c>
      <c r="U1334" s="701">
        <v>0.66666666666666663</v>
      </c>
    </row>
    <row r="1335" spans="1:21" ht="14.4" customHeight="1" x14ac:dyDescent="0.3">
      <c r="A1335" s="661">
        <v>12</v>
      </c>
      <c r="B1335" s="662" t="s">
        <v>543</v>
      </c>
      <c r="C1335" s="662" t="s">
        <v>2356</v>
      </c>
      <c r="D1335" s="743" t="s">
        <v>4570</v>
      </c>
      <c r="E1335" s="744" t="s">
        <v>2374</v>
      </c>
      <c r="F1335" s="662" t="s">
        <v>2353</v>
      </c>
      <c r="G1335" s="662" t="s">
        <v>2671</v>
      </c>
      <c r="H1335" s="662" t="s">
        <v>544</v>
      </c>
      <c r="I1335" s="662" t="s">
        <v>3443</v>
      </c>
      <c r="J1335" s="662" t="s">
        <v>3444</v>
      </c>
      <c r="K1335" s="662" t="s">
        <v>3414</v>
      </c>
      <c r="L1335" s="663">
        <v>1000</v>
      </c>
      <c r="M1335" s="663">
        <v>1000</v>
      </c>
      <c r="N1335" s="662">
        <v>1</v>
      </c>
      <c r="O1335" s="745">
        <v>1</v>
      </c>
      <c r="P1335" s="663">
        <v>1000</v>
      </c>
      <c r="Q1335" s="678">
        <v>1</v>
      </c>
      <c r="R1335" s="662">
        <v>1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12</v>
      </c>
      <c r="B1336" s="662" t="s">
        <v>543</v>
      </c>
      <c r="C1336" s="662" t="s">
        <v>2356</v>
      </c>
      <c r="D1336" s="743" t="s">
        <v>4570</v>
      </c>
      <c r="E1336" s="744" t="s">
        <v>2374</v>
      </c>
      <c r="F1336" s="662" t="s">
        <v>2353</v>
      </c>
      <c r="G1336" s="662" t="s">
        <v>2671</v>
      </c>
      <c r="H1336" s="662" t="s">
        <v>544</v>
      </c>
      <c r="I1336" s="662" t="s">
        <v>3155</v>
      </c>
      <c r="J1336" s="662" t="s">
        <v>3156</v>
      </c>
      <c r="K1336" s="662" t="s">
        <v>3157</v>
      </c>
      <c r="L1336" s="663">
        <v>300</v>
      </c>
      <c r="M1336" s="663">
        <v>2700</v>
      </c>
      <c r="N1336" s="662">
        <v>9</v>
      </c>
      <c r="O1336" s="745">
        <v>4</v>
      </c>
      <c r="P1336" s="663">
        <v>2100</v>
      </c>
      <c r="Q1336" s="678">
        <v>0.77777777777777779</v>
      </c>
      <c r="R1336" s="662">
        <v>7</v>
      </c>
      <c r="S1336" s="678">
        <v>0.77777777777777779</v>
      </c>
      <c r="T1336" s="745">
        <v>3</v>
      </c>
      <c r="U1336" s="701">
        <v>0.75</v>
      </c>
    </row>
    <row r="1337" spans="1:21" ht="14.4" customHeight="1" x14ac:dyDescent="0.3">
      <c r="A1337" s="661">
        <v>12</v>
      </c>
      <c r="B1337" s="662" t="s">
        <v>543</v>
      </c>
      <c r="C1337" s="662" t="s">
        <v>2356</v>
      </c>
      <c r="D1337" s="743" t="s">
        <v>4570</v>
      </c>
      <c r="E1337" s="744" t="s">
        <v>2374</v>
      </c>
      <c r="F1337" s="662" t="s">
        <v>2353</v>
      </c>
      <c r="G1337" s="662" t="s">
        <v>2671</v>
      </c>
      <c r="H1337" s="662" t="s">
        <v>544</v>
      </c>
      <c r="I1337" s="662" t="s">
        <v>3463</v>
      </c>
      <c r="J1337" s="662" t="s">
        <v>3464</v>
      </c>
      <c r="K1337" s="662" t="s">
        <v>3465</v>
      </c>
      <c r="L1337" s="663">
        <v>525.23</v>
      </c>
      <c r="M1337" s="663">
        <v>3151.38</v>
      </c>
      <c r="N1337" s="662">
        <v>6</v>
      </c>
      <c r="O1337" s="745">
        <v>2</v>
      </c>
      <c r="P1337" s="663">
        <v>2100.92</v>
      </c>
      <c r="Q1337" s="678">
        <v>0.66666666666666663</v>
      </c>
      <c r="R1337" s="662">
        <v>4</v>
      </c>
      <c r="S1337" s="678">
        <v>0.66666666666666663</v>
      </c>
      <c r="T1337" s="745">
        <v>1.5</v>
      </c>
      <c r="U1337" s="701">
        <v>0.75</v>
      </c>
    </row>
    <row r="1338" spans="1:21" ht="14.4" customHeight="1" x14ac:dyDescent="0.3">
      <c r="A1338" s="661">
        <v>12</v>
      </c>
      <c r="B1338" s="662" t="s">
        <v>543</v>
      </c>
      <c r="C1338" s="662" t="s">
        <v>2356</v>
      </c>
      <c r="D1338" s="743" t="s">
        <v>4570</v>
      </c>
      <c r="E1338" s="744" t="s">
        <v>2374</v>
      </c>
      <c r="F1338" s="662" t="s">
        <v>2353</v>
      </c>
      <c r="G1338" s="662" t="s">
        <v>2671</v>
      </c>
      <c r="H1338" s="662" t="s">
        <v>544</v>
      </c>
      <c r="I1338" s="662" t="s">
        <v>3466</v>
      </c>
      <c r="J1338" s="662" t="s">
        <v>3467</v>
      </c>
      <c r="K1338" s="662" t="s">
        <v>2432</v>
      </c>
      <c r="L1338" s="663">
        <v>117.42</v>
      </c>
      <c r="M1338" s="663">
        <v>704.52</v>
      </c>
      <c r="N1338" s="662">
        <v>6</v>
      </c>
      <c r="O1338" s="745">
        <v>2</v>
      </c>
      <c r="P1338" s="663">
        <v>234.84</v>
      </c>
      <c r="Q1338" s="678">
        <v>0.33333333333333337</v>
      </c>
      <c r="R1338" s="662">
        <v>2</v>
      </c>
      <c r="S1338" s="678">
        <v>0.33333333333333331</v>
      </c>
      <c r="T1338" s="745">
        <v>0.5</v>
      </c>
      <c r="U1338" s="701">
        <v>0.25</v>
      </c>
    </row>
    <row r="1339" spans="1:21" ht="14.4" customHeight="1" x14ac:dyDescent="0.3">
      <c r="A1339" s="661">
        <v>12</v>
      </c>
      <c r="B1339" s="662" t="s">
        <v>543</v>
      </c>
      <c r="C1339" s="662" t="s">
        <v>2356</v>
      </c>
      <c r="D1339" s="743" t="s">
        <v>4570</v>
      </c>
      <c r="E1339" s="744" t="s">
        <v>2374</v>
      </c>
      <c r="F1339" s="662" t="s">
        <v>2353</v>
      </c>
      <c r="G1339" s="662" t="s">
        <v>2671</v>
      </c>
      <c r="H1339" s="662" t="s">
        <v>544</v>
      </c>
      <c r="I1339" s="662" t="s">
        <v>3477</v>
      </c>
      <c r="J1339" s="662" t="s">
        <v>3478</v>
      </c>
      <c r="K1339" s="662" t="s">
        <v>3479</v>
      </c>
      <c r="L1339" s="663">
        <v>1743</v>
      </c>
      <c r="M1339" s="663">
        <v>5229</v>
      </c>
      <c r="N1339" s="662">
        <v>3</v>
      </c>
      <c r="O1339" s="745">
        <v>1</v>
      </c>
      <c r="P1339" s="663">
        <v>5229</v>
      </c>
      <c r="Q1339" s="678">
        <v>1</v>
      </c>
      <c r="R1339" s="662">
        <v>3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12</v>
      </c>
      <c r="B1340" s="662" t="s">
        <v>543</v>
      </c>
      <c r="C1340" s="662" t="s">
        <v>2356</v>
      </c>
      <c r="D1340" s="743" t="s">
        <v>4570</v>
      </c>
      <c r="E1340" s="744" t="s">
        <v>2374</v>
      </c>
      <c r="F1340" s="662" t="s">
        <v>2353</v>
      </c>
      <c r="G1340" s="662" t="s">
        <v>2671</v>
      </c>
      <c r="H1340" s="662" t="s">
        <v>544</v>
      </c>
      <c r="I1340" s="662" t="s">
        <v>3485</v>
      </c>
      <c r="J1340" s="662" t="s">
        <v>3481</v>
      </c>
      <c r="K1340" s="662" t="s">
        <v>3486</v>
      </c>
      <c r="L1340" s="663">
        <v>1027.5</v>
      </c>
      <c r="M1340" s="663">
        <v>15412.5</v>
      </c>
      <c r="N1340" s="662">
        <v>15</v>
      </c>
      <c r="O1340" s="745">
        <v>2</v>
      </c>
      <c r="P1340" s="663">
        <v>15412.5</v>
      </c>
      <c r="Q1340" s="678">
        <v>1</v>
      </c>
      <c r="R1340" s="662">
        <v>15</v>
      </c>
      <c r="S1340" s="678">
        <v>1</v>
      </c>
      <c r="T1340" s="745">
        <v>2</v>
      </c>
      <c r="U1340" s="701">
        <v>1</v>
      </c>
    </row>
    <row r="1341" spans="1:21" ht="14.4" customHeight="1" x14ac:dyDescent="0.3">
      <c r="A1341" s="661">
        <v>12</v>
      </c>
      <c r="B1341" s="662" t="s">
        <v>543</v>
      </c>
      <c r="C1341" s="662" t="s">
        <v>2356</v>
      </c>
      <c r="D1341" s="743" t="s">
        <v>4570</v>
      </c>
      <c r="E1341" s="744" t="s">
        <v>2374</v>
      </c>
      <c r="F1341" s="662" t="s">
        <v>2353</v>
      </c>
      <c r="G1341" s="662" t="s">
        <v>2671</v>
      </c>
      <c r="H1341" s="662" t="s">
        <v>544</v>
      </c>
      <c r="I1341" s="662" t="s">
        <v>3487</v>
      </c>
      <c r="J1341" s="662" t="s">
        <v>3488</v>
      </c>
      <c r="K1341" s="662" t="s">
        <v>3489</v>
      </c>
      <c r="L1341" s="663">
        <v>198.08</v>
      </c>
      <c r="M1341" s="663">
        <v>2178.88</v>
      </c>
      <c r="N1341" s="662">
        <v>11</v>
      </c>
      <c r="O1341" s="745">
        <v>3</v>
      </c>
      <c r="P1341" s="663">
        <v>1584.64</v>
      </c>
      <c r="Q1341" s="678">
        <v>0.72727272727272729</v>
      </c>
      <c r="R1341" s="662">
        <v>8</v>
      </c>
      <c r="S1341" s="678">
        <v>0.72727272727272729</v>
      </c>
      <c r="T1341" s="745">
        <v>2.5</v>
      </c>
      <c r="U1341" s="701">
        <v>0.83333333333333337</v>
      </c>
    </row>
    <row r="1342" spans="1:21" ht="14.4" customHeight="1" x14ac:dyDescent="0.3">
      <c r="A1342" s="661">
        <v>12</v>
      </c>
      <c r="B1342" s="662" t="s">
        <v>543</v>
      </c>
      <c r="C1342" s="662" t="s">
        <v>2356</v>
      </c>
      <c r="D1342" s="743" t="s">
        <v>4570</v>
      </c>
      <c r="E1342" s="744" t="s">
        <v>2374</v>
      </c>
      <c r="F1342" s="662" t="s">
        <v>2353</v>
      </c>
      <c r="G1342" s="662" t="s">
        <v>2671</v>
      </c>
      <c r="H1342" s="662" t="s">
        <v>544</v>
      </c>
      <c r="I1342" s="662" t="s">
        <v>3888</v>
      </c>
      <c r="J1342" s="662" t="s">
        <v>3889</v>
      </c>
      <c r="K1342" s="662" t="s">
        <v>3397</v>
      </c>
      <c r="L1342" s="663">
        <v>556.46</v>
      </c>
      <c r="M1342" s="663">
        <v>556.46</v>
      </c>
      <c r="N1342" s="662">
        <v>1</v>
      </c>
      <c r="O1342" s="745">
        <v>1</v>
      </c>
      <c r="P1342" s="663">
        <v>556.46</v>
      </c>
      <c r="Q1342" s="678">
        <v>1</v>
      </c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12</v>
      </c>
      <c r="B1343" s="662" t="s">
        <v>543</v>
      </c>
      <c r="C1343" s="662" t="s">
        <v>2356</v>
      </c>
      <c r="D1343" s="743" t="s">
        <v>4570</v>
      </c>
      <c r="E1343" s="744" t="s">
        <v>2374</v>
      </c>
      <c r="F1343" s="662" t="s">
        <v>2353</v>
      </c>
      <c r="G1343" s="662" t="s">
        <v>2671</v>
      </c>
      <c r="H1343" s="662" t="s">
        <v>544</v>
      </c>
      <c r="I1343" s="662" t="s">
        <v>3505</v>
      </c>
      <c r="J1343" s="662" t="s">
        <v>3506</v>
      </c>
      <c r="K1343" s="662" t="s">
        <v>3507</v>
      </c>
      <c r="L1343" s="663">
        <v>4608</v>
      </c>
      <c r="M1343" s="663">
        <v>13824</v>
      </c>
      <c r="N1343" s="662">
        <v>3</v>
      </c>
      <c r="O1343" s="745">
        <v>1</v>
      </c>
      <c r="P1343" s="663">
        <v>13824</v>
      </c>
      <c r="Q1343" s="678">
        <v>1</v>
      </c>
      <c r="R1343" s="662">
        <v>3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12</v>
      </c>
      <c r="B1344" s="662" t="s">
        <v>543</v>
      </c>
      <c r="C1344" s="662" t="s">
        <v>2356</v>
      </c>
      <c r="D1344" s="743" t="s">
        <v>4570</v>
      </c>
      <c r="E1344" s="744" t="s">
        <v>2374</v>
      </c>
      <c r="F1344" s="662" t="s">
        <v>2353</v>
      </c>
      <c r="G1344" s="662" t="s">
        <v>2671</v>
      </c>
      <c r="H1344" s="662" t="s">
        <v>544</v>
      </c>
      <c r="I1344" s="662" t="s">
        <v>3514</v>
      </c>
      <c r="J1344" s="662" t="s">
        <v>3515</v>
      </c>
      <c r="K1344" s="662" t="s">
        <v>3516</v>
      </c>
      <c r="L1344" s="663">
        <v>1070</v>
      </c>
      <c r="M1344" s="663">
        <v>19260</v>
      </c>
      <c r="N1344" s="662">
        <v>18</v>
      </c>
      <c r="O1344" s="745">
        <v>2</v>
      </c>
      <c r="P1344" s="663">
        <v>12840</v>
      </c>
      <c r="Q1344" s="678">
        <v>0.66666666666666663</v>
      </c>
      <c r="R1344" s="662">
        <v>12</v>
      </c>
      <c r="S1344" s="678">
        <v>0.66666666666666663</v>
      </c>
      <c r="T1344" s="745">
        <v>1.5</v>
      </c>
      <c r="U1344" s="701">
        <v>0.75</v>
      </c>
    </row>
    <row r="1345" spans="1:21" ht="14.4" customHeight="1" x14ac:dyDescent="0.3">
      <c r="A1345" s="661">
        <v>12</v>
      </c>
      <c r="B1345" s="662" t="s">
        <v>543</v>
      </c>
      <c r="C1345" s="662" t="s">
        <v>2356</v>
      </c>
      <c r="D1345" s="743" t="s">
        <v>4570</v>
      </c>
      <c r="E1345" s="744" t="s">
        <v>2374</v>
      </c>
      <c r="F1345" s="662" t="s">
        <v>2353</v>
      </c>
      <c r="G1345" s="662" t="s">
        <v>2671</v>
      </c>
      <c r="H1345" s="662" t="s">
        <v>544</v>
      </c>
      <c r="I1345" s="662" t="s">
        <v>3517</v>
      </c>
      <c r="J1345" s="662" t="s">
        <v>3518</v>
      </c>
      <c r="K1345" s="662" t="s">
        <v>3519</v>
      </c>
      <c r="L1345" s="663">
        <v>3060</v>
      </c>
      <c r="M1345" s="663">
        <v>18360</v>
      </c>
      <c r="N1345" s="662">
        <v>6</v>
      </c>
      <c r="O1345" s="745">
        <v>2</v>
      </c>
      <c r="P1345" s="663">
        <v>12240</v>
      </c>
      <c r="Q1345" s="678">
        <v>0.66666666666666663</v>
      </c>
      <c r="R1345" s="662">
        <v>4</v>
      </c>
      <c r="S1345" s="678">
        <v>0.66666666666666663</v>
      </c>
      <c r="T1345" s="745">
        <v>1.5</v>
      </c>
      <c r="U1345" s="701">
        <v>0.75</v>
      </c>
    </row>
    <row r="1346" spans="1:21" ht="14.4" customHeight="1" x14ac:dyDescent="0.3">
      <c r="A1346" s="661">
        <v>12</v>
      </c>
      <c r="B1346" s="662" t="s">
        <v>543</v>
      </c>
      <c r="C1346" s="662" t="s">
        <v>2356</v>
      </c>
      <c r="D1346" s="743" t="s">
        <v>4570</v>
      </c>
      <c r="E1346" s="744" t="s">
        <v>2374</v>
      </c>
      <c r="F1346" s="662" t="s">
        <v>2353</v>
      </c>
      <c r="G1346" s="662" t="s">
        <v>2671</v>
      </c>
      <c r="H1346" s="662" t="s">
        <v>544</v>
      </c>
      <c r="I1346" s="662" t="s">
        <v>3175</v>
      </c>
      <c r="J1346" s="662" t="s">
        <v>3176</v>
      </c>
      <c r="K1346" s="662" t="s">
        <v>3177</v>
      </c>
      <c r="L1346" s="663">
        <v>1124.9000000000001</v>
      </c>
      <c r="M1346" s="663">
        <v>22498</v>
      </c>
      <c r="N1346" s="662">
        <v>20</v>
      </c>
      <c r="O1346" s="745">
        <v>3</v>
      </c>
      <c r="P1346" s="663">
        <v>13498.800000000001</v>
      </c>
      <c r="Q1346" s="678">
        <v>0.60000000000000009</v>
      </c>
      <c r="R1346" s="662">
        <v>12</v>
      </c>
      <c r="S1346" s="678">
        <v>0.6</v>
      </c>
      <c r="T1346" s="745">
        <v>1.5</v>
      </c>
      <c r="U1346" s="701">
        <v>0.5</v>
      </c>
    </row>
    <row r="1347" spans="1:21" ht="14.4" customHeight="1" x14ac:dyDescent="0.3">
      <c r="A1347" s="661">
        <v>12</v>
      </c>
      <c r="B1347" s="662" t="s">
        <v>543</v>
      </c>
      <c r="C1347" s="662" t="s">
        <v>2356</v>
      </c>
      <c r="D1347" s="743" t="s">
        <v>4570</v>
      </c>
      <c r="E1347" s="744" t="s">
        <v>2374</v>
      </c>
      <c r="F1347" s="662" t="s">
        <v>2353</v>
      </c>
      <c r="G1347" s="662" t="s">
        <v>2671</v>
      </c>
      <c r="H1347" s="662" t="s">
        <v>544</v>
      </c>
      <c r="I1347" s="662" t="s">
        <v>3890</v>
      </c>
      <c r="J1347" s="662" t="s">
        <v>3500</v>
      </c>
      <c r="K1347" s="662" t="s">
        <v>3891</v>
      </c>
      <c r="L1347" s="663">
        <v>3000</v>
      </c>
      <c r="M1347" s="663">
        <v>15000</v>
      </c>
      <c r="N1347" s="662">
        <v>5</v>
      </c>
      <c r="O1347" s="745">
        <v>1</v>
      </c>
      <c r="P1347" s="663">
        <v>15000</v>
      </c>
      <c r="Q1347" s="678">
        <v>1</v>
      </c>
      <c r="R1347" s="662">
        <v>5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12</v>
      </c>
      <c r="B1348" s="662" t="s">
        <v>543</v>
      </c>
      <c r="C1348" s="662" t="s">
        <v>2356</v>
      </c>
      <c r="D1348" s="743" t="s">
        <v>4570</v>
      </c>
      <c r="E1348" s="744" t="s">
        <v>2374</v>
      </c>
      <c r="F1348" s="662" t="s">
        <v>2353</v>
      </c>
      <c r="G1348" s="662" t="s">
        <v>2671</v>
      </c>
      <c r="H1348" s="662" t="s">
        <v>544</v>
      </c>
      <c r="I1348" s="662" t="s">
        <v>3520</v>
      </c>
      <c r="J1348" s="662" t="s">
        <v>3515</v>
      </c>
      <c r="K1348" s="662" t="s">
        <v>3521</v>
      </c>
      <c r="L1348" s="663">
        <v>1070</v>
      </c>
      <c r="M1348" s="663">
        <v>12840</v>
      </c>
      <c r="N1348" s="662">
        <v>12</v>
      </c>
      <c r="O1348" s="745">
        <v>1</v>
      </c>
      <c r="P1348" s="663">
        <v>6420</v>
      </c>
      <c r="Q1348" s="678">
        <v>0.5</v>
      </c>
      <c r="R1348" s="662">
        <v>6</v>
      </c>
      <c r="S1348" s="678">
        <v>0.5</v>
      </c>
      <c r="T1348" s="745">
        <v>0.5</v>
      </c>
      <c r="U1348" s="701">
        <v>0.5</v>
      </c>
    </row>
    <row r="1349" spans="1:21" ht="14.4" customHeight="1" x14ac:dyDescent="0.3">
      <c r="A1349" s="661">
        <v>12</v>
      </c>
      <c r="B1349" s="662" t="s">
        <v>543</v>
      </c>
      <c r="C1349" s="662" t="s">
        <v>2356</v>
      </c>
      <c r="D1349" s="743" t="s">
        <v>4570</v>
      </c>
      <c r="E1349" s="744" t="s">
        <v>2374</v>
      </c>
      <c r="F1349" s="662" t="s">
        <v>2353</v>
      </c>
      <c r="G1349" s="662" t="s">
        <v>2671</v>
      </c>
      <c r="H1349" s="662" t="s">
        <v>544</v>
      </c>
      <c r="I1349" s="662" t="s">
        <v>3522</v>
      </c>
      <c r="J1349" s="662" t="s">
        <v>3518</v>
      </c>
      <c r="K1349" s="662" t="s">
        <v>3523</v>
      </c>
      <c r="L1349" s="663">
        <v>3060</v>
      </c>
      <c r="M1349" s="663">
        <v>12240</v>
      </c>
      <c r="N1349" s="662">
        <v>4</v>
      </c>
      <c r="O1349" s="745">
        <v>1</v>
      </c>
      <c r="P1349" s="663">
        <v>6120</v>
      </c>
      <c r="Q1349" s="678">
        <v>0.5</v>
      </c>
      <c r="R1349" s="662">
        <v>2</v>
      </c>
      <c r="S1349" s="678">
        <v>0.5</v>
      </c>
      <c r="T1349" s="745">
        <v>0.5</v>
      </c>
      <c r="U1349" s="701">
        <v>0.5</v>
      </c>
    </row>
    <row r="1350" spans="1:21" ht="14.4" customHeight="1" x14ac:dyDescent="0.3">
      <c r="A1350" s="661">
        <v>12</v>
      </c>
      <c r="B1350" s="662" t="s">
        <v>543</v>
      </c>
      <c r="C1350" s="662" t="s">
        <v>2356</v>
      </c>
      <c r="D1350" s="743" t="s">
        <v>4570</v>
      </c>
      <c r="E1350" s="744" t="s">
        <v>2374</v>
      </c>
      <c r="F1350" s="662" t="s">
        <v>2353</v>
      </c>
      <c r="G1350" s="662" t="s">
        <v>2671</v>
      </c>
      <c r="H1350" s="662" t="s">
        <v>544</v>
      </c>
      <c r="I1350" s="662" t="s">
        <v>3892</v>
      </c>
      <c r="J1350" s="662" t="s">
        <v>3893</v>
      </c>
      <c r="K1350" s="662" t="s">
        <v>3894</v>
      </c>
      <c r="L1350" s="663">
        <v>1235.4100000000001</v>
      </c>
      <c r="M1350" s="663">
        <v>4941.6400000000003</v>
      </c>
      <c r="N1350" s="662">
        <v>4</v>
      </c>
      <c r="O1350" s="745">
        <v>1</v>
      </c>
      <c r="P1350" s="663">
        <v>2470.8200000000002</v>
      </c>
      <c r="Q1350" s="678">
        <v>0.5</v>
      </c>
      <c r="R1350" s="662">
        <v>2</v>
      </c>
      <c r="S1350" s="678">
        <v>0.5</v>
      </c>
      <c r="T1350" s="745">
        <v>0.5</v>
      </c>
      <c r="U1350" s="701">
        <v>0.5</v>
      </c>
    </row>
    <row r="1351" spans="1:21" ht="14.4" customHeight="1" x14ac:dyDescent="0.3">
      <c r="A1351" s="661">
        <v>12</v>
      </c>
      <c r="B1351" s="662" t="s">
        <v>543</v>
      </c>
      <c r="C1351" s="662" t="s">
        <v>2356</v>
      </c>
      <c r="D1351" s="743" t="s">
        <v>4570</v>
      </c>
      <c r="E1351" s="744" t="s">
        <v>2374</v>
      </c>
      <c r="F1351" s="662" t="s">
        <v>2353</v>
      </c>
      <c r="G1351" s="662" t="s">
        <v>2671</v>
      </c>
      <c r="H1351" s="662" t="s">
        <v>544</v>
      </c>
      <c r="I1351" s="662" t="s">
        <v>3533</v>
      </c>
      <c r="J1351" s="662" t="s">
        <v>3534</v>
      </c>
      <c r="K1351" s="662" t="s">
        <v>3535</v>
      </c>
      <c r="L1351" s="663">
        <v>1500</v>
      </c>
      <c r="M1351" s="663">
        <v>9000</v>
      </c>
      <c r="N1351" s="662">
        <v>6</v>
      </c>
      <c r="O1351" s="745">
        <v>1</v>
      </c>
      <c r="P1351" s="663">
        <v>9000</v>
      </c>
      <c r="Q1351" s="678">
        <v>1</v>
      </c>
      <c r="R1351" s="662">
        <v>6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12</v>
      </c>
      <c r="B1352" s="662" t="s">
        <v>543</v>
      </c>
      <c r="C1352" s="662" t="s">
        <v>2356</v>
      </c>
      <c r="D1352" s="743" t="s">
        <v>4570</v>
      </c>
      <c r="E1352" s="744" t="s">
        <v>2374</v>
      </c>
      <c r="F1352" s="662" t="s">
        <v>2353</v>
      </c>
      <c r="G1352" s="662" t="s">
        <v>2671</v>
      </c>
      <c r="H1352" s="662" t="s">
        <v>544</v>
      </c>
      <c r="I1352" s="662" t="s">
        <v>3548</v>
      </c>
      <c r="J1352" s="662" t="s">
        <v>3546</v>
      </c>
      <c r="K1352" s="662" t="s">
        <v>3549</v>
      </c>
      <c r="L1352" s="663">
        <v>1027.5</v>
      </c>
      <c r="M1352" s="663">
        <v>6165</v>
      </c>
      <c r="N1352" s="662">
        <v>6</v>
      </c>
      <c r="O1352" s="745">
        <v>1</v>
      </c>
      <c r="P1352" s="663">
        <v>6165</v>
      </c>
      <c r="Q1352" s="678">
        <v>1</v>
      </c>
      <c r="R1352" s="662">
        <v>6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12</v>
      </c>
      <c r="B1353" s="662" t="s">
        <v>543</v>
      </c>
      <c r="C1353" s="662" t="s">
        <v>2356</v>
      </c>
      <c r="D1353" s="743" t="s">
        <v>4570</v>
      </c>
      <c r="E1353" s="744" t="s">
        <v>2374</v>
      </c>
      <c r="F1353" s="662" t="s">
        <v>2353</v>
      </c>
      <c r="G1353" s="662" t="s">
        <v>2939</v>
      </c>
      <c r="H1353" s="662" t="s">
        <v>544</v>
      </c>
      <c r="I1353" s="662" t="s">
        <v>3181</v>
      </c>
      <c r="J1353" s="662" t="s">
        <v>3182</v>
      </c>
      <c r="K1353" s="662" t="s">
        <v>3183</v>
      </c>
      <c r="L1353" s="663">
        <v>99</v>
      </c>
      <c r="M1353" s="663">
        <v>1584</v>
      </c>
      <c r="N1353" s="662">
        <v>16</v>
      </c>
      <c r="O1353" s="745">
        <v>3</v>
      </c>
      <c r="P1353" s="663">
        <v>1188</v>
      </c>
      <c r="Q1353" s="678">
        <v>0.75</v>
      </c>
      <c r="R1353" s="662">
        <v>12</v>
      </c>
      <c r="S1353" s="678">
        <v>0.75</v>
      </c>
      <c r="T1353" s="745">
        <v>2.5</v>
      </c>
      <c r="U1353" s="701">
        <v>0.83333333333333337</v>
      </c>
    </row>
    <row r="1354" spans="1:21" ht="14.4" customHeight="1" x14ac:dyDescent="0.3">
      <c r="A1354" s="661">
        <v>12</v>
      </c>
      <c r="B1354" s="662" t="s">
        <v>543</v>
      </c>
      <c r="C1354" s="662" t="s">
        <v>2356</v>
      </c>
      <c r="D1354" s="743" t="s">
        <v>4570</v>
      </c>
      <c r="E1354" s="744" t="s">
        <v>2374</v>
      </c>
      <c r="F1354" s="662" t="s">
        <v>2353</v>
      </c>
      <c r="G1354" s="662" t="s">
        <v>2939</v>
      </c>
      <c r="H1354" s="662" t="s">
        <v>544</v>
      </c>
      <c r="I1354" s="662" t="s">
        <v>3184</v>
      </c>
      <c r="J1354" s="662" t="s">
        <v>3185</v>
      </c>
      <c r="K1354" s="662" t="s">
        <v>3186</v>
      </c>
      <c r="L1354" s="663">
        <v>50</v>
      </c>
      <c r="M1354" s="663">
        <v>400</v>
      </c>
      <c r="N1354" s="662">
        <v>8</v>
      </c>
      <c r="O1354" s="745">
        <v>3</v>
      </c>
      <c r="P1354" s="663">
        <v>300</v>
      </c>
      <c r="Q1354" s="678">
        <v>0.75</v>
      </c>
      <c r="R1354" s="662">
        <v>6</v>
      </c>
      <c r="S1354" s="678">
        <v>0.75</v>
      </c>
      <c r="T1354" s="745">
        <v>2.5</v>
      </c>
      <c r="U1354" s="701">
        <v>0.83333333333333337</v>
      </c>
    </row>
    <row r="1355" spans="1:21" ht="14.4" customHeight="1" x14ac:dyDescent="0.3">
      <c r="A1355" s="661">
        <v>12</v>
      </c>
      <c r="B1355" s="662" t="s">
        <v>543</v>
      </c>
      <c r="C1355" s="662" t="s">
        <v>2356</v>
      </c>
      <c r="D1355" s="743" t="s">
        <v>4570</v>
      </c>
      <c r="E1355" s="744" t="s">
        <v>2374</v>
      </c>
      <c r="F1355" s="662" t="s">
        <v>2353</v>
      </c>
      <c r="G1355" s="662" t="s">
        <v>2426</v>
      </c>
      <c r="H1355" s="662" t="s">
        <v>544</v>
      </c>
      <c r="I1355" s="662" t="s">
        <v>2511</v>
      </c>
      <c r="J1355" s="662" t="s">
        <v>2512</v>
      </c>
      <c r="K1355" s="662" t="s">
        <v>2513</v>
      </c>
      <c r="L1355" s="663">
        <v>162.71</v>
      </c>
      <c r="M1355" s="663">
        <v>1952.52</v>
      </c>
      <c r="N1355" s="662">
        <v>12</v>
      </c>
      <c r="O1355" s="745">
        <v>2</v>
      </c>
      <c r="P1355" s="663">
        <v>813.55000000000007</v>
      </c>
      <c r="Q1355" s="678">
        <v>0.41666666666666669</v>
      </c>
      <c r="R1355" s="662">
        <v>5</v>
      </c>
      <c r="S1355" s="678">
        <v>0.41666666666666669</v>
      </c>
      <c r="T1355" s="745">
        <v>1</v>
      </c>
      <c r="U1355" s="701">
        <v>0.5</v>
      </c>
    </row>
    <row r="1356" spans="1:21" ht="14.4" customHeight="1" x14ac:dyDescent="0.3">
      <c r="A1356" s="661">
        <v>12</v>
      </c>
      <c r="B1356" s="662" t="s">
        <v>543</v>
      </c>
      <c r="C1356" s="662" t="s">
        <v>2356</v>
      </c>
      <c r="D1356" s="743" t="s">
        <v>4570</v>
      </c>
      <c r="E1356" s="744" t="s">
        <v>2374</v>
      </c>
      <c r="F1356" s="662" t="s">
        <v>2353</v>
      </c>
      <c r="G1356" s="662" t="s">
        <v>2426</v>
      </c>
      <c r="H1356" s="662" t="s">
        <v>544</v>
      </c>
      <c r="I1356" s="662" t="s">
        <v>2943</v>
      </c>
      <c r="J1356" s="662" t="s">
        <v>2944</v>
      </c>
      <c r="K1356" s="662" t="s">
        <v>2945</v>
      </c>
      <c r="L1356" s="663">
        <v>99.99</v>
      </c>
      <c r="M1356" s="663">
        <v>1199.8799999999999</v>
      </c>
      <c r="N1356" s="662">
        <v>12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12</v>
      </c>
      <c r="B1357" s="662" t="s">
        <v>543</v>
      </c>
      <c r="C1357" s="662" t="s">
        <v>2356</v>
      </c>
      <c r="D1357" s="743" t="s">
        <v>4570</v>
      </c>
      <c r="E1357" s="744" t="s">
        <v>2374</v>
      </c>
      <c r="F1357" s="662" t="s">
        <v>2353</v>
      </c>
      <c r="G1357" s="662" t="s">
        <v>2426</v>
      </c>
      <c r="H1357" s="662" t="s">
        <v>544</v>
      </c>
      <c r="I1357" s="662" t="s">
        <v>2427</v>
      </c>
      <c r="J1357" s="662" t="s">
        <v>2428</v>
      </c>
      <c r="K1357" s="662" t="s">
        <v>2429</v>
      </c>
      <c r="L1357" s="663">
        <v>48.75</v>
      </c>
      <c r="M1357" s="663">
        <v>48.75</v>
      </c>
      <c r="N1357" s="662">
        <v>1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12</v>
      </c>
      <c r="B1358" s="662" t="s">
        <v>543</v>
      </c>
      <c r="C1358" s="662" t="s">
        <v>2356</v>
      </c>
      <c r="D1358" s="743" t="s">
        <v>4570</v>
      </c>
      <c r="E1358" s="744" t="s">
        <v>2374</v>
      </c>
      <c r="F1358" s="662" t="s">
        <v>2353</v>
      </c>
      <c r="G1358" s="662" t="s">
        <v>2426</v>
      </c>
      <c r="H1358" s="662" t="s">
        <v>544</v>
      </c>
      <c r="I1358" s="662" t="s">
        <v>3188</v>
      </c>
      <c r="J1358" s="662" t="s">
        <v>3189</v>
      </c>
      <c r="K1358" s="662" t="s">
        <v>3190</v>
      </c>
      <c r="L1358" s="663">
        <v>420</v>
      </c>
      <c r="M1358" s="663">
        <v>2520</v>
      </c>
      <c r="N1358" s="662">
        <v>6</v>
      </c>
      <c r="O1358" s="745">
        <v>2</v>
      </c>
      <c r="P1358" s="663">
        <v>1680</v>
      </c>
      <c r="Q1358" s="678">
        <v>0.66666666666666663</v>
      </c>
      <c r="R1358" s="662">
        <v>4</v>
      </c>
      <c r="S1358" s="678">
        <v>0.66666666666666663</v>
      </c>
      <c r="T1358" s="745">
        <v>1.5</v>
      </c>
      <c r="U1358" s="701">
        <v>0.75</v>
      </c>
    </row>
    <row r="1359" spans="1:21" ht="14.4" customHeight="1" x14ac:dyDescent="0.3">
      <c r="A1359" s="661">
        <v>12</v>
      </c>
      <c r="B1359" s="662" t="s">
        <v>543</v>
      </c>
      <c r="C1359" s="662" t="s">
        <v>2356</v>
      </c>
      <c r="D1359" s="743" t="s">
        <v>4570</v>
      </c>
      <c r="E1359" s="744" t="s">
        <v>2374</v>
      </c>
      <c r="F1359" s="662" t="s">
        <v>2353</v>
      </c>
      <c r="G1359" s="662" t="s">
        <v>2426</v>
      </c>
      <c r="H1359" s="662" t="s">
        <v>544</v>
      </c>
      <c r="I1359" s="662" t="s">
        <v>2430</v>
      </c>
      <c r="J1359" s="662" t="s">
        <v>2431</v>
      </c>
      <c r="K1359" s="662" t="s">
        <v>2432</v>
      </c>
      <c r="L1359" s="663">
        <v>87</v>
      </c>
      <c r="M1359" s="663">
        <v>261</v>
      </c>
      <c r="N1359" s="662">
        <v>3</v>
      </c>
      <c r="O1359" s="745">
        <v>2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12</v>
      </c>
      <c r="B1360" s="662" t="s">
        <v>543</v>
      </c>
      <c r="C1360" s="662" t="s">
        <v>2356</v>
      </c>
      <c r="D1360" s="743" t="s">
        <v>4570</v>
      </c>
      <c r="E1360" s="744" t="s">
        <v>2374</v>
      </c>
      <c r="F1360" s="662" t="s">
        <v>2353</v>
      </c>
      <c r="G1360" s="662" t="s">
        <v>2426</v>
      </c>
      <c r="H1360" s="662" t="s">
        <v>544</v>
      </c>
      <c r="I1360" s="662" t="s">
        <v>3191</v>
      </c>
      <c r="J1360" s="662" t="s">
        <v>3192</v>
      </c>
      <c r="K1360" s="662" t="s">
        <v>3193</v>
      </c>
      <c r="L1360" s="663">
        <v>500</v>
      </c>
      <c r="M1360" s="663">
        <v>500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12</v>
      </c>
      <c r="B1361" s="662" t="s">
        <v>543</v>
      </c>
      <c r="C1361" s="662" t="s">
        <v>2356</v>
      </c>
      <c r="D1361" s="743" t="s">
        <v>4570</v>
      </c>
      <c r="E1361" s="744" t="s">
        <v>2374</v>
      </c>
      <c r="F1361" s="662" t="s">
        <v>2353</v>
      </c>
      <c r="G1361" s="662" t="s">
        <v>2426</v>
      </c>
      <c r="H1361" s="662" t="s">
        <v>544</v>
      </c>
      <c r="I1361" s="662" t="s">
        <v>3194</v>
      </c>
      <c r="J1361" s="662" t="s">
        <v>3195</v>
      </c>
      <c r="K1361" s="662" t="s">
        <v>3196</v>
      </c>
      <c r="L1361" s="663">
        <v>189.85</v>
      </c>
      <c r="M1361" s="663">
        <v>569.54999999999995</v>
      </c>
      <c r="N1361" s="662">
        <v>3</v>
      </c>
      <c r="O1361" s="745">
        <v>2</v>
      </c>
      <c r="P1361" s="663">
        <v>189.85</v>
      </c>
      <c r="Q1361" s="678">
        <v>0.33333333333333337</v>
      </c>
      <c r="R1361" s="662">
        <v>1</v>
      </c>
      <c r="S1361" s="678">
        <v>0.33333333333333331</v>
      </c>
      <c r="T1361" s="745">
        <v>1</v>
      </c>
      <c r="U1361" s="701">
        <v>0.5</v>
      </c>
    </row>
    <row r="1362" spans="1:21" ht="14.4" customHeight="1" x14ac:dyDescent="0.3">
      <c r="A1362" s="661">
        <v>12</v>
      </c>
      <c r="B1362" s="662" t="s">
        <v>543</v>
      </c>
      <c r="C1362" s="662" t="s">
        <v>2356</v>
      </c>
      <c r="D1362" s="743" t="s">
        <v>4570</v>
      </c>
      <c r="E1362" s="744" t="s">
        <v>2374</v>
      </c>
      <c r="F1362" s="662" t="s">
        <v>2353</v>
      </c>
      <c r="G1362" s="662" t="s">
        <v>2426</v>
      </c>
      <c r="H1362" s="662" t="s">
        <v>544</v>
      </c>
      <c r="I1362" s="662" t="s">
        <v>2436</v>
      </c>
      <c r="J1362" s="662" t="s">
        <v>2437</v>
      </c>
      <c r="K1362" s="662" t="s">
        <v>2438</v>
      </c>
      <c r="L1362" s="663">
        <v>190</v>
      </c>
      <c r="M1362" s="663">
        <v>3040</v>
      </c>
      <c r="N1362" s="662">
        <v>16</v>
      </c>
      <c r="O1362" s="745">
        <v>3</v>
      </c>
      <c r="P1362" s="663">
        <v>1520</v>
      </c>
      <c r="Q1362" s="678">
        <v>0.5</v>
      </c>
      <c r="R1362" s="662">
        <v>8</v>
      </c>
      <c r="S1362" s="678">
        <v>0.5</v>
      </c>
      <c r="T1362" s="745">
        <v>2</v>
      </c>
      <c r="U1362" s="701">
        <v>0.66666666666666663</v>
      </c>
    </row>
    <row r="1363" spans="1:21" ht="14.4" customHeight="1" x14ac:dyDescent="0.3">
      <c r="A1363" s="661">
        <v>12</v>
      </c>
      <c r="B1363" s="662" t="s">
        <v>543</v>
      </c>
      <c r="C1363" s="662" t="s">
        <v>2356</v>
      </c>
      <c r="D1363" s="743" t="s">
        <v>4570</v>
      </c>
      <c r="E1363" s="744" t="s">
        <v>2374</v>
      </c>
      <c r="F1363" s="662" t="s">
        <v>2353</v>
      </c>
      <c r="G1363" s="662" t="s">
        <v>2426</v>
      </c>
      <c r="H1363" s="662" t="s">
        <v>544</v>
      </c>
      <c r="I1363" s="662" t="s">
        <v>2949</v>
      </c>
      <c r="J1363" s="662" t="s">
        <v>2950</v>
      </c>
      <c r="K1363" s="662" t="s">
        <v>2951</v>
      </c>
      <c r="L1363" s="663">
        <v>90</v>
      </c>
      <c r="M1363" s="663">
        <v>1350</v>
      </c>
      <c r="N1363" s="662">
        <v>15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12</v>
      </c>
      <c r="B1364" s="662" t="s">
        <v>543</v>
      </c>
      <c r="C1364" s="662" t="s">
        <v>2356</v>
      </c>
      <c r="D1364" s="743" t="s">
        <v>4570</v>
      </c>
      <c r="E1364" s="744" t="s">
        <v>2374</v>
      </c>
      <c r="F1364" s="662" t="s">
        <v>2353</v>
      </c>
      <c r="G1364" s="662" t="s">
        <v>2426</v>
      </c>
      <c r="H1364" s="662" t="s">
        <v>544</v>
      </c>
      <c r="I1364" s="662" t="s">
        <v>2955</v>
      </c>
      <c r="J1364" s="662" t="s">
        <v>2956</v>
      </c>
      <c r="K1364" s="662" t="s">
        <v>2957</v>
      </c>
      <c r="L1364" s="663">
        <v>149.99</v>
      </c>
      <c r="M1364" s="663">
        <v>4049.7300000000005</v>
      </c>
      <c r="N1364" s="662">
        <v>27</v>
      </c>
      <c r="O1364" s="745">
        <v>3</v>
      </c>
      <c r="P1364" s="663">
        <v>2699.82</v>
      </c>
      <c r="Q1364" s="678">
        <v>0.66666666666666663</v>
      </c>
      <c r="R1364" s="662">
        <v>18</v>
      </c>
      <c r="S1364" s="678">
        <v>0.66666666666666663</v>
      </c>
      <c r="T1364" s="745">
        <v>2</v>
      </c>
      <c r="U1364" s="701">
        <v>0.66666666666666663</v>
      </c>
    </row>
    <row r="1365" spans="1:21" ht="14.4" customHeight="1" x14ac:dyDescent="0.3">
      <c r="A1365" s="661">
        <v>12</v>
      </c>
      <c r="B1365" s="662" t="s">
        <v>543</v>
      </c>
      <c r="C1365" s="662" t="s">
        <v>2356</v>
      </c>
      <c r="D1365" s="743" t="s">
        <v>4570</v>
      </c>
      <c r="E1365" s="744" t="s">
        <v>2374</v>
      </c>
      <c r="F1365" s="662" t="s">
        <v>2353</v>
      </c>
      <c r="G1365" s="662" t="s">
        <v>2426</v>
      </c>
      <c r="H1365" s="662" t="s">
        <v>544</v>
      </c>
      <c r="I1365" s="662" t="s">
        <v>2961</v>
      </c>
      <c r="J1365" s="662" t="s">
        <v>2962</v>
      </c>
      <c r="K1365" s="662" t="s">
        <v>2963</v>
      </c>
      <c r="L1365" s="663">
        <v>16.940000000000001</v>
      </c>
      <c r="M1365" s="663">
        <v>508.20000000000005</v>
      </c>
      <c r="N1365" s="662">
        <v>30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12</v>
      </c>
      <c r="B1366" s="662" t="s">
        <v>543</v>
      </c>
      <c r="C1366" s="662" t="s">
        <v>2356</v>
      </c>
      <c r="D1366" s="743" t="s">
        <v>4570</v>
      </c>
      <c r="E1366" s="744" t="s">
        <v>2374</v>
      </c>
      <c r="F1366" s="662" t="s">
        <v>2353</v>
      </c>
      <c r="G1366" s="662" t="s">
        <v>2426</v>
      </c>
      <c r="H1366" s="662" t="s">
        <v>544</v>
      </c>
      <c r="I1366" s="662" t="s">
        <v>2967</v>
      </c>
      <c r="J1366" s="662" t="s">
        <v>2643</v>
      </c>
      <c r="K1366" s="662" t="s">
        <v>2644</v>
      </c>
      <c r="L1366" s="663">
        <v>376.73</v>
      </c>
      <c r="M1366" s="663">
        <v>4897.49</v>
      </c>
      <c r="N1366" s="662">
        <v>13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12</v>
      </c>
      <c r="B1367" s="662" t="s">
        <v>543</v>
      </c>
      <c r="C1367" s="662" t="s">
        <v>2356</v>
      </c>
      <c r="D1367" s="743" t="s">
        <v>4570</v>
      </c>
      <c r="E1367" s="744" t="s">
        <v>2374</v>
      </c>
      <c r="F1367" s="662" t="s">
        <v>2353</v>
      </c>
      <c r="G1367" s="662" t="s">
        <v>2426</v>
      </c>
      <c r="H1367" s="662" t="s">
        <v>544</v>
      </c>
      <c r="I1367" s="662" t="s">
        <v>3895</v>
      </c>
      <c r="J1367" s="662" t="s">
        <v>3896</v>
      </c>
      <c r="K1367" s="662" t="s">
        <v>3897</v>
      </c>
      <c r="L1367" s="663">
        <v>322.31</v>
      </c>
      <c r="M1367" s="663">
        <v>19338.599999999999</v>
      </c>
      <c r="N1367" s="662">
        <v>60</v>
      </c>
      <c r="O1367" s="745">
        <v>3</v>
      </c>
      <c r="P1367" s="663">
        <v>9669.2999999999993</v>
      </c>
      <c r="Q1367" s="678">
        <v>0.5</v>
      </c>
      <c r="R1367" s="662">
        <v>30</v>
      </c>
      <c r="S1367" s="678">
        <v>0.5</v>
      </c>
      <c r="T1367" s="745">
        <v>2</v>
      </c>
      <c r="U1367" s="701">
        <v>0.66666666666666663</v>
      </c>
    </row>
    <row r="1368" spans="1:21" ht="14.4" customHeight="1" x14ac:dyDescent="0.3">
      <c r="A1368" s="661">
        <v>12</v>
      </c>
      <c r="B1368" s="662" t="s">
        <v>543</v>
      </c>
      <c r="C1368" s="662" t="s">
        <v>2356</v>
      </c>
      <c r="D1368" s="743" t="s">
        <v>4570</v>
      </c>
      <c r="E1368" s="744" t="s">
        <v>2374</v>
      </c>
      <c r="F1368" s="662" t="s">
        <v>2353</v>
      </c>
      <c r="G1368" s="662" t="s">
        <v>2426</v>
      </c>
      <c r="H1368" s="662" t="s">
        <v>544</v>
      </c>
      <c r="I1368" s="662" t="s">
        <v>3898</v>
      </c>
      <c r="J1368" s="662" t="s">
        <v>3899</v>
      </c>
      <c r="K1368" s="662" t="s">
        <v>3900</v>
      </c>
      <c r="L1368" s="663">
        <v>374.5</v>
      </c>
      <c r="M1368" s="663">
        <v>2247</v>
      </c>
      <c r="N1368" s="662">
        <v>6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12</v>
      </c>
      <c r="B1369" s="662" t="s">
        <v>543</v>
      </c>
      <c r="C1369" s="662" t="s">
        <v>2356</v>
      </c>
      <c r="D1369" s="743" t="s">
        <v>4570</v>
      </c>
      <c r="E1369" s="744" t="s">
        <v>2374</v>
      </c>
      <c r="F1369" s="662" t="s">
        <v>2353</v>
      </c>
      <c r="G1369" s="662" t="s">
        <v>2992</v>
      </c>
      <c r="H1369" s="662" t="s">
        <v>544</v>
      </c>
      <c r="I1369" s="662" t="s">
        <v>2993</v>
      </c>
      <c r="J1369" s="662" t="s">
        <v>2994</v>
      </c>
      <c r="K1369" s="662" t="s">
        <v>2995</v>
      </c>
      <c r="L1369" s="663">
        <v>1496</v>
      </c>
      <c r="M1369" s="663">
        <v>44880</v>
      </c>
      <c r="N1369" s="662">
        <v>30</v>
      </c>
      <c r="O1369" s="745">
        <v>2</v>
      </c>
      <c r="P1369" s="663">
        <v>44880</v>
      </c>
      <c r="Q1369" s="678">
        <v>1</v>
      </c>
      <c r="R1369" s="662">
        <v>30</v>
      </c>
      <c r="S1369" s="678">
        <v>1</v>
      </c>
      <c r="T1369" s="745">
        <v>2</v>
      </c>
      <c r="U1369" s="701">
        <v>1</v>
      </c>
    </row>
    <row r="1370" spans="1:21" ht="14.4" customHeight="1" x14ac:dyDescent="0.3">
      <c r="A1370" s="661">
        <v>12</v>
      </c>
      <c r="B1370" s="662" t="s">
        <v>543</v>
      </c>
      <c r="C1370" s="662" t="s">
        <v>2356</v>
      </c>
      <c r="D1370" s="743" t="s">
        <v>4570</v>
      </c>
      <c r="E1370" s="744" t="s">
        <v>2374</v>
      </c>
      <c r="F1370" s="662" t="s">
        <v>2353</v>
      </c>
      <c r="G1370" s="662" t="s">
        <v>2992</v>
      </c>
      <c r="H1370" s="662" t="s">
        <v>544</v>
      </c>
      <c r="I1370" s="662" t="s">
        <v>2999</v>
      </c>
      <c r="J1370" s="662" t="s">
        <v>3000</v>
      </c>
      <c r="K1370" s="662" t="s">
        <v>3001</v>
      </c>
      <c r="L1370" s="663">
        <v>1500</v>
      </c>
      <c r="M1370" s="663">
        <v>15000</v>
      </c>
      <c r="N1370" s="662">
        <v>10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12</v>
      </c>
      <c r="B1371" s="662" t="s">
        <v>543</v>
      </c>
      <c r="C1371" s="662" t="s">
        <v>2356</v>
      </c>
      <c r="D1371" s="743" t="s">
        <v>4570</v>
      </c>
      <c r="E1371" s="744" t="s">
        <v>2374</v>
      </c>
      <c r="F1371" s="662" t="s">
        <v>2353</v>
      </c>
      <c r="G1371" s="662" t="s">
        <v>2992</v>
      </c>
      <c r="H1371" s="662" t="s">
        <v>544</v>
      </c>
      <c r="I1371" s="662" t="s">
        <v>3002</v>
      </c>
      <c r="J1371" s="662" t="s">
        <v>3000</v>
      </c>
      <c r="K1371" s="662" t="s">
        <v>3003</v>
      </c>
      <c r="L1371" s="663">
        <v>1500</v>
      </c>
      <c r="M1371" s="663">
        <v>45000</v>
      </c>
      <c r="N1371" s="662">
        <v>30</v>
      </c>
      <c r="O1371" s="745">
        <v>2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12</v>
      </c>
      <c r="B1372" s="662" t="s">
        <v>543</v>
      </c>
      <c r="C1372" s="662" t="s">
        <v>2356</v>
      </c>
      <c r="D1372" s="743" t="s">
        <v>4570</v>
      </c>
      <c r="E1372" s="744" t="s">
        <v>2374</v>
      </c>
      <c r="F1372" s="662" t="s">
        <v>2353</v>
      </c>
      <c r="G1372" s="662" t="s">
        <v>2992</v>
      </c>
      <c r="H1372" s="662" t="s">
        <v>544</v>
      </c>
      <c r="I1372" s="662" t="s">
        <v>3004</v>
      </c>
      <c r="J1372" s="662" t="s">
        <v>3005</v>
      </c>
      <c r="K1372" s="662" t="s">
        <v>3006</v>
      </c>
      <c r="L1372" s="663">
        <v>1500</v>
      </c>
      <c r="M1372" s="663">
        <v>31500</v>
      </c>
      <c r="N1372" s="662">
        <v>21</v>
      </c>
      <c r="O1372" s="745">
        <v>2</v>
      </c>
      <c r="P1372" s="663">
        <v>22500</v>
      </c>
      <c r="Q1372" s="678">
        <v>0.7142857142857143</v>
      </c>
      <c r="R1372" s="662">
        <v>15</v>
      </c>
      <c r="S1372" s="678">
        <v>0.7142857142857143</v>
      </c>
      <c r="T1372" s="745">
        <v>1</v>
      </c>
      <c r="U1372" s="701">
        <v>0.5</v>
      </c>
    </row>
    <row r="1373" spans="1:21" ht="14.4" customHeight="1" x14ac:dyDescent="0.3">
      <c r="A1373" s="661">
        <v>12</v>
      </c>
      <c r="B1373" s="662" t="s">
        <v>543</v>
      </c>
      <c r="C1373" s="662" t="s">
        <v>2356</v>
      </c>
      <c r="D1373" s="743" t="s">
        <v>4570</v>
      </c>
      <c r="E1373" s="744" t="s">
        <v>2374</v>
      </c>
      <c r="F1373" s="662" t="s">
        <v>2353</v>
      </c>
      <c r="G1373" s="662" t="s">
        <v>2992</v>
      </c>
      <c r="H1373" s="662" t="s">
        <v>544</v>
      </c>
      <c r="I1373" s="662" t="s">
        <v>3007</v>
      </c>
      <c r="J1373" s="662" t="s">
        <v>3008</v>
      </c>
      <c r="K1373" s="662" t="s">
        <v>3009</v>
      </c>
      <c r="L1373" s="663">
        <v>1500</v>
      </c>
      <c r="M1373" s="663">
        <v>48000</v>
      </c>
      <c r="N1373" s="662">
        <v>32</v>
      </c>
      <c r="O1373" s="745">
        <v>3</v>
      </c>
      <c r="P1373" s="663">
        <v>25500</v>
      </c>
      <c r="Q1373" s="678">
        <v>0.53125</v>
      </c>
      <c r="R1373" s="662">
        <v>17</v>
      </c>
      <c r="S1373" s="678">
        <v>0.53125</v>
      </c>
      <c r="T1373" s="745">
        <v>2</v>
      </c>
      <c r="U1373" s="701">
        <v>0.66666666666666663</v>
      </c>
    </row>
    <row r="1374" spans="1:21" ht="14.4" customHeight="1" x14ac:dyDescent="0.3">
      <c r="A1374" s="661">
        <v>12</v>
      </c>
      <c r="B1374" s="662" t="s">
        <v>543</v>
      </c>
      <c r="C1374" s="662" t="s">
        <v>2356</v>
      </c>
      <c r="D1374" s="743" t="s">
        <v>4570</v>
      </c>
      <c r="E1374" s="744" t="s">
        <v>2374</v>
      </c>
      <c r="F1374" s="662" t="s">
        <v>2353</v>
      </c>
      <c r="G1374" s="662" t="s">
        <v>2992</v>
      </c>
      <c r="H1374" s="662" t="s">
        <v>544</v>
      </c>
      <c r="I1374" s="662" t="s">
        <v>3674</v>
      </c>
      <c r="J1374" s="662" t="s">
        <v>3008</v>
      </c>
      <c r="K1374" s="662" t="s">
        <v>3675</v>
      </c>
      <c r="L1374" s="663">
        <v>1500</v>
      </c>
      <c r="M1374" s="663">
        <v>46500</v>
      </c>
      <c r="N1374" s="662">
        <v>31</v>
      </c>
      <c r="O1374" s="745">
        <v>3</v>
      </c>
      <c r="P1374" s="663">
        <v>24000</v>
      </c>
      <c r="Q1374" s="678">
        <v>0.5161290322580645</v>
      </c>
      <c r="R1374" s="662">
        <v>16</v>
      </c>
      <c r="S1374" s="678">
        <v>0.5161290322580645</v>
      </c>
      <c r="T1374" s="745">
        <v>2</v>
      </c>
      <c r="U1374" s="701">
        <v>0.66666666666666663</v>
      </c>
    </row>
    <row r="1375" spans="1:21" ht="14.4" customHeight="1" x14ac:dyDescent="0.3">
      <c r="A1375" s="661">
        <v>12</v>
      </c>
      <c r="B1375" s="662" t="s">
        <v>543</v>
      </c>
      <c r="C1375" s="662" t="s">
        <v>2356</v>
      </c>
      <c r="D1375" s="743" t="s">
        <v>4570</v>
      </c>
      <c r="E1375" s="744" t="s">
        <v>2374</v>
      </c>
      <c r="F1375" s="662" t="s">
        <v>2353</v>
      </c>
      <c r="G1375" s="662" t="s">
        <v>2992</v>
      </c>
      <c r="H1375" s="662" t="s">
        <v>544</v>
      </c>
      <c r="I1375" s="662" t="s">
        <v>3901</v>
      </c>
      <c r="J1375" s="662" t="s">
        <v>3799</v>
      </c>
      <c r="K1375" s="662" t="s">
        <v>3003</v>
      </c>
      <c r="L1375" s="663">
        <v>1500</v>
      </c>
      <c r="M1375" s="663">
        <v>1500</v>
      </c>
      <c r="N1375" s="662">
        <v>1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12</v>
      </c>
      <c r="B1376" s="662" t="s">
        <v>543</v>
      </c>
      <c r="C1376" s="662" t="s">
        <v>2356</v>
      </c>
      <c r="D1376" s="743" t="s">
        <v>4570</v>
      </c>
      <c r="E1376" s="744" t="s">
        <v>2374</v>
      </c>
      <c r="F1376" s="662" t="s">
        <v>2353</v>
      </c>
      <c r="G1376" s="662" t="s">
        <v>2992</v>
      </c>
      <c r="H1376" s="662" t="s">
        <v>544</v>
      </c>
      <c r="I1376" s="662" t="s">
        <v>3676</v>
      </c>
      <c r="J1376" s="662" t="s">
        <v>3677</v>
      </c>
      <c r="K1376" s="662" t="s">
        <v>3678</v>
      </c>
      <c r="L1376" s="663">
        <v>505.23</v>
      </c>
      <c r="M1376" s="663">
        <v>1010.46</v>
      </c>
      <c r="N1376" s="662">
        <v>2</v>
      </c>
      <c r="O1376" s="745">
        <v>1</v>
      </c>
      <c r="P1376" s="663">
        <v>1010.46</v>
      </c>
      <c r="Q1376" s="678">
        <v>1</v>
      </c>
      <c r="R1376" s="662">
        <v>2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12</v>
      </c>
      <c r="B1377" s="662" t="s">
        <v>543</v>
      </c>
      <c r="C1377" s="662" t="s">
        <v>2356</v>
      </c>
      <c r="D1377" s="743" t="s">
        <v>4570</v>
      </c>
      <c r="E1377" s="744" t="s">
        <v>2375</v>
      </c>
      <c r="F1377" s="662" t="s">
        <v>2351</v>
      </c>
      <c r="G1377" s="662" t="s">
        <v>3902</v>
      </c>
      <c r="H1377" s="662" t="s">
        <v>544</v>
      </c>
      <c r="I1377" s="662" t="s">
        <v>3903</v>
      </c>
      <c r="J1377" s="662" t="s">
        <v>3904</v>
      </c>
      <c r="K1377" s="662" t="s">
        <v>3905</v>
      </c>
      <c r="L1377" s="663">
        <v>0</v>
      </c>
      <c r="M1377" s="663">
        <v>0</v>
      </c>
      <c r="N1377" s="662">
        <v>1</v>
      </c>
      <c r="O1377" s="745">
        <v>1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12</v>
      </c>
      <c r="B1378" s="662" t="s">
        <v>543</v>
      </c>
      <c r="C1378" s="662" t="s">
        <v>2356</v>
      </c>
      <c r="D1378" s="743" t="s">
        <v>4570</v>
      </c>
      <c r="E1378" s="744" t="s">
        <v>2375</v>
      </c>
      <c r="F1378" s="662" t="s">
        <v>2351</v>
      </c>
      <c r="G1378" s="662" t="s">
        <v>2733</v>
      </c>
      <c r="H1378" s="662" t="s">
        <v>544</v>
      </c>
      <c r="I1378" s="662" t="s">
        <v>2734</v>
      </c>
      <c r="J1378" s="662" t="s">
        <v>2735</v>
      </c>
      <c r="K1378" s="662" t="s">
        <v>2736</v>
      </c>
      <c r="L1378" s="663">
        <v>0</v>
      </c>
      <c r="M1378" s="663">
        <v>0</v>
      </c>
      <c r="N1378" s="662">
        <v>1</v>
      </c>
      <c r="O1378" s="745">
        <v>1</v>
      </c>
      <c r="P1378" s="663">
        <v>0</v>
      </c>
      <c r="Q1378" s="678"/>
      <c r="R1378" s="662">
        <v>1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12</v>
      </c>
      <c r="B1379" s="662" t="s">
        <v>543</v>
      </c>
      <c r="C1379" s="662" t="s">
        <v>2356</v>
      </c>
      <c r="D1379" s="743" t="s">
        <v>4570</v>
      </c>
      <c r="E1379" s="744" t="s">
        <v>2375</v>
      </c>
      <c r="F1379" s="662" t="s">
        <v>2351</v>
      </c>
      <c r="G1379" s="662" t="s">
        <v>2389</v>
      </c>
      <c r="H1379" s="662" t="s">
        <v>1529</v>
      </c>
      <c r="I1379" s="662" t="s">
        <v>1876</v>
      </c>
      <c r="J1379" s="662" t="s">
        <v>2279</v>
      </c>
      <c r="K1379" s="662" t="s">
        <v>2280</v>
      </c>
      <c r="L1379" s="663">
        <v>149.52000000000001</v>
      </c>
      <c r="M1379" s="663">
        <v>149.52000000000001</v>
      </c>
      <c r="N1379" s="662">
        <v>1</v>
      </c>
      <c r="O1379" s="745">
        <v>1</v>
      </c>
      <c r="P1379" s="663">
        <v>149.52000000000001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12</v>
      </c>
      <c r="B1380" s="662" t="s">
        <v>543</v>
      </c>
      <c r="C1380" s="662" t="s">
        <v>2356</v>
      </c>
      <c r="D1380" s="743" t="s">
        <v>4570</v>
      </c>
      <c r="E1380" s="744" t="s">
        <v>2375</v>
      </c>
      <c r="F1380" s="662" t="s">
        <v>2351</v>
      </c>
      <c r="G1380" s="662" t="s">
        <v>3906</v>
      </c>
      <c r="H1380" s="662" t="s">
        <v>544</v>
      </c>
      <c r="I1380" s="662" t="s">
        <v>3907</v>
      </c>
      <c r="J1380" s="662" t="s">
        <v>3908</v>
      </c>
      <c r="K1380" s="662" t="s">
        <v>3909</v>
      </c>
      <c r="L1380" s="663">
        <v>0</v>
      </c>
      <c r="M1380" s="663">
        <v>0</v>
      </c>
      <c r="N1380" s="662">
        <v>1</v>
      </c>
      <c r="O1380" s="745">
        <v>0.5</v>
      </c>
      <c r="P1380" s="663">
        <v>0</v>
      </c>
      <c r="Q1380" s="678"/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12</v>
      </c>
      <c r="B1381" s="662" t="s">
        <v>543</v>
      </c>
      <c r="C1381" s="662" t="s">
        <v>2356</v>
      </c>
      <c r="D1381" s="743" t="s">
        <v>4570</v>
      </c>
      <c r="E1381" s="744" t="s">
        <v>2375</v>
      </c>
      <c r="F1381" s="662" t="s">
        <v>2351</v>
      </c>
      <c r="G1381" s="662" t="s">
        <v>3910</v>
      </c>
      <c r="H1381" s="662" t="s">
        <v>544</v>
      </c>
      <c r="I1381" s="662" t="s">
        <v>3911</v>
      </c>
      <c r="J1381" s="662" t="s">
        <v>3912</v>
      </c>
      <c r="K1381" s="662" t="s">
        <v>3913</v>
      </c>
      <c r="L1381" s="663">
        <v>86.02</v>
      </c>
      <c r="M1381" s="663">
        <v>172.04</v>
      </c>
      <c r="N1381" s="662">
        <v>2</v>
      </c>
      <c r="O1381" s="745">
        <v>0.5</v>
      </c>
      <c r="P1381" s="663">
        <v>172.04</v>
      </c>
      <c r="Q1381" s="678">
        <v>1</v>
      </c>
      <c r="R1381" s="662">
        <v>2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12</v>
      </c>
      <c r="B1382" s="662" t="s">
        <v>543</v>
      </c>
      <c r="C1382" s="662" t="s">
        <v>2356</v>
      </c>
      <c r="D1382" s="743" t="s">
        <v>4570</v>
      </c>
      <c r="E1382" s="744" t="s">
        <v>2375</v>
      </c>
      <c r="F1382" s="662" t="s">
        <v>2351</v>
      </c>
      <c r="G1382" s="662" t="s">
        <v>2748</v>
      </c>
      <c r="H1382" s="662" t="s">
        <v>1529</v>
      </c>
      <c r="I1382" s="662" t="s">
        <v>2749</v>
      </c>
      <c r="J1382" s="662" t="s">
        <v>2750</v>
      </c>
      <c r="K1382" s="662" t="s">
        <v>2751</v>
      </c>
      <c r="L1382" s="663">
        <v>1091.0899999999999</v>
      </c>
      <c r="M1382" s="663">
        <v>6546.5399999999991</v>
      </c>
      <c r="N1382" s="662">
        <v>6</v>
      </c>
      <c r="O1382" s="745">
        <v>2</v>
      </c>
      <c r="P1382" s="663">
        <v>6546.5399999999991</v>
      </c>
      <c r="Q1382" s="678">
        <v>1</v>
      </c>
      <c r="R1382" s="662">
        <v>6</v>
      </c>
      <c r="S1382" s="678">
        <v>1</v>
      </c>
      <c r="T1382" s="745">
        <v>2</v>
      </c>
      <c r="U1382" s="701">
        <v>1</v>
      </c>
    </row>
    <row r="1383" spans="1:21" ht="14.4" customHeight="1" x14ac:dyDescent="0.3">
      <c r="A1383" s="661">
        <v>12</v>
      </c>
      <c r="B1383" s="662" t="s">
        <v>543</v>
      </c>
      <c r="C1383" s="662" t="s">
        <v>2356</v>
      </c>
      <c r="D1383" s="743" t="s">
        <v>4570</v>
      </c>
      <c r="E1383" s="744" t="s">
        <v>2375</v>
      </c>
      <c r="F1383" s="662" t="s">
        <v>2351</v>
      </c>
      <c r="G1383" s="662" t="s">
        <v>2748</v>
      </c>
      <c r="H1383" s="662" t="s">
        <v>1529</v>
      </c>
      <c r="I1383" s="662" t="s">
        <v>2752</v>
      </c>
      <c r="J1383" s="662" t="s">
        <v>2750</v>
      </c>
      <c r="K1383" s="662" t="s">
        <v>2753</v>
      </c>
      <c r="L1383" s="663">
        <v>3818.86</v>
      </c>
      <c r="M1383" s="663">
        <v>15275.44</v>
      </c>
      <c r="N1383" s="662">
        <v>4</v>
      </c>
      <c r="O1383" s="745">
        <v>3.5</v>
      </c>
      <c r="P1383" s="663">
        <v>15275.44</v>
      </c>
      <c r="Q1383" s="678">
        <v>1</v>
      </c>
      <c r="R1383" s="662">
        <v>4</v>
      </c>
      <c r="S1383" s="678">
        <v>1</v>
      </c>
      <c r="T1383" s="745">
        <v>3.5</v>
      </c>
      <c r="U1383" s="701">
        <v>1</v>
      </c>
    </row>
    <row r="1384" spans="1:21" ht="14.4" customHeight="1" x14ac:dyDescent="0.3">
      <c r="A1384" s="661">
        <v>12</v>
      </c>
      <c r="B1384" s="662" t="s">
        <v>543</v>
      </c>
      <c r="C1384" s="662" t="s">
        <v>2356</v>
      </c>
      <c r="D1384" s="743" t="s">
        <v>4570</v>
      </c>
      <c r="E1384" s="744" t="s">
        <v>2375</v>
      </c>
      <c r="F1384" s="662" t="s">
        <v>2351</v>
      </c>
      <c r="G1384" s="662" t="s">
        <v>2390</v>
      </c>
      <c r="H1384" s="662" t="s">
        <v>544</v>
      </c>
      <c r="I1384" s="662" t="s">
        <v>1786</v>
      </c>
      <c r="J1384" s="662" t="s">
        <v>1787</v>
      </c>
      <c r="K1384" s="662" t="s">
        <v>2286</v>
      </c>
      <c r="L1384" s="663">
        <v>170.52</v>
      </c>
      <c r="M1384" s="663">
        <v>341.04</v>
      </c>
      <c r="N1384" s="662">
        <v>2</v>
      </c>
      <c r="O1384" s="745">
        <v>1</v>
      </c>
      <c r="P1384" s="663">
        <v>341.04</v>
      </c>
      <c r="Q1384" s="678">
        <v>1</v>
      </c>
      <c r="R1384" s="662">
        <v>2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12</v>
      </c>
      <c r="B1385" s="662" t="s">
        <v>543</v>
      </c>
      <c r="C1385" s="662" t="s">
        <v>2356</v>
      </c>
      <c r="D1385" s="743" t="s">
        <v>4570</v>
      </c>
      <c r="E1385" s="744" t="s">
        <v>2375</v>
      </c>
      <c r="F1385" s="662" t="s">
        <v>2351</v>
      </c>
      <c r="G1385" s="662" t="s">
        <v>2391</v>
      </c>
      <c r="H1385" s="662" t="s">
        <v>544</v>
      </c>
      <c r="I1385" s="662" t="s">
        <v>2563</v>
      </c>
      <c r="J1385" s="662" t="s">
        <v>2564</v>
      </c>
      <c r="K1385" s="662" t="s">
        <v>2286</v>
      </c>
      <c r="L1385" s="663">
        <v>78.33</v>
      </c>
      <c r="M1385" s="663">
        <v>78.33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12</v>
      </c>
      <c r="B1386" s="662" t="s">
        <v>543</v>
      </c>
      <c r="C1386" s="662" t="s">
        <v>2356</v>
      </c>
      <c r="D1386" s="743" t="s">
        <v>4570</v>
      </c>
      <c r="E1386" s="744" t="s">
        <v>2375</v>
      </c>
      <c r="F1386" s="662" t="s">
        <v>2351</v>
      </c>
      <c r="G1386" s="662" t="s">
        <v>2763</v>
      </c>
      <c r="H1386" s="662" t="s">
        <v>544</v>
      </c>
      <c r="I1386" s="662" t="s">
        <v>2767</v>
      </c>
      <c r="J1386" s="662" t="s">
        <v>2768</v>
      </c>
      <c r="K1386" s="662" t="s">
        <v>2769</v>
      </c>
      <c r="L1386" s="663">
        <v>1154.81</v>
      </c>
      <c r="M1386" s="663">
        <v>3464.43</v>
      </c>
      <c r="N1386" s="662">
        <v>3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12</v>
      </c>
      <c r="B1387" s="662" t="s">
        <v>543</v>
      </c>
      <c r="C1387" s="662" t="s">
        <v>2356</v>
      </c>
      <c r="D1387" s="743" t="s">
        <v>4570</v>
      </c>
      <c r="E1387" s="744" t="s">
        <v>2375</v>
      </c>
      <c r="F1387" s="662" t="s">
        <v>2351</v>
      </c>
      <c r="G1387" s="662" t="s">
        <v>3232</v>
      </c>
      <c r="H1387" s="662" t="s">
        <v>544</v>
      </c>
      <c r="I1387" s="662" t="s">
        <v>1013</v>
      </c>
      <c r="J1387" s="662" t="s">
        <v>1014</v>
      </c>
      <c r="K1387" s="662" t="s">
        <v>3811</v>
      </c>
      <c r="L1387" s="663">
        <v>42.05</v>
      </c>
      <c r="M1387" s="663">
        <v>84.1</v>
      </c>
      <c r="N1387" s="662">
        <v>2</v>
      </c>
      <c r="O1387" s="745">
        <v>0.5</v>
      </c>
      <c r="P1387" s="663">
        <v>84.1</v>
      </c>
      <c r="Q1387" s="678">
        <v>1</v>
      </c>
      <c r="R1387" s="662">
        <v>2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12</v>
      </c>
      <c r="B1388" s="662" t="s">
        <v>543</v>
      </c>
      <c r="C1388" s="662" t="s">
        <v>2356</v>
      </c>
      <c r="D1388" s="743" t="s">
        <v>4570</v>
      </c>
      <c r="E1388" s="744" t="s">
        <v>2375</v>
      </c>
      <c r="F1388" s="662" t="s">
        <v>2351</v>
      </c>
      <c r="G1388" s="662" t="s">
        <v>3232</v>
      </c>
      <c r="H1388" s="662" t="s">
        <v>544</v>
      </c>
      <c r="I1388" s="662" t="s">
        <v>1179</v>
      </c>
      <c r="J1388" s="662" t="s">
        <v>1014</v>
      </c>
      <c r="K1388" s="662" t="s">
        <v>3914</v>
      </c>
      <c r="L1388" s="663">
        <v>42.05</v>
      </c>
      <c r="M1388" s="663">
        <v>84.1</v>
      </c>
      <c r="N1388" s="662">
        <v>2</v>
      </c>
      <c r="O1388" s="745">
        <v>0.5</v>
      </c>
      <c r="P1388" s="663">
        <v>84.1</v>
      </c>
      <c r="Q1388" s="678">
        <v>1</v>
      </c>
      <c r="R1388" s="662">
        <v>2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12</v>
      </c>
      <c r="B1389" s="662" t="s">
        <v>543</v>
      </c>
      <c r="C1389" s="662" t="s">
        <v>2356</v>
      </c>
      <c r="D1389" s="743" t="s">
        <v>4570</v>
      </c>
      <c r="E1389" s="744" t="s">
        <v>2375</v>
      </c>
      <c r="F1389" s="662" t="s">
        <v>2351</v>
      </c>
      <c r="G1389" s="662" t="s">
        <v>2468</v>
      </c>
      <c r="H1389" s="662" t="s">
        <v>544</v>
      </c>
      <c r="I1389" s="662" t="s">
        <v>2469</v>
      </c>
      <c r="J1389" s="662" t="s">
        <v>2470</v>
      </c>
      <c r="K1389" s="662" t="s">
        <v>2471</v>
      </c>
      <c r="L1389" s="663">
        <v>0</v>
      </c>
      <c r="M1389" s="663">
        <v>0</v>
      </c>
      <c r="N1389" s="662">
        <v>63</v>
      </c>
      <c r="O1389" s="745">
        <v>21.5</v>
      </c>
      <c r="P1389" s="663">
        <v>0</v>
      </c>
      <c r="Q1389" s="678"/>
      <c r="R1389" s="662">
        <v>55</v>
      </c>
      <c r="S1389" s="678">
        <v>0.87301587301587302</v>
      </c>
      <c r="T1389" s="745">
        <v>19.5</v>
      </c>
      <c r="U1389" s="701">
        <v>0.90697674418604646</v>
      </c>
    </row>
    <row r="1390" spans="1:21" ht="14.4" customHeight="1" x14ac:dyDescent="0.3">
      <c r="A1390" s="661">
        <v>12</v>
      </c>
      <c r="B1390" s="662" t="s">
        <v>543</v>
      </c>
      <c r="C1390" s="662" t="s">
        <v>2356</v>
      </c>
      <c r="D1390" s="743" t="s">
        <v>4570</v>
      </c>
      <c r="E1390" s="744" t="s">
        <v>2375</v>
      </c>
      <c r="F1390" s="662" t="s">
        <v>2351</v>
      </c>
      <c r="G1390" s="662" t="s">
        <v>2446</v>
      </c>
      <c r="H1390" s="662" t="s">
        <v>544</v>
      </c>
      <c r="I1390" s="662" t="s">
        <v>2792</v>
      </c>
      <c r="J1390" s="662" t="s">
        <v>2788</v>
      </c>
      <c r="K1390" s="662" t="s">
        <v>2793</v>
      </c>
      <c r="L1390" s="663">
        <v>717.59</v>
      </c>
      <c r="M1390" s="663">
        <v>717.59</v>
      </c>
      <c r="N1390" s="662">
        <v>1</v>
      </c>
      <c r="O1390" s="745">
        <v>1</v>
      </c>
      <c r="P1390" s="663">
        <v>717.59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12</v>
      </c>
      <c r="B1391" s="662" t="s">
        <v>543</v>
      </c>
      <c r="C1391" s="662" t="s">
        <v>2356</v>
      </c>
      <c r="D1391" s="743" t="s">
        <v>4570</v>
      </c>
      <c r="E1391" s="744" t="s">
        <v>2375</v>
      </c>
      <c r="F1391" s="662" t="s">
        <v>2351</v>
      </c>
      <c r="G1391" s="662" t="s">
        <v>2446</v>
      </c>
      <c r="H1391" s="662" t="s">
        <v>544</v>
      </c>
      <c r="I1391" s="662" t="s">
        <v>2447</v>
      </c>
      <c r="J1391" s="662" t="s">
        <v>2448</v>
      </c>
      <c r="K1391" s="662" t="s">
        <v>2449</v>
      </c>
      <c r="L1391" s="663">
        <v>0</v>
      </c>
      <c r="M1391" s="663">
        <v>0</v>
      </c>
      <c r="N1391" s="662">
        <v>3</v>
      </c>
      <c r="O1391" s="745">
        <v>3</v>
      </c>
      <c r="P1391" s="663">
        <v>0</v>
      </c>
      <c r="Q1391" s="678"/>
      <c r="R1391" s="662">
        <v>2</v>
      </c>
      <c r="S1391" s="678">
        <v>0.66666666666666663</v>
      </c>
      <c r="T1391" s="745">
        <v>2</v>
      </c>
      <c r="U1391" s="701">
        <v>0.66666666666666663</v>
      </c>
    </row>
    <row r="1392" spans="1:21" ht="14.4" customHeight="1" x14ac:dyDescent="0.3">
      <c r="A1392" s="661">
        <v>12</v>
      </c>
      <c r="B1392" s="662" t="s">
        <v>543</v>
      </c>
      <c r="C1392" s="662" t="s">
        <v>2356</v>
      </c>
      <c r="D1392" s="743" t="s">
        <v>4570</v>
      </c>
      <c r="E1392" s="744" t="s">
        <v>2375</v>
      </c>
      <c r="F1392" s="662" t="s">
        <v>2351</v>
      </c>
      <c r="G1392" s="662" t="s">
        <v>2446</v>
      </c>
      <c r="H1392" s="662" t="s">
        <v>544</v>
      </c>
      <c r="I1392" s="662" t="s">
        <v>3035</v>
      </c>
      <c r="J1392" s="662" t="s">
        <v>2788</v>
      </c>
      <c r="K1392" s="662" t="s">
        <v>3036</v>
      </c>
      <c r="L1392" s="663">
        <v>0</v>
      </c>
      <c r="M1392" s="663">
        <v>0</v>
      </c>
      <c r="N1392" s="662">
        <v>2</v>
      </c>
      <c r="O1392" s="745">
        <v>2</v>
      </c>
      <c r="P1392" s="663">
        <v>0</v>
      </c>
      <c r="Q1392" s="678"/>
      <c r="R1392" s="662">
        <v>2</v>
      </c>
      <c r="S1392" s="678">
        <v>1</v>
      </c>
      <c r="T1392" s="745">
        <v>2</v>
      </c>
      <c r="U1392" s="701">
        <v>1</v>
      </c>
    </row>
    <row r="1393" spans="1:21" ht="14.4" customHeight="1" x14ac:dyDescent="0.3">
      <c r="A1393" s="661">
        <v>12</v>
      </c>
      <c r="B1393" s="662" t="s">
        <v>543</v>
      </c>
      <c r="C1393" s="662" t="s">
        <v>2356</v>
      </c>
      <c r="D1393" s="743" t="s">
        <v>4570</v>
      </c>
      <c r="E1393" s="744" t="s">
        <v>2375</v>
      </c>
      <c r="F1393" s="662" t="s">
        <v>2351</v>
      </c>
      <c r="G1393" s="662" t="s">
        <v>2446</v>
      </c>
      <c r="H1393" s="662" t="s">
        <v>544</v>
      </c>
      <c r="I1393" s="662" t="s">
        <v>3595</v>
      </c>
      <c r="J1393" s="662" t="s">
        <v>2448</v>
      </c>
      <c r="K1393" s="662" t="s">
        <v>3596</v>
      </c>
      <c r="L1393" s="663">
        <v>0</v>
      </c>
      <c r="M1393" s="663">
        <v>0</v>
      </c>
      <c r="N1393" s="662">
        <v>2</v>
      </c>
      <c r="O1393" s="745">
        <v>2</v>
      </c>
      <c r="P1393" s="663">
        <v>0</v>
      </c>
      <c r="Q1393" s="678"/>
      <c r="R1393" s="662">
        <v>2</v>
      </c>
      <c r="S1393" s="678">
        <v>1</v>
      </c>
      <c r="T1393" s="745">
        <v>2</v>
      </c>
      <c r="U1393" s="701">
        <v>1</v>
      </c>
    </row>
    <row r="1394" spans="1:21" ht="14.4" customHeight="1" x14ac:dyDescent="0.3">
      <c r="A1394" s="661">
        <v>12</v>
      </c>
      <c r="B1394" s="662" t="s">
        <v>543</v>
      </c>
      <c r="C1394" s="662" t="s">
        <v>2356</v>
      </c>
      <c r="D1394" s="743" t="s">
        <v>4570</v>
      </c>
      <c r="E1394" s="744" t="s">
        <v>2375</v>
      </c>
      <c r="F1394" s="662" t="s">
        <v>2351</v>
      </c>
      <c r="G1394" s="662" t="s">
        <v>2446</v>
      </c>
      <c r="H1394" s="662" t="s">
        <v>544</v>
      </c>
      <c r="I1394" s="662" t="s">
        <v>3696</v>
      </c>
      <c r="J1394" s="662" t="s">
        <v>2448</v>
      </c>
      <c r="K1394" s="662" t="s">
        <v>3697</v>
      </c>
      <c r="L1394" s="663">
        <v>0</v>
      </c>
      <c r="M1394" s="663">
        <v>0</v>
      </c>
      <c r="N1394" s="662">
        <v>1</v>
      </c>
      <c r="O1394" s="745">
        <v>0.5</v>
      </c>
      <c r="P1394" s="663">
        <v>0</v>
      </c>
      <c r="Q1394" s="678"/>
      <c r="R1394" s="662">
        <v>1</v>
      </c>
      <c r="S1394" s="678">
        <v>1</v>
      </c>
      <c r="T1394" s="745">
        <v>0.5</v>
      </c>
      <c r="U1394" s="701">
        <v>1</v>
      </c>
    </row>
    <row r="1395" spans="1:21" ht="14.4" customHeight="1" x14ac:dyDescent="0.3">
      <c r="A1395" s="661">
        <v>12</v>
      </c>
      <c r="B1395" s="662" t="s">
        <v>543</v>
      </c>
      <c r="C1395" s="662" t="s">
        <v>2356</v>
      </c>
      <c r="D1395" s="743" t="s">
        <v>4570</v>
      </c>
      <c r="E1395" s="744" t="s">
        <v>2375</v>
      </c>
      <c r="F1395" s="662" t="s">
        <v>2351</v>
      </c>
      <c r="G1395" s="662" t="s">
        <v>2801</v>
      </c>
      <c r="H1395" s="662" t="s">
        <v>1529</v>
      </c>
      <c r="I1395" s="662" t="s">
        <v>1910</v>
      </c>
      <c r="J1395" s="662" t="s">
        <v>1911</v>
      </c>
      <c r="K1395" s="662" t="s">
        <v>2304</v>
      </c>
      <c r="L1395" s="663">
        <v>4097.2</v>
      </c>
      <c r="M1395" s="663">
        <v>8194.4</v>
      </c>
      <c r="N1395" s="662">
        <v>2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12</v>
      </c>
      <c r="B1396" s="662" t="s">
        <v>543</v>
      </c>
      <c r="C1396" s="662" t="s">
        <v>2356</v>
      </c>
      <c r="D1396" s="743" t="s">
        <v>4570</v>
      </c>
      <c r="E1396" s="744" t="s">
        <v>2375</v>
      </c>
      <c r="F1396" s="662" t="s">
        <v>2351</v>
      </c>
      <c r="G1396" s="662" t="s">
        <v>2472</v>
      </c>
      <c r="H1396" s="662" t="s">
        <v>544</v>
      </c>
      <c r="I1396" s="662" t="s">
        <v>2473</v>
      </c>
      <c r="J1396" s="662" t="s">
        <v>2474</v>
      </c>
      <c r="K1396" s="662" t="s">
        <v>2475</v>
      </c>
      <c r="L1396" s="663">
        <v>0</v>
      </c>
      <c r="M1396" s="663">
        <v>0</v>
      </c>
      <c r="N1396" s="662">
        <v>1</v>
      </c>
      <c r="O1396" s="745">
        <v>0.5</v>
      </c>
      <c r="P1396" s="663">
        <v>0</v>
      </c>
      <c r="Q1396" s="678"/>
      <c r="R1396" s="662">
        <v>1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12</v>
      </c>
      <c r="B1397" s="662" t="s">
        <v>543</v>
      </c>
      <c r="C1397" s="662" t="s">
        <v>2356</v>
      </c>
      <c r="D1397" s="743" t="s">
        <v>4570</v>
      </c>
      <c r="E1397" s="744" t="s">
        <v>2375</v>
      </c>
      <c r="F1397" s="662" t="s">
        <v>2351</v>
      </c>
      <c r="G1397" s="662" t="s">
        <v>3255</v>
      </c>
      <c r="H1397" s="662" t="s">
        <v>544</v>
      </c>
      <c r="I1397" s="662" t="s">
        <v>3915</v>
      </c>
      <c r="J1397" s="662" t="s">
        <v>3257</v>
      </c>
      <c r="K1397" s="662" t="s">
        <v>3916</v>
      </c>
      <c r="L1397" s="663">
        <v>0</v>
      </c>
      <c r="M1397" s="663">
        <v>0</v>
      </c>
      <c r="N1397" s="662">
        <v>2</v>
      </c>
      <c r="O1397" s="745">
        <v>1.5</v>
      </c>
      <c r="P1397" s="663">
        <v>0</v>
      </c>
      <c r="Q1397" s="678"/>
      <c r="R1397" s="662">
        <v>2</v>
      </c>
      <c r="S1397" s="678">
        <v>1</v>
      </c>
      <c r="T1397" s="745">
        <v>1.5</v>
      </c>
      <c r="U1397" s="701">
        <v>1</v>
      </c>
    </row>
    <row r="1398" spans="1:21" ht="14.4" customHeight="1" x14ac:dyDescent="0.3">
      <c r="A1398" s="661">
        <v>12</v>
      </c>
      <c r="B1398" s="662" t="s">
        <v>543</v>
      </c>
      <c r="C1398" s="662" t="s">
        <v>2356</v>
      </c>
      <c r="D1398" s="743" t="s">
        <v>4570</v>
      </c>
      <c r="E1398" s="744" t="s">
        <v>2375</v>
      </c>
      <c r="F1398" s="662" t="s">
        <v>2351</v>
      </c>
      <c r="G1398" s="662" t="s">
        <v>2808</v>
      </c>
      <c r="H1398" s="662" t="s">
        <v>544</v>
      </c>
      <c r="I1398" s="662" t="s">
        <v>2809</v>
      </c>
      <c r="J1398" s="662" t="s">
        <v>2810</v>
      </c>
      <c r="K1398" s="662" t="s">
        <v>2811</v>
      </c>
      <c r="L1398" s="663">
        <v>107.27</v>
      </c>
      <c r="M1398" s="663">
        <v>965.43000000000006</v>
      </c>
      <c r="N1398" s="662">
        <v>9</v>
      </c>
      <c r="O1398" s="745">
        <v>2.5</v>
      </c>
      <c r="P1398" s="663">
        <v>965.43000000000006</v>
      </c>
      <c r="Q1398" s="678">
        <v>1</v>
      </c>
      <c r="R1398" s="662">
        <v>9</v>
      </c>
      <c r="S1398" s="678">
        <v>1</v>
      </c>
      <c r="T1398" s="745">
        <v>2.5</v>
      </c>
      <c r="U1398" s="701">
        <v>1</v>
      </c>
    </row>
    <row r="1399" spans="1:21" ht="14.4" customHeight="1" x14ac:dyDescent="0.3">
      <c r="A1399" s="661">
        <v>12</v>
      </c>
      <c r="B1399" s="662" t="s">
        <v>543</v>
      </c>
      <c r="C1399" s="662" t="s">
        <v>2356</v>
      </c>
      <c r="D1399" s="743" t="s">
        <v>4570</v>
      </c>
      <c r="E1399" s="744" t="s">
        <v>2375</v>
      </c>
      <c r="F1399" s="662" t="s">
        <v>2351</v>
      </c>
      <c r="G1399" s="662" t="s">
        <v>2476</v>
      </c>
      <c r="H1399" s="662" t="s">
        <v>544</v>
      </c>
      <c r="I1399" s="662" t="s">
        <v>1059</v>
      </c>
      <c r="J1399" s="662" t="s">
        <v>1060</v>
      </c>
      <c r="K1399" s="662" t="s">
        <v>1061</v>
      </c>
      <c r="L1399" s="663">
        <v>60.9</v>
      </c>
      <c r="M1399" s="663">
        <v>60.9</v>
      </c>
      <c r="N1399" s="662">
        <v>1</v>
      </c>
      <c r="O1399" s="745">
        <v>1</v>
      </c>
      <c r="P1399" s="663">
        <v>60.9</v>
      </c>
      <c r="Q1399" s="678">
        <v>1</v>
      </c>
      <c r="R1399" s="662">
        <v>1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12</v>
      </c>
      <c r="B1400" s="662" t="s">
        <v>543</v>
      </c>
      <c r="C1400" s="662" t="s">
        <v>2356</v>
      </c>
      <c r="D1400" s="743" t="s">
        <v>4570</v>
      </c>
      <c r="E1400" s="744" t="s">
        <v>2375</v>
      </c>
      <c r="F1400" s="662" t="s">
        <v>2351</v>
      </c>
      <c r="G1400" s="662" t="s">
        <v>2547</v>
      </c>
      <c r="H1400" s="662" t="s">
        <v>544</v>
      </c>
      <c r="I1400" s="662" t="s">
        <v>1904</v>
      </c>
      <c r="J1400" s="662" t="s">
        <v>1905</v>
      </c>
      <c r="K1400" s="662" t="s">
        <v>3917</v>
      </c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12</v>
      </c>
      <c r="B1401" s="662" t="s">
        <v>543</v>
      </c>
      <c r="C1401" s="662" t="s">
        <v>2356</v>
      </c>
      <c r="D1401" s="743" t="s">
        <v>4570</v>
      </c>
      <c r="E1401" s="744" t="s">
        <v>2375</v>
      </c>
      <c r="F1401" s="662" t="s">
        <v>2351</v>
      </c>
      <c r="G1401" s="662" t="s">
        <v>3606</v>
      </c>
      <c r="H1401" s="662" t="s">
        <v>544</v>
      </c>
      <c r="I1401" s="662" t="s">
        <v>2107</v>
      </c>
      <c r="J1401" s="662" t="s">
        <v>2108</v>
      </c>
      <c r="K1401" s="662" t="s">
        <v>2650</v>
      </c>
      <c r="L1401" s="663">
        <v>61.97</v>
      </c>
      <c r="M1401" s="663">
        <v>61.97</v>
      </c>
      <c r="N1401" s="662">
        <v>1</v>
      </c>
      <c r="O1401" s="745">
        <v>1</v>
      </c>
      <c r="P1401" s="663">
        <v>61.97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12</v>
      </c>
      <c r="B1402" s="662" t="s">
        <v>543</v>
      </c>
      <c r="C1402" s="662" t="s">
        <v>2356</v>
      </c>
      <c r="D1402" s="743" t="s">
        <v>4570</v>
      </c>
      <c r="E1402" s="744" t="s">
        <v>2375</v>
      </c>
      <c r="F1402" s="662" t="s">
        <v>2351</v>
      </c>
      <c r="G1402" s="662" t="s">
        <v>2477</v>
      </c>
      <c r="H1402" s="662" t="s">
        <v>544</v>
      </c>
      <c r="I1402" s="662" t="s">
        <v>2612</v>
      </c>
      <c r="J1402" s="662" t="s">
        <v>1454</v>
      </c>
      <c r="K1402" s="662" t="s">
        <v>2613</v>
      </c>
      <c r="L1402" s="663">
        <v>111.07</v>
      </c>
      <c r="M1402" s="663">
        <v>222.14</v>
      </c>
      <c r="N1402" s="662">
        <v>2</v>
      </c>
      <c r="O1402" s="745">
        <v>1</v>
      </c>
      <c r="P1402" s="663">
        <v>222.14</v>
      </c>
      <c r="Q1402" s="678">
        <v>1</v>
      </c>
      <c r="R1402" s="662">
        <v>2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12</v>
      </c>
      <c r="B1403" s="662" t="s">
        <v>543</v>
      </c>
      <c r="C1403" s="662" t="s">
        <v>2356</v>
      </c>
      <c r="D1403" s="743" t="s">
        <v>4570</v>
      </c>
      <c r="E1403" s="744" t="s">
        <v>2375</v>
      </c>
      <c r="F1403" s="662" t="s">
        <v>2351</v>
      </c>
      <c r="G1403" s="662" t="s">
        <v>2477</v>
      </c>
      <c r="H1403" s="662" t="s">
        <v>544</v>
      </c>
      <c r="I1403" s="662" t="s">
        <v>3275</v>
      </c>
      <c r="J1403" s="662" t="s">
        <v>1454</v>
      </c>
      <c r="K1403" s="662" t="s">
        <v>2479</v>
      </c>
      <c r="L1403" s="663">
        <v>0</v>
      </c>
      <c r="M1403" s="663">
        <v>0</v>
      </c>
      <c r="N1403" s="662">
        <v>3</v>
      </c>
      <c r="O1403" s="745">
        <v>2.5</v>
      </c>
      <c r="P1403" s="663">
        <v>0</v>
      </c>
      <c r="Q1403" s="678"/>
      <c r="R1403" s="662">
        <v>3</v>
      </c>
      <c r="S1403" s="678">
        <v>1</v>
      </c>
      <c r="T1403" s="745">
        <v>2.5</v>
      </c>
      <c r="U1403" s="701">
        <v>1</v>
      </c>
    </row>
    <row r="1404" spans="1:21" ht="14.4" customHeight="1" x14ac:dyDescent="0.3">
      <c r="A1404" s="661">
        <v>12</v>
      </c>
      <c r="B1404" s="662" t="s">
        <v>543</v>
      </c>
      <c r="C1404" s="662" t="s">
        <v>2356</v>
      </c>
      <c r="D1404" s="743" t="s">
        <v>4570</v>
      </c>
      <c r="E1404" s="744" t="s">
        <v>2375</v>
      </c>
      <c r="F1404" s="662" t="s">
        <v>2351</v>
      </c>
      <c r="G1404" s="662" t="s">
        <v>3918</v>
      </c>
      <c r="H1404" s="662" t="s">
        <v>544</v>
      </c>
      <c r="I1404" s="662" t="s">
        <v>3919</v>
      </c>
      <c r="J1404" s="662" t="s">
        <v>3920</v>
      </c>
      <c r="K1404" s="662" t="s">
        <v>3921</v>
      </c>
      <c r="L1404" s="663">
        <v>111.31</v>
      </c>
      <c r="M1404" s="663">
        <v>222.62</v>
      </c>
      <c r="N1404" s="662">
        <v>2</v>
      </c>
      <c r="O1404" s="745">
        <v>0.5</v>
      </c>
      <c r="P1404" s="663">
        <v>222.62</v>
      </c>
      <c r="Q1404" s="678">
        <v>1</v>
      </c>
      <c r="R1404" s="662">
        <v>2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12</v>
      </c>
      <c r="B1405" s="662" t="s">
        <v>543</v>
      </c>
      <c r="C1405" s="662" t="s">
        <v>2356</v>
      </c>
      <c r="D1405" s="743" t="s">
        <v>4570</v>
      </c>
      <c r="E1405" s="744" t="s">
        <v>2375</v>
      </c>
      <c r="F1405" s="662" t="s">
        <v>2351</v>
      </c>
      <c r="G1405" s="662" t="s">
        <v>3617</v>
      </c>
      <c r="H1405" s="662" t="s">
        <v>544</v>
      </c>
      <c r="I1405" s="662" t="s">
        <v>3618</v>
      </c>
      <c r="J1405" s="662" t="s">
        <v>3619</v>
      </c>
      <c r="K1405" s="662" t="s">
        <v>3114</v>
      </c>
      <c r="L1405" s="663">
        <v>207.45</v>
      </c>
      <c r="M1405" s="663">
        <v>207.45</v>
      </c>
      <c r="N1405" s="662">
        <v>1</v>
      </c>
      <c r="O1405" s="745">
        <v>0.5</v>
      </c>
      <c r="P1405" s="663">
        <v>207.45</v>
      </c>
      <c r="Q1405" s="678">
        <v>1</v>
      </c>
      <c r="R1405" s="662">
        <v>1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12</v>
      </c>
      <c r="B1406" s="662" t="s">
        <v>543</v>
      </c>
      <c r="C1406" s="662" t="s">
        <v>2356</v>
      </c>
      <c r="D1406" s="743" t="s">
        <v>4570</v>
      </c>
      <c r="E1406" s="744" t="s">
        <v>2375</v>
      </c>
      <c r="F1406" s="662" t="s">
        <v>2351</v>
      </c>
      <c r="G1406" s="662" t="s">
        <v>2393</v>
      </c>
      <c r="H1406" s="662" t="s">
        <v>1529</v>
      </c>
      <c r="I1406" s="662" t="s">
        <v>2618</v>
      </c>
      <c r="J1406" s="662" t="s">
        <v>1548</v>
      </c>
      <c r="K1406" s="662" t="s">
        <v>2619</v>
      </c>
      <c r="L1406" s="663">
        <v>0</v>
      </c>
      <c r="M1406" s="663">
        <v>0</v>
      </c>
      <c r="N1406" s="662">
        <v>1</v>
      </c>
      <c r="O1406" s="745">
        <v>1</v>
      </c>
      <c r="P1406" s="663">
        <v>0</v>
      </c>
      <c r="Q1406" s="678"/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12</v>
      </c>
      <c r="B1407" s="662" t="s">
        <v>543</v>
      </c>
      <c r="C1407" s="662" t="s">
        <v>2356</v>
      </c>
      <c r="D1407" s="743" t="s">
        <v>4570</v>
      </c>
      <c r="E1407" s="744" t="s">
        <v>2375</v>
      </c>
      <c r="F1407" s="662" t="s">
        <v>2351</v>
      </c>
      <c r="G1407" s="662" t="s">
        <v>2393</v>
      </c>
      <c r="H1407" s="662" t="s">
        <v>1529</v>
      </c>
      <c r="I1407" s="662" t="s">
        <v>1547</v>
      </c>
      <c r="J1407" s="662" t="s">
        <v>1548</v>
      </c>
      <c r="K1407" s="662" t="s">
        <v>2207</v>
      </c>
      <c r="L1407" s="663">
        <v>923.74</v>
      </c>
      <c r="M1407" s="663">
        <v>923.74</v>
      </c>
      <c r="N1407" s="662">
        <v>1</v>
      </c>
      <c r="O1407" s="745">
        <v>1</v>
      </c>
      <c r="P1407" s="663">
        <v>923.74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12</v>
      </c>
      <c r="B1408" s="662" t="s">
        <v>543</v>
      </c>
      <c r="C1408" s="662" t="s">
        <v>2356</v>
      </c>
      <c r="D1408" s="743" t="s">
        <v>4570</v>
      </c>
      <c r="E1408" s="744" t="s">
        <v>2375</v>
      </c>
      <c r="F1408" s="662" t="s">
        <v>2351</v>
      </c>
      <c r="G1408" s="662" t="s">
        <v>2395</v>
      </c>
      <c r="H1408" s="662" t="s">
        <v>544</v>
      </c>
      <c r="I1408" s="662" t="s">
        <v>2680</v>
      </c>
      <c r="J1408" s="662" t="s">
        <v>2681</v>
      </c>
      <c r="K1408" s="662" t="s">
        <v>2682</v>
      </c>
      <c r="L1408" s="663">
        <v>146.84</v>
      </c>
      <c r="M1408" s="663">
        <v>146.84</v>
      </c>
      <c r="N1408" s="662">
        <v>1</v>
      </c>
      <c r="O1408" s="745">
        <v>1</v>
      </c>
      <c r="P1408" s="663">
        <v>146.84</v>
      </c>
      <c r="Q1408" s="678">
        <v>1</v>
      </c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12</v>
      </c>
      <c r="B1409" s="662" t="s">
        <v>543</v>
      </c>
      <c r="C1409" s="662" t="s">
        <v>2356</v>
      </c>
      <c r="D1409" s="743" t="s">
        <v>4570</v>
      </c>
      <c r="E1409" s="744" t="s">
        <v>2375</v>
      </c>
      <c r="F1409" s="662" t="s">
        <v>2351</v>
      </c>
      <c r="G1409" s="662" t="s">
        <v>2400</v>
      </c>
      <c r="H1409" s="662" t="s">
        <v>544</v>
      </c>
      <c r="I1409" s="662" t="s">
        <v>1790</v>
      </c>
      <c r="J1409" s="662" t="s">
        <v>1791</v>
      </c>
      <c r="K1409" s="662" t="s">
        <v>2401</v>
      </c>
      <c r="L1409" s="663">
        <v>78.33</v>
      </c>
      <c r="M1409" s="663">
        <v>861.63000000000022</v>
      </c>
      <c r="N1409" s="662">
        <v>11</v>
      </c>
      <c r="O1409" s="745">
        <v>6.5</v>
      </c>
      <c r="P1409" s="663">
        <v>783.30000000000018</v>
      </c>
      <c r="Q1409" s="678">
        <v>0.90909090909090906</v>
      </c>
      <c r="R1409" s="662">
        <v>10</v>
      </c>
      <c r="S1409" s="678">
        <v>0.90909090909090906</v>
      </c>
      <c r="T1409" s="745">
        <v>5.5</v>
      </c>
      <c r="U1409" s="701">
        <v>0.84615384615384615</v>
      </c>
    </row>
    <row r="1410" spans="1:21" ht="14.4" customHeight="1" x14ac:dyDescent="0.3">
      <c r="A1410" s="661">
        <v>12</v>
      </c>
      <c r="B1410" s="662" t="s">
        <v>543</v>
      </c>
      <c r="C1410" s="662" t="s">
        <v>2356</v>
      </c>
      <c r="D1410" s="743" t="s">
        <v>4570</v>
      </c>
      <c r="E1410" s="744" t="s">
        <v>2375</v>
      </c>
      <c r="F1410" s="662" t="s">
        <v>2351</v>
      </c>
      <c r="G1410" s="662" t="s">
        <v>2400</v>
      </c>
      <c r="H1410" s="662" t="s">
        <v>544</v>
      </c>
      <c r="I1410" s="662" t="s">
        <v>2454</v>
      </c>
      <c r="J1410" s="662" t="s">
        <v>1791</v>
      </c>
      <c r="K1410" s="662" t="s">
        <v>2455</v>
      </c>
      <c r="L1410" s="663">
        <v>0</v>
      </c>
      <c r="M1410" s="663">
        <v>0</v>
      </c>
      <c r="N1410" s="662">
        <v>10</v>
      </c>
      <c r="O1410" s="745">
        <v>6</v>
      </c>
      <c r="P1410" s="663">
        <v>0</v>
      </c>
      <c r="Q1410" s="678"/>
      <c r="R1410" s="662">
        <v>10</v>
      </c>
      <c r="S1410" s="678">
        <v>1</v>
      </c>
      <c r="T1410" s="745">
        <v>6</v>
      </c>
      <c r="U1410" s="701">
        <v>1</v>
      </c>
    </row>
    <row r="1411" spans="1:21" ht="14.4" customHeight="1" x14ac:dyDescent="0.3">
      <c r="A1411" s="661">
        <v>12</v>
      </c>
      <c r="B1411" s="662" t="s">
        <v>543</v>
      </c>
      <c r="C1411" s="662" t="s">
        <v>2356</v>
      </c>
      <c r="D1411" s="743" t="s">
        <v>4570</v>
      </c>
      <c r="E1411" s="744" t="s">
        <v>2375</v>
      </c>
      <c r="F1411" s="662" t="s">
        <v>2351</v>
      </c>
      <c r="G1411" s="662" t="s">
        <v>2846</v>
      </c>
      <c r="H1411" s="662" t="s">
        <v>544</v>
      </c>
      <c r="I1411" s="662" t="s">
        <v>2847</v>
      </c>
      <c r="J1411" s="662" t="s">
        <v>736</v>
      </c>
      <c r="K1411" s="662" t="s">
        <v>2848</v>
      </c>
      <c r="L1411" s="663">
        <v>185.26</v>
      </c>
      <c r="M1411" s="663">
        <v>185.26</v>
      </c>
      <c r="N1411" s="662">
        <v>1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12</v>
      </c>
      <c r="B1412" s="662" t="s">
        <v>543</v>
      </c>
      <c r="C1412" s="662" t="s">
        <v>2356</v>
      </c>
      <c r="D1412" s="743" t="s">
        <v>4570</v>
      </c>
      <c r="E1412" s="744" t="s">
        <v>2375</v>
      </c>
      <c r="F1412" s="662" t="s">
        <v>2351</v>
      </c>
      <c r="G1412" s="662" t="s">
        <v>3099</v>
      </c>
      <c r="H1412" s="662" t="s">
        <v>544</v>
      </c>
      <c r="I1412" s="662" t="s">
        <v>3764</v>
      </c>
      <c r="J1412" s="662" t="s">
        <v>3101</v>
      </c>
      <c r="K1412" s="662" t="s">
        <v>2232</v>
      </c>
      <c r="L1412" s="663">
        <v>123.02</v>
      </c>
      <c r="M1412" s="663">
        <v>369.06</v>
      </c>
      <c r="N1412" s="662">
        <v>3</v>
      </c>
      <c r="O1412" s="745">
        <v>1</v>
      </c>
      <c r="P1412" s="663">
        <v>369.06</v>
      </c>
      <c r="Q1412" s="678">
        <v>1</v>
      </c>
      <c r="R1412" s="662">
        <v>3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12</v>
      </c>
      <c r="B1413" s="662" t="s">
        <v>543</v>
      </c>
      <c r="C1413" s="662" t="s">
        <v>2356</v>
      </c>
      <c r="D1413" s="743" t="s">
        <v>4570</v>
      </c>
      <c r="E1413" s="744" t="s">
        <v>2375</v>
      </c>
      <c r="F1413" s="662" t="s">
        <v>2351</v>
      </c>
      <c r="G1413" s="662" t="s">
        <v>2725</v>
      </c>
      <c r="H1413" s="662" t="s">
        <v>1529</v>
      </c>
      <c r="I1413" s="662" t="s">
        <v>3314</v>
      </c>
      <c r="J1413" s="662" t="s">
        <v>3315</v>
      </c>
      <c r="K1413" s="662" t="s">
        <v>3316</v>
      </c>
      <c r="L1413" s="663">
        <v>102.93</v>
      </c>
      <c r="M1413" s="663">
        <v>102.93</v>
      </c>
      <c r="N1413" s="662">
        <v>1</v>
      </c>
      <c r="O1413" s="745">
        <v>1</v>
      </c>
      <c r="P1413" s="663">
        <v>102.93</v>
      </c>
      <c r="Q1413" s="678">
        <v>1</v>
      </c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12</v>
      </c>
      <c r="B1414" s="662" t="s">
        <v>543</v>
      </c>
      <c r="C1414" s="662" t="s">
        <v>2356</v>
      </c>
      <c r="D1414" s="743" t="s">
        <v>4570</v>
      </c>
      <c r="E1414" s="744" t="s">
        <v>2375</v>
      </c>
      <c r="F1414" s="662" t="s">
        <v>2351</v>
      </c>
      <c r="G1414" s="662" t="s">
        <v>2402</v>
      </c>
      <c r="H1414" s="662" t="s">
        <v>544</v>
      </c>
      <c r="I1414" s="662" t="s">
        <v>1385</v>
      </c>
      <c r="J1414" s="662" t="s">
        <v>1386</v>
      </c>
      <c r="K1414" s="662" t="s">
        <v>1387</v>
      </c>
      <c r="L1414" s="663">
        <v>108.44</v>
      </c>
      <c r="M1414" s="663">
        <v>108.44</v>
      </c>
      <c r="N1414" s="662">
        <v>1</v>
      </c>
      <c r="O1414" s="745">
        <v>1</v>
      </c>
      <c r="P1414" s="663">
        <v>108.44</v>
      </c>
      <c r="Q1414" s="678">
        <v>1</v>
      </c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12</v>
      </c>
      <c r="B1415" s="662" t="s">
        <v>543</v>
      </c>
      <c r="C1415" s="662" t="s">
        <v>2356</v>
      </c>
      <c r="D1415" s="743" t="s">
        <v>4570</v>
      </c>
      <c r="E1415" s="744" t="s">
        <v>2375</v>
      </c>
      <c r="F1415" s="662" t="s">
        <v>2351</v>
      </c>
      <c r="G1415" s="662" t="s">
        <v>2402</v>
      </c>
      <c r="H1415" s="662" t="s">
        <v>544</v>
      </c>
      <c r="I1415" s="662" t="s">
        <v>2403</v>
      </c>
      <c r="J1415" s="662" t="s">
        <v>1386</v>
      </c>
      <c r="K1415" s="662" t="s">
        <v>2404</v>
      </c>
      <c r="L1415" s="663">
        <v>54.23</v>
      </c>
      <c r="M1415" s="663">
        <v>54.23</v>
      </c>
      <c r="N1415" s="662">
        <v>1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12</v>
      </c>
      <c r="B1416" s="662" t="s">
        <v>543</v>
      </c>
      <c r="C1416" s="662" t="s">
        <v>2356</v>
      </c>
      <c r="D1416" s="743" t="s">
        <v>4570</v>
      </c>
      <c r="E1416" s="744" t="s">
        <v>2375</v>
      </c>
      <c r="F1416" s="662" t="s">
        <v>2351</v>
      </c>
      <c r="G1416" s="662" t="s">
        <v>2495</v>
      </c>
      <c r="H1416" s="662" t="s">
        <v>544</v>
      </c>
      <c r="I1416" s="662" t="s">
        <v>3103</v>
      </c>
      <c r="J1416" s="662" t="s">
        <v>1230</v>
      </c>
      <c r="K1416" s="662" t="s">
        <v>3104</v>
      </c>
      <c r="L1416" s="663">
        <v>0</v>
      </c>
      <c r="M1416" s="663">
        <v>0</v>
      </c>
      <c r="N1416" s="662">
        <v>2</v>
      </c>
      <c r="O1416" s="745">
        <v>1</v>
      </c>
      <c r="P1416" s="663">
        <v>0</v>
      </c>
      <c r="Q1416" s="678"/>
      <c r="R1416" s="662">
        <v>2</v>
      </c>
      <c r="S1416" s="678">
        <v>1</v>
      </c>
      <c r="T1416" s="745">
        <v>1</v>
      </c>
      <c r="U1416" s="701">
        <v>1</v>
      </c>
    </row>
    <row r="1417" spans="1:21" ht="14.4" customHeight="1" x14ac:dyDescent="0.3">
      <c r="A1417" s="661">
        <v>12</v>
      </c>
      <c r="B1417" s="662" t="s">
        <v>543</v>
      </c>
      <c r="C1417" s="662" t="s">
        <v>2356</v>
      </c>
      <c r="D1417" s="743" t="s">
        <v>4570</v>
      </c>
      <c r="E1417" s="744" t="s">
        <v>2375</v>
      </c>
      <c r="F1417" s="662" t="s">
        <v>2351</v>
      </c>
      <c r="G1417" s="662" t="s">
        <v>2495</v>
      </c>
      <c r="H1417" s="662" t="s">
        <v>544</v>
      </c>
      <c r="I1417" s="662" t="s">
        <v>2496</v>
      </c>
      <c r="J1417" s="662" t="s">
        <v>2497</v>
      </c>
      <c r="K1417" s="662" t="s">
        <v>2498</v>
      </c>
      <c r="L1417" s="663">
        <v>0</v>
      </c>
      <c r="M1417" s="663">
        <v>0</v>
      </c>
      <c r="N1417" s="662">
        <v>1</v>
      </c>
      <c r="O1417" s="745">
        <v>1</v>
      </c>
      <c r="P1417" s="663">
        <v>0</v>
      </c>
      <c r="Q1417" s="678"/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12</v>
      </c>
      <c r="B1418" s="662" t="s">
        <v>543</v>
      </c>
      <c r="C1418" s="662" t="s">
        <v>2356</v>
      </c>
      <c r="D1418" s="743" t="s">
        <v>4570</v>
      </c>
      <c r="E1418" s="744" t="s">
        <v>2375</v>
      </c>
      <c r="F1418" s="662" t="s">
        <v>2351</v>
      </c>
      <c r="G1418" s="662" t="s">
        <v>2495</v>
      </c>
      <c r="H1418" s="662" t="s">
        <v>544</v>
      </c>
      <c r="I1418" s="662" t="s">
        <v>3633</v>
      </c>
      <c r="J1418" s="662" t="s">
        <v>2497</v>
      </c>
      <c r="K1418" s="662" t="s">
        <v>3634</v>
      </c>
      <c r="L1418" s="663">
        <v>0</v>
      </c>
      <c r="M1418" s="663">
        <v>0</v>
      </c>
      <c r="N1418" s="662">
        <v>1</v>
      </c>
      <c r="O1418" s="745">
        <v>1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12</v>
      </c>
      <c r="B1419" s="662" t="s">
        <v>543</v>
      </c>
      <c r="C1419" s="662" t="s">
        <v>2356</v>
      </c>
      <c r="D1419" s="743" t="s">
        <v>4570</v>
      </c>
      <c r="E1419" s="744" t="s">
        <v>2375</v>
      </c>
      <c r="F1419" s="662" t="s">
        <v>2351</v>
      </c>
      <c r="G1419" s="662" t="s">
        <v>2495</v>
      </c>
      <c r="H1419" s="662" t="s">
        <v>544</v>
      </c>
      <c r="I1419" s="662" t="s">
        <v>3635</v>
      </c>
      <c r="J1419" s="662" t="s">
        <v>2497</v>
      </c>
      <c r="K1419" s="662" t="s">
        <v>3636</v>
      </c>
      <c r="L1419" s="663">
        <v>0</v>
      </c>
      <c r="M1419" s="663">
        <v>0</v>
      </c>
      <c r="N1419" s="662">
        <v>3</v>
      </c>
      <c r="O1419" s="745">
        <v>1</v>
      </c>
      <c r="P1419" s="663">
        <v>0</v>
      </c>
      <c r="Q1419" s="678"/>
      <c r="R1419" s="662">
        <v>3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12</v>
      </c>
      <c r="B1420" s="662" t="s">
        <v>543</v>
      </c>
      <c r="C1420" s="662" t="s">
        <v>2356</v>
      </c>
      <c r="D1420" s="743" t="s">
        <v>4570</v>
      </c>
      <c r="E1420" s="744" t="s">
        <v>2375</v>
      </c>
      <c r="F1420" s="662" t="s">
        <v>2351</v>
      </c>
      <c r="G1420" s="662" t="s">
        <v>3922</v>
      </c>
      <c r="H1420" s="662" t="s">
        <v>544</v>
      </c>
      <c r="I1420" s="662" t="s">
        <v>3923</v>
      </c>
      <c r="J1420" s="662" t="s">
        <v>3924</v>
      </c>
      <c r="K1420" s="662" t="s">
        <v>3925</v>
      </c>
      <c r="L1420" s="663">
        <v>0</v>
      </c>
      <c r="M1420" s="663">
        <v>0</v>
      </c>
      <c r="N1420" s="662">
        <v>1</v>
      </c>
      <c r="O1420" s="745">
        <v>1</v>
      </c>
      <c r="P1420" s="663">
        <v>0</v>
      </c>
      <c r="Q1420" s="678"/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12</v>
      </c>
      <c r="B1421" s="662" t="s">
        <v>543</v>
      </c>
      <c r="C1421" s="662" t="s">
        <v>2356</v>
      </c>
      <c r="D1421" s="743" t="s">
        <v>4570</v>
      </c>
      <c r="E1421" s="744" t="s">
        <v>2375</v>
      </c>
      <c r="F1421" s="662" t="s">
        <v>2351</v>
      </c>
      <c r="G1421" s="662" t="s">
        <v>2405</v>
      </c>
      <c r="H1421" s="662" t="s">
        <v>544</v>
      </c>
      <c r="I1421" s="662" t="s">
        <v>2406</v>
      </c>
      <c r="J1421" s="662" t="s">
        <v>2407</v>
      </c>
      <c r="K1421" s="662" t="s">
        <v>2408</v>
      </c>
      <c r="L1421" s="663">
        <v>0</v>
      </c>
      <c r="M1421" s="663">
        <v>0</v>
      </c>
      <c r="N1421" s="662">
        <v>15</v>
      </c>
      <c r="O1421" s="745">
        <v>9</v>
      </c>
      <c r="P1421" s="663">
        <v>0</v>
      </c>
      <c r="Q1421" s="678"/>
      <c r="R1421" s="662">
        <v>12</v>
      </c>
      <c r="S1421" s="678">
        <v>0.8</v>
      </c>
      <c r="T1421" s="745">
        <v>6</v>
      </c>
      <c r="U1421" s="701">
        <v>0.66666666666666663</v>
      </c>
    </row>
    <row r="1422" spans="1:21" ht="14.4" customHeight="1" x14ac:dyDescent="0.3">
      <c r="A1422" s="661">
        <v>12</v>
      </c>
      <c r="B1422" s="662" t="s">
        <v>543</v>
      </c>
      <c r="C1422" s="662" t="s">
        <v>2356</v>
      </c>
      <c r="D1422" s="743" t="s">
        <v>4570</v>
      </c>
      <c r="E1422" s="744" t="s">
        <v>2375</v>
      </c>
      <c r="F1422" s="662" t="s">
        <v>2351</v>
      </c>
      <c r="G1422" s="662" t="s">
        <v>2405</v>
      </c>
      <c r="H1422" s="662" t="s">
        <v>544</v>
      </c>
      <c r="I1422" s="662" t="s">
        <v>2867</v>
      </c>
      <c r="J1422" s="662" t="s">
        <v>2868</v>
      </c>
      <c r="K1422" s="662" t="s">
        <v>2869</v>
      </c>
      <c r="L1422" s="663">
        <v>0</v>
      </c>
      <c r="M1422" s="663">
        <v>0</v>
      </c>
      <c r="N1422" s="662">
        <v>1</v>
      </c>
      <c r="O1422" s="745">
        <v>1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12</v>
      </c>
      <c r="B1423" s="662" t="s">
        <v>543</v>
      </c>
      <c r="C1423" s="662" t="s">
        <v>2356</v>
      </c>
      <c r="D1423" s="743" t="s">
        <v>4570</v>
      </c>
      <c r="E1423" s="744" t="s">
        <v>2375</v>
      </c>
      <c r="F1423" s="662" t="s">
        <v>2351</v>
      </c>
      <c r="G1423" s="662" t="s">
        <v>2405</v>
      </c>
      <c r="H1423" s="662" t="s">
        <v>544</v>
      </c>
      <c r="I1423" s="662" t="s">
        <v>2645</v>
      </c>
      <c r="J1423" s="662" t="s">
        <v>2407</v>
      </c>
      <c r="K1423" s="662" t="s">
        <v>2646</v>
      </c>
      <c r="L1423" s="663">
        <v>0</v>
      </c>
      <c r="M1423" s="663">
        <v>0</v>
      </c>
      <c r="N1423" s="662">
        <v>2</v>
      </c>
      <c r="O1423" s="745">
        <v>2</v>
      </c>
      <c r="P1423" s="663">
        <v>0</v>
      </c>
      <c r="Q1423" s="678"/>
      <c r="R1423" s="662">
        <v>1</v>
      </c>
      <c r="S1423" s="678">
        <v>0.5</v>
      </c>
      <c r="T1423" s="745">
        <v>1</v>
      </c>
      <c r="U1423" s="701">
        <v>0.5</v>
      </c>
    </row>
    <row r="1424" spans="1:21" ht="14.4" customHeight="1" x14ac:dyDescent="0.3">
      <c r="A1424" s="661">
        <v>12</v>
      </c>
      <c r="B1424" s="662" t="s">
        <v>543</v>
      </c>
      <c r="C1424" s="662" t="s">
        <v>2356</v>
      </c>
      <c r="D1424" s="743" t="s">
        <v>4570</v>
      </c>
      <c r="E1424" s="744" t="s">
        <v>2375</v>
      </c>
      <c r="F1424" s="662" t="s">
        <v>2351</v>
      </c>
      <c r="G1424" s="662" t="s">
        <v>2409</v>
      </c>
      <c r="H1424" s="662" t="s">
        <v>544</v>
      </c>
      <c r="I1424" s="662" t="s">
        <v>779</v>
      </c>
      <c r="J1424" s="662" t="s">
        <v>2410</v>
      </c>
      <c r="K1424" s="662" t="s">
        <v>2411</v>
      </c>
      <c r="L1424" s="663">
        <v>0</v>
      </c>
      <c r="M1424" s="663">
        <v>0</v>
      </c>
      <c r="N1424" s="662">
        <v>1</v>
      </c>
      <c r="O1424" s="745">
        <v>1</v>
      </c>
      <c r="P1424" s="663">
        <v>0</v>
      </c>
      <c r="Q1424" s="678"/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12</v>
      </c>
      <c r="B1425" s="662" t="s">
        <v>543</v>
      </c>
      <c r="C1425" s="662" t="s">
        <v>2356</v>
      </c>
      <c r="D1425" s="743" t="s">
        <v>4570</v>
      </c>
      <c r="E1425" s="744" t="s">
        <v>2375</v>
      </c>
      <c r="F1425" s="662" t="s">
        <v>2351</v>
      </c>
      <c r="G1425" s="662" t="s">
        <v>2870</v>
      </c>
      <c r="H1425" s="662" t="s">
        <v>544</v>
      </c>
      <c r="I1425" s="662" t="s">
        <v>2877</v>
      </c>
      <c r="J1425" s="662" t="s">
        <v>2872</v>
      </c>
      <c r="K1425" s="662" t="s">
        <v>2873</v>
      </c>
      <c r="L1425" s="663">
        <v>854.27</v>
      </c>
      <c r="M1425" s="663">
        <v>854.27</v>
      </c>
      <c r="N1425" s="662">
        <v>1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12</v>
      </c>
      <c r="B1426" s="662" t="s">
        <v>543</v>
      </c>
      <c r="C1426" s="662" t="s">
        <v>2356</v>
      </c>
      <c r="D1426" s="743" t="s">
        <v>4570</v>
      </c>
      <c r="E1426" s="744" t="s">
        <v>2375</v>
      </c>
      <c r="F1426" s="662" t="s">
        <v>2351</v>
      </c>
      <c r="G1426" s="662" t="s">
        <v>2870</v>
      </c>
      <c r="H1426" s="662" t="s">
        <v>544</v>
      </c>
      <c r="I1426" s="662" t="s">
        <v>3926</v>
      </c>
      <c r="J1426" s="662" t="s">
        <v>3927</v>
      </c>
      <c r="K1426" s="662" t="s">
        <v>3114</v>
      </c>
      <c r="L1426" s="663">
        <v>0</v>
      </c>
      <c r="M1426" s="663">
        <v>0</v>
      </c>
      <c r="N1426" s="662">
        <v>1</v>
      </c>
      <c r="O1426" s="745">
        <v>1</v>
      </c>
      <c r="P1426" s="663"/>
      <c r="Q1426" s="678"/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12</v>
      </c>
      <c r="B1427" s="662" t="s">
        <v>543</v>
      </c>
      <c r="C1427" s="662" t="s">
        <v>2356</v>
      </c>
      <c r="D1427" s="743" t="s">
        <v>4570</v>
      </c>
      <c r="E1427" s="744" t="s">
        <v>2375</v>
      </c>
      <c r="F1427" s="662" t="s">
        <v>2351</v>
      </c>
      <c r="G1427" s="662" t="s">
        <v>2412</v>
      </c>
      <c r="H1427" s="662" t="s">
        <v>544</v>
      </c>
      <c r="I1427" s="662" t="s">
        <v>2413</v>
      </c>
      <c r="J1427" s="662" t="s">
        <v>1457</v>
      </c>
      <c r="K1427" s="662" t="s">
        <v>2414</v>
      </c>
      <c r="L1427" s="663">
        <v>22.44</v>
      </c>
      <c r="M1427" s="663">
        <v>516.12</v>
      </c>
      <c r="N1427" s="662">
        <v>23</v>
      </c>
      <c r="O1427" s="745">
        <v>23</v>
      </c>
      <c r="P1427" s="663">
        <v>336.6</v>
      </c>
      <c r="Q1427" s="678">
        <v>0.65217391304347827</v>
      </c>
      <c r="R1427" s="662">
        <v>15</v>
      </c>
      <c r="S1427" s="678">
        <v>0.65217391304347827</v>
      </c>
      <c r="T1427" s="745">
        <v>15</v>
      </c>
      <c r="U1427" s="701">
        <v>0.65217391304347827</v>
      </c>
    </row>
    <row r="1428" spans="1:21" ht="14.4" customHeight="1" x14ac:dyDescent="0.3">
      <c r="A1428" s="661">
        <v>12</v>
      </c>
      <c r="B1428" s="662" t="s">
        <v>543</v>
      </c>
      <c r="C1428" s="662" t="s">
        <v>2356</v>
      </c>
      <c r="D1428" s="743" t="s">
        <v>4570</v>
      </c>
      <c r="E1428" s="744" t="s">
        <v>2375</v>
      </c>
      <c r="F1428" s="662" t="s">
        <v>2351</v>
      </c>
      <c r="G1428" s="662" t="s">
        <v>2412</v>
      </c>
      <c r="H1428" s="662" t="s">
        <v>544</v>
      </c>
      <c r="I1428" s="662" t="s">
        <v>2413</v>
      </c>
      <c r="J1428" s="662" t="s">
        <v>1457</v>
      </c>
      <c r="K1428" s="662" t="s">
        <v>2414</v>
      </c>
      <c r="L1428" s="663">
        <v>42.54</v>
      </c>
      <c r="M1428" s="663">
        <v>680.64</v>
      </c>
      <c r="N1428" s="662">
        <v>16</v>
      </c>
      <c r="O1428" s="745">
        <v>13.5</v>
      </c>
      <c r="P1428" s="663">
        <v>425.40000000000003</v>
      </c>
      <c r="Q1428" s="678">
        <v>0.62500000000000011</v>
      </c>
      <c r="R1428" s="662">
        <v>10</v>
      </c>
      <c r="S1428" s="678">
        <v>0.625</v>
      </c>
      <c r="T1428" s="745">
        <v>8.5</v>
      </c>
      <c r="U1428" s="701">
        <v>0.62962962962962965</v>
      </c>
    </row>
    <row r="1429" spans="1:21" ht="14.4" customHeight="1" x14ac:dyDescent="0.3">
      <c r="A1429" s="661">
        <v>12</v>
      </c>
      <c r="B1429" s="662" t="s">
        <v>543</v>
      </c>
      <c r="C1429" s="662" t="s">
        <v>2356</v>
      </c>
      <c r="D1429" s="743" t="s">
        <v>4570</v>
      </c>
      <c r="E1429" s="744" t="s">
        <v>2375</v>
      </c>
      <c r="F1429" s="662" t="s">
        <v>2351</v>
      </c>
      <c r="G1429" s="662" t="s">
        <v>2879</v>
      </c>
      <c r="H1429" s="662" t="s">
        <v>544</v>
      </c>
      <c r="I1429" s="662" t="s">
        <v>3928</v>
      </c>
      <c r="J1429" s="662" t="s">
        <v>2884</v>
      </c>
      <c r="K1429" s="662" t="s">
        <v>3869</v>
      </c>
      <c r="L1429" s="663">
        <v>0</v>
      </c>
      <c r="M1429" s="663">
        <v>0</v>
      </c>
      <c r="N1429" s="662">
        <v>1</v>
      </c>
      <c r="O1429" s="745">
        <v>1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12</v>
      </c>
      <c r="B1430" s="662" t="s">
        <v>543</v>
      </c>
      <c r="C1430" s="662" t="s">
        <v>2356</v>
      </c>
      <c r="D1430" s="743" t="s">
        <v>4570</v>
      </c>
      <c r="E1430" s="744" t="s">
        <v>2375</v>
      </c>
      <c r="F1430" s="662" t="s">
        <v>2351</v>
      </c>
      <c r="G1430" s="662" t="s">
        <v>2879</v>
      </c>
      <c r="H1430" s="662" t="s">
        <v>544</v>
      </c>
      <c r="I1430" s="662" t="s">
        <v>3929</v>
      </c>
      <c r="J1430" s="662" t="s">
        <v>2884</v>
      </c>
      <c r="K1430" s="662" t="s">
        <v>3869</v>
      </c>
      <c r="L1430" s="663">
        <v>0</v>
      </c>
      <c r="M1430" s="663">
        <v>0</v>
      </c>
      <c r="N1430" s="662">
        <v>2</v>
      </c>
      <c r="O1430" s="745">
        <v>2</v>
      </c>
      <c r="P1430" s="663">
        <v>0</v>
      </c>
      <c r="Q1430" s="678"/>
      <c r="R1430" s="662">
        <v>1</v>
      </c>
      <c r="S1430" s="678">
        <v>0.5</v>
      </c>
      <c r="T1430" s="745">
        <v>1</v>
      </c>
      <c r="U1430" s="701">
        <v>0.5</v>
      </c>
    </row>
    <row r="1431" spans="1:21" ht="14.4" customHeight="1" x14ac:dyDescent="0.3">
      <c r="A1431" s="661">
        <v>12</v>
      </c>
      <c r="B1431" s="662" t="s">
        <v>543</v>
      </c>
      <c r="C1431" s="662" t="s">
        <v>2356</v>
      </c>
      <c r="D1431" s="743" t="s">
        <v>4570</v>
      </c>
      <c r="E1431" s="744" t="s">
        <v>2375</v>
      </c>
      <c r="F1431" s="662" t="s">
        <v>2351</v>
      </c>
      <c r="G1431" s="662" t="s">
        <v>2879</v>
      </c>
      <c r="H1431" s="662" t="s">
        <v>544</v>
      </c>
      <c r="I1431" s="662" t="s">
        <v>3868</v>
      </c>
      <c r="J1431" s="662" t="s">
        <v>2884</v>
      </c>
      <c r="K1431" s="662" t="s">
        <v>3869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12</v>
      </c>
      <c r="B1432" s="662" t="s">
        <v>543</v>
      </c>
      <c r="C1432" s="662" t="s">
        <v>2356</v>
      </c>
      <c r="D1432" s="743" t="s">
        <v>4570</v>
      </c>
      <c r="E1432" s="744" t="s">
        <v>2375</v>
      </c>
      <c r="F1432" s="662" t="s">
        <v>2351</v>
      </c>
      <c r="G1432" s="662" t="s">
        <v>2889</v>
      </c>
      <c r="H1432" s="662" t="s">
        <v>1529</v>
      </c>
      <c r="I1432" s="662" t="s">
        <v>3768</v>
      </c>
      <c r="J1432" s="662" t="s">
        <v>2891</v>
      </c>
      <c r="K1432" s="662" t="s">
        <v>3769</v>
      </c>
      <c r="L1432" s="663">
        <v>502.31</v>
      </c>
      <c r="M1432" s="663">
        <v>1004.62</v>
      </c>
      <c r="N1432" s="662">
        <v>2</v>
      </c>
      <c r="O1432" s="745">
        <v>2</v>
      </c>
      <c r="P1432" s="663">
        <v>1004.62</v>
      </c>
      <c r="Q1432" s="678">
        <v>1</v>
      </c>
      <c r="R1432" s="662">
        <v>2</v>
      </c>
      <c r="S1432" s="678">
        <v>1</v>
      </c>
      <c r="T1432" s="745">
        <v>2</v>
      </c>
      <c r="U1432" s="701">
        <v>1</v>
      </c>
    </row>
    <row r="1433" spans="1:21" ht="14.4" customHeight="1" x14ac:dyDescent="0.3">
      <c r="A1433" s="661">
        <v>12</v>
      </c>
      <c r="B1433" s="662" t="s">
        <v>543</v>
      </c>
      <c r="C1433" s="662" t="s">
        <v>2356</v>
      </c>
      <c r="D1433" s="743" t="s">
        <v>4570</v>
      </c>
      <c r="E1433" s="744" t="s">
        <v>2375</v>
      </c>
      <c r="F1433" s="662" t="s">
        <v>2351</v>
      </c>
      <c r="G1433" s="662" t="s">
        <v>2537</v>
      </c>
      <c r="H1433" s="662" t="s">
        <v>1529</v>
      </c>
      <c r="I1433" s="662" t="s">
        <v>1543</v>
      </c>
      <c r="J1433" s="662" t="s">
        <v>1544</v>
      </c>
      <c r="K1433" s="662" t="s">
        <v>2257</v>
      </c>
      <c r="L1433" s="663">
        <v>131.54</v>
      </c>
      <c r="M1433" s="663">
        <v>131.54</v>
      </c>
      <c r="N1433" s="662">
        <v>1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12</v>
      </c>
      <c r="B1434" s="662" t="s">
        <v>543</v>
      </c>
      <c r="C1434" s="662" t="s">
        <v>2356</v>
      </c>
      <c r="D1434" s="743" t="s">
        <v>4570</v>
      </c>
      <c r="E1434" s="744" t="s">
        <v>2375</v>
      </c>
      <c r="F1434" s="662" t="s">
        <v>2351</v>
      </c>
      <c r="G1434" s="662" t="s">
        <v>2537</v>
      </c>
      <c r="H1434" s="662" t="s">
        <v>544</v>
      </c>
      <c r="I1434" s="662" t="s">
        <v>2893</v>
      </c>
      <c r="J1434" s="662" t="s">
        <v>2894</v>
      </c>
      <c r="K1434" s="662" t="s">
        <v>2895</v>
      </c>
      <c r="L1434" s="663">
        <v>438.49</v>
      </c>
      <c r="M1434" s="663">
        <v>438.49</v>
      </c>
      <c r="N1434" s="662">
        <v>1</v>
      </c>
      <c r="O1434" s="745">
        <v>1</v>
      </c>
      <c r="P1434" s="663">
        <v>438.49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12</v>
      </c>
      <c r="B1435" s="662" t="s">
        <v>543</v>
      </c>
      <c r="C1435" s="662" t="s">
        <v>2356</v>
      </c>
      <c r="D1435" s="743" t="s">
        <v>4570</v>
      </c>
      <c r="E1435" s="744" t="s">
        <v>2375</v>
      </c>
      <c r="F1435" s="662" t="s">
        <v>2351</v>
      </c>
      <c r="G1435" s="662" t="s">
        <v>2537</v>
      </c>
      <c r="H1435" s="662" t="s">
        <v>1529</v>
      </c>
      <c r="I1435" s="662" t="s">
        <v>2538</v>
      </c>
      <c r="J1435" s="662" t="s">
        <v>1544</v>
      </c>
      <c r="K1435" s="662" t="s">
        <v>2539</v>
      </c>
      <c r="L1435" s="663">
        <v>394.64</v>
      </c>
      <c r="M1435" s="663">
        <v>3157.12</v>
      </c>
      <c r="N1435" s="662">
        <v>8</v>
      </c>
      <c r="O1435" s="745">
        <v>6.5</v>
      </c>
      <c r="P1435" s="663">
        <v>1183.92</v>
      </c>
      <c r="Q1435" s="678">
        <v>0.37500000000000006</v>
      </c>
      <c r="R1435" s="662">
        <v>3</v>
      </c>
      <c r="S1435" s="678">
        <v>0.375</v>
      </c>
      <c r="T1435" s="745">
        <v>2.5</v>
      </c>
      <c r="U1435" s="701">
        <v>0.38461538461538464</v>
      </c>
    </row>
    <row r="1436" spans="1:21" ht="14.4" customHeight="1" x14ac:dyDescent="0.3">
      <c r="A1436" s="661">
        <v>12</v>
      </c>
      <c r="B1436" s="662" t="s">
        <v>543</v>
      </c>
      <c r="C1436" s="662" t="s">
        <v>2356</v>
      </c>
      <c r="D1436" s="743" t="s">
        <v>4570</v>
      </c>
      <c r="E1436" s="744" t="s">
        <v>2375</v>
      </c>
      <c r="F1436" s="662" t="s">
        <v>2351</v>
      </c>
      <c r="G1436" s="662" t="s">
        <v>2537</v>
      </c>
      <c r="H1436" s="662" t="s">
        <v>1529</v>
      </c>
      <c r="I1436" s="662" t="s">
        <v>2620</v>
      </c>
      <c r="J1436" s="662" t="s">
        <v>1544</v>
      </c>
      <c r="K1436" s="662" t="s">
        <v>2621</v>
      </c>
      <c r="L1436" s="663">
        <v>438.49</v>
      </c>
      <c r="M1436" s="663">
        <v>8769.7999999999975</v>
      </c>
      <c r="N1436" s="662">
        <v>20</v>
      </c>
      <c r="O1436" s="745">
        <v>19.5</v>
      </c>
      <c r="P1436" s="663">
        <v>6577.3499999999976</v>
      </c>
      <c r="Q1436" s="678">
        <v>0.75</v>
      </c>
      <c r="R1436" s="662">
        <v>15</v>
      </c>
      <c r="S1436" s="678">
        <v>0.75</v>
      </c>
      <c r="T1436" s="745">
        <v>14.5</v>
      </c>
      <c r="U1436" s="701">
        <v>0.74358974358974361</v>
      </c>
    </row>
    <row r="1437" spans="1:21" ht="14.4" customHeight="1" x14ac:dyDescent="0.3">
      <c r="A1437" s="661">
        <v>12</v>
      </c>
      <c r="B1437" s="662" t="s">
        <v>543</v>
      </c>
      <c r="C1437" s="662" t="s">
        <v>2356</v>
      </c>
      <c r="D1437" s="743" t="s">
        <v>4570</v>
      </c>
      <c r="E1437" s="744" t="s">
        <v>2375</v>
      </c>
      <c r="F1437" s="662" t="s">
        <v>2351</v>
      </c>
      <c r="G1437" s="662" t="s">
        <v>2415</v>
      </c>
      <c r="H1437" s="662" t="s">
        <v>544</v>
      </c>
      <c r="I1437" s="662" t="s">
        <v>2709</v>
      </c>
      <c r="J1437" s="662" t="s">
        <v>2417</v>
      </c>
      <c r="K1437" s="662" t="s">
        <v>2710</v>
      </c>
      <c r="L1437" s="663">
        <v>0</v>
      </c>
      <c r="M1437" s="663">
        <v>0</v>
      </c>
      <c r="N1437" s="662">
        <v>3</v>
      </c>
      <c r="O1437" s="745">
        <v>3</v>
      </c>
      <c r="P1437" s="663">
        <v>0</v>
      </c>
      <c r="Q1437" s="678"/>
      <c r="R1437" s="662">
        <v>3</v>
      </c>
      <c r="S1437" s="678">
        <v>1</v>
      </c>
      <c r="T1437" s="745">
        <v>3</v>
      </c>
      <c r="U1437" s="701">
        <v>1</v>
      </c>
    </row>
    <row r="1438" spans="1:21" ht="14.4" customHeight="1" x14ac:dyDescent="0.3">
      <c r="A1438" s="661">
        <v>12</v>
      </c>
      <c r="B1438" s="662" t="s">
        <v>543</v>
      </c>
      <c r="C1438" s="662" t="s">
        <v>2356</v>
      </c>
      <c r="D1438" s="743" t="s">
        <v>4570</v>
      </c>
      <c r="E1438" s="744" t="s">
        <v>2375</v>
      </c>
      <c r="F1438" s="662" t="s">
        <v>2351</v>
      </c>
      <c r="G1438" s="662" t="s">
        <v>2415</v>
      </c>
      <c r="H1438" s="662" t="s">
        <v>544</v>
      </c>
      <c r="I1438" s="662" t="s">
        <v>2416</v>
      </c>
      <c r="J1438" s="662" t="s">
        <v>2417</v>
      </c>
      <c r="K1438" s="662" t="s">
        <v>2418</v>
      </c>
      <c r="L1438" s="663">
        <v>1514.87</v>
      </c>
      <c r="M1438" s="663">
        <v>9089.2199999999993</v>
      </c>
      <c r="N1438" s="662">
        <v>6</v>
      </c>
      <c r="O1438" s="745">
        <v>4.5</v>
      </c>
      <c r="P1438" s="663">
        <v>7574.3499999999995</v>
      </c>
      <c r="Q1438" s="678">
        <v>0.83333333333333337</v>
      </c>
      <c r="R1438" s="662">
        <v>5</v>
      </c>
      <c r="S1438" s="678">
        <v>0.83333333333333337</v>
      </c>
      <c r="T1438" s="745">
        <v>3.5</v>
      </c>
      <c r="U1438" s="701">
        <v>0.77777777777777779</v>
      </c>
    </row>
    <row r="1439" spans="1:21" ht="14.4" customHeight="1" x14ac:dyDescent="0.3">
      <c r="A1439" s="661">
        <v>12</v>
      </c>
      <c r="B1439" s="662" t="s">
        <v>543</v>
      </c>
      <c r="C1439" s="662" t="s">
        <v>2356</v>
      </c>
      <c r="D1439" s="743" t="s">
        <v>4570</v>
      </c>
      <c r="E1439" s="744" t="s">
        <v>2375</v>
      </c>
      <c r="F1439" s="662" t="s">
        <v>2351</v>
      </c>
      <c r="G1439" s="662" t="s">
        <v>3930</v>
      </c>
      <c r="H1439" s="662" t="s">
        <v>544</v>
      </c>
      <c r="I1439" s="662" t="s">
        <v>3931</v>
      </c>
      <c r="J1439" s="662" t="s">
        <v>3932</v>
      </c>
      <c r="K1439" s="662" t="s">
        <v>3820</v>
      </c>
      <c r="L1439" s="663">
        <v>77.13</v>
      </c>
      <c r="M1439" s="663">
        <v>77.13</v>
      </c>
      <c r="N1439" s="662">
        <v>1</v>
      </c>
      <c r="O1439" s="745">
        <v>1</v>
      </c>
      <c r="P1439" s="663">
        <v>77.13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12</v>
      </c>
      <c r="B1440" s="662" t="s">
        <v>543</v>
      </c>
      <c r="C1440" s="662" t="s">
        <v>2356</v>
      </c>
      <c r="D1440" s="743" t="s">
        <v>4570</v>
      </c>
      <c r="E1440" s="744" t="s">
        <v>2375</v>
      </c>
      <c r="F1440" s="662" t="s">
        <v>2351</v>
      </c>
      <c r="G1440" s="662" t="s">
        <v>2503</v>
      </c>
      <c r="H1440" s="662" t="s">
        <v>544</v>
      </c>
      <c r="I1440" s="662" t="s">
        <v>3775</v>
      </c>
      <c r="J1440" s="662" t="s">
        <v>1409</v>
      </c>
      <c r="K1440" s="662" t="s">
        <v>3776</v>
      </c>
      <c r="L1440" s="663">
        <v>100.62</v>
      </c>
      <c r="M1440" s="663">
        <v>100.62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12</v>
      </c>
      <c r="B1441" s="662" t="s">
        <v>543</v>
      </c>
      <c r="C1441" s="662" t="s">
        <v>2356</v>
      </c>
      <c r="D1441" s="743" t="s">
        <v>4570</v>
      </c>
      <c r="E1441" s="744" t="s">
        <v>2375</v>
      </c>
      <c r="F1441" s="662" t="s">
        <v>2351</v>
      </c>
      <c r="G1441" s="662" t="s">
        <v>3131</v>
      </c>
      <c r="H1441" s="662" t="s">
        <v>544</v>
      </c>
      <c r="I1441" s="662" t="s">
        <v>3132</v>
      </c>
      <c r="J1441" s="662" t="s">
        <v>3133</v>
      </c>
      <c r="K1441" s="662" t="s">
        <v>3134</v>
      </c>
      <c r="L1441" s="663">
        <v>25.12</v>
      </c>
      <c r="M1441" s="663">
        <v>25.12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12</v>
      </c>
      <c r="B1442" s="662" t="s">
        <v>543</v>
      </c>
      <c r="C1442" s="662" t="s">
        <v>2356</v>
      </c>
      <c r="D1442" s="743" t="s">
        <v>4570</v>
      </c>
      <c r="E1442" s="744" t="s">
        <v>2375</v>
      </c>
      <c r="F1442" s="662" t="s">
        <v>2351</v>
      </c>
      <c r="G1442" s="662" t="s">
        <v>2729</v>
      </c>
      <c r="H1442" s="662" t="s">
        <v>544</v>
      </c>
      <c r="I1442" s="662" t="s">
        <v>1428</v>
      </c>
      <c r="J1442" s="662" t="s">
        <v>1429</v>
      </c>
      <c r="K1442" s="662" t="s">
        <v>2913</v>
      </c>
      <c r="L1442" s="663">
        <v>1081.08</v>
      </c>
      <c r="M1442" s="663">
        <v>3243.24</v>
      </c>
      <c r="N1442" s="662">
        <v>3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12</v>
      </c>
      <c r="B1443" s="662" t="s">
        <v>543</v>
      </c>
      <c r="C1443" s="662" t="s">
        <v>2356</v>
      </c>
      <c r="D1443" s="743" t="s">
        <v>4570</v>
      </c>
      <c r="E1443" s="744" t="s">
        <v>2375</v>
      </c>
      <c r="F1443" s="662" t="s">
        <v>2351</v>
      </c>
      <c r="G1443" s="662" t="s">
        <v>2919</v>
      </c>
      <c r="H1443" s="662" t="s">
        <v>544</v>
      </c>
      <c r="I1443" s="662" t="s">
        <v>2920</v>
      </c>
      <c r="J1443" s="662" t="s">
        <v>2921</v>
      </c>
      <c r="K1443" s="662" t="s">
        <v>2922</v>
      </c>
      <c r="L1443" s="663">
        <v>1546.98</v>
      </c>
      <c r="M1443" s="663">
        <v>3093.96</v>
      </c>
      <c r="N1443" s="662">
        <v>2</v>
      </c>
      <c r="O1443" s="745">
        <v>2</v>
      </c>
      <c r="P1443" s="663">
        <v>1546.98</v>
      </c>
      <c r="Q1443" s="678">
        <v>0.5</v>
      </c>
      <c r="R1443" s="662">
        <v>1</v>
      </c>
      <c r="S1443" s="678">
        <v>0.5</v>
      </c>
      <c r="T1443" s="745">
        <v>1</v>
      </c>
      <c r="U1443" s="701">
        <v>0.5</v>
      </c>
    </row>
    <row r="1444" spans="1:21" ht="14.4" customHeight="1" x14ac:dyDescent="0.3">
      <c r="A1444" s="661">
        <v>12</v>
      </c>
      <c r="B1444" s="662" t="s">
        <v>543</v>
      </c>
      <c r="C1444" s="662" t="s">
        <v>2356</v>
      </c>
      <c r="D1444" s="743" t="s">
        <v>4570</v>
      </c>
      <c r="E1444" s="744" t="s">
        <v>2375</v>
      </c>
      <c r="F1444" s="662" t="s">
        <v>2351</v>
      </c>
      <c r="G1444" s="662" t="s">
        <v>2919</v>
      </c>
      <c r="H1444" s="662" t="s">
        <v>544</v>
      </c>
      <c r="I1444" s="662" t="s">
        <v>2923</v>
      </c>
      <c r="J1444" s="662" t="s">
        <v>2921</v>
      </c>
      <c r="K1444" s="662" t="s">
        <v>2924</v>
      </c>
      <c r="L1444" s="663">
        <v>0</v>
      </c>
      <c r="M1444" s="663">
        <v>0</v>
      </c>
      <c r="N1444" s="662">
        <v>1</v>
      </c>
      <c r="O1444" s="745">
        <v>1</v>
      </c>
      <c r="P1444" s="663">
        <v>0</v>
      </c>
      <c r="Q1444" s="678"/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12</v>
      </c>
      <c r="B1445" s="662" t="s">
        <v>543</v>
      </c>
      <c r="C1445" s="662" t="s">
        <v>2356</v>
      </c>
      <c r="D1445" s="743" t="s">
        <v>4570</v>
      </c>
      <c r="E1445" s="744" t="s">
        <v>2375</v>
      </c>
      <c r="F1445" s="662" t="s">
        <v>2351</v>
      </c>
      <c r="G1445" s="662" t="s">
        <v>2919</v>
      </c>
      <c r="H1445" s="662" t="s">
        <v>544</v>
      </c>
      <c r="I1445" s="662" t="s">
        <v>2925</v>
      </c>
      <c r="J1445" s="662" t="s">
        <v>2921</v>
      </c>
      <c r="K1445" s="662" t="s">
        <v>2926</v>
      </c>
      <c r="L1445" s="663">
        <v>464.09</v>
      </c>
      <c r="M1445" s="663">
        <v>464.09</v>
      </c>
      <c r="N1445" s="662">
        <v>1</v>
      </c>
      <c r="O1445" s="745">
        <v>1</v>
      </c>
      <c r="P1445" s="663">
        <v>464.09</v>
      </c>
      <c r="Q1445" s="678">
        <v>1</v>
      </c>
      <c r="R1445" s="662">
        <v>1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12</v>
      </c>
      <c r="B1446" s="662" t="s">
        <v>543</v>
      </c>
      <c r="C1446" s="662" t="s">
        <v>2356</v>
      </c>
      <c r="D1446" s="743" t="s">
        <v>4570</v>
      </c>
      <c r="E1446" s="744" t="s">
        <v>2375</v>
      </c>
      <c r="F1446" s="662" t="s">
        <v>2351</v>
      </c>
      <c r="G1446" s="662" t="s">
        <v>2626</v>
      </c>
      <c r="H1446" s="662" t="s">
        <v>544</v>
      </c>
      <c r="I1446" s="662" t="s">
        <v>2627</v>
      </c>
      <c r="J1446" s="662" t="s">
        <v>2628</v>
      </c>
      <c r="K1446" s="662" t="s">
        <v>2629</v>
      </c>
      <c r="L1446" s="663">
        <v>0</v>
      </c>
      <c r="M1446" s="663">
        <v>0</v>
      </c>
      <c r="N1446" s="662">
        <v>13</v>
      </c>
      <c r="O1446" s="745">
        <v>10</v>
      </c>
      <c r="P1446" s="663">
        <v>0</v>
      </c>
      <c r="Q1446" s="678"/>
      <c r="R1446" s="662">
        <v>11</v>
      </c>
      <c r="S1446" s="678">
        <v>0.84615384615384615</v>
      </c>
      <c r="T1446" s="745">
        <v>8</v>
      </c>
      <c r="U1446" s="701">
        <v>0.8</v>
      </c>
    </row>
    <row r="1447" spans="1:21" ht="14.4" customHeight="1" x14ac:dyDescent="0.3">
      <c r="A1447" s="661">
        <v>12</v>
      </c>
      <c r="B1447" s="662" t="s">
        <v>543</v>
      </c>
      <c r="C1447" s="662" t="s">
        <v>2356</v>
      </c>
      <c r="D1447" s="743" t="s">
        <v>4570</v>
      </c>
      <c r="E1447" s="744" t="s">
        <v>2375</v>
      </c>
      <c r="F1447" s="662" t="s">
        <v>2352</v>
      </c>
      <c r="G1447" s="662" t="s">
        <v>2567</v>
      </c>
      <c r="H1447" s="662" t="s">
        <v>544</v>
      </c>
      <c r="I1447" s="662" t="s">
        <v>3377</v>
      </c>
      <c r="J1447" s="662" t="s">
        <v>2372</v>
      </c>
      <c r="K1447" s="662"/>
      <c r="L1447" s="663">
        <v>0</v>
      </c>
      <c r="M1447" s="663">
        <v>0</v>
      </c>
      <c r="N1447" s="662">
        <v>1</v>
      </c>
      <c r="O1447" s="745">
        <v>1</v>
      </c>
      <c r="P1447" s="663">
        <v>0</v>
      </c>
      <c r="Q1447" s="678"/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12</v>
      </c>
      <c r="B1448" s="662" t="s">
        <v>543</v>
      </c>
      <c r="C1448" s="662" t="s">
        <v>2356</v>
      </c>
      <c r="D1448" s="743" t="s">
        <v>4570</v>
      </c>
      <c r="E1448" s="744" t="s">
        <v>2375</v>
      </c>
      <c r="F1448" s="662" t="s">
        <v>2353</v>
      </c>
      <c r="G1448" s="662" t="s">
        <v>2671</v>
      </c>
      <c r="H1448" s="662" t="s">
        <v>544</v>
      </c>
      <c r="I1448" s="662" t="s">
        <v>3409</v>
      </c>
      <c r="J1448" s="662" t="s">
        <v>3410</v>
      </c>
      <c r="K1448" s="662" t="s">
        <v>3411</v>
      </c>
      <c r="L1448" s="663">
        <v>180.25</v>
      </c>
      <c r="M1448" s="663">
        <v>721</v>
      </c>
      <c r="N1448" s="662">
        <v>4</v>
      </c>
      <c r="O1448" s="745">
        <v>1</v>
      </c>
      <c r="P1448" s="663">
        <v>721</v>
      </c>
      <c r="Q1448" s="678">
        <v>1</v>
      </c>
      <c r="R1448" s="662">
        <v>4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12</v>
      </c>
      <c r="B1449" s="662" t="s">
        <v>543</v>
      </c>
      <c r="C1449" s="662" t="s">
        <v>2356</v>
      </c>
      <c r="D1449" s="743" t="s">
        <v>4570</v>
      </c>
      <c r="E1449" s="744" t="s">
        <v>2375</v>
      </c>
      <c r="F1449" s="662" t="s">
        <v>2353</v>
      </c>
      <c r="G1449" s="662" t="s">
        <v>2671</v>
      </c>
      <c r="H1449" s="662" t="s">
        <v>544</v>
      </c>
      <c r="I1449" s="662" t="s">
        <v>3437</v>
      </c>
      <c r="J1449" s="662" t="s">
        <v>3438</v>
      </c>
      <c r="K1449" s="662" t="s">
        <v>3386</v>
      </c>
      <c r="L1449" s="663">
        <v>500</v>
      </c>
      <c r="M1449" s="663">
        <v>1500</v>
      </c>
      <c r="N1449" s="662">
        <v>3</v>
      </c>
      <c r="O1449" s="745">
        <v>1</v>
      </c>
      <c r="P1449" s="663">
        <v>1500</v>
      </c>
      <c r="Q1449" s="678">
        <v>1</v>
      </c>
      <c r="R1449" s="662">
        <v>3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12</v>
      </c>
      <c r="B1450" s="662" t="s">
        <v>543</v>
      </c>
      <c r="C1450" s="662" t="s">
        <v>2356</v>
      </c>
      <c r="D1450" s="743" t="s">
        <v>4570</v>
      </c>
      <c r="E1450" s="744" t="s">
        <v>2375</v>
      </c>
      <c r="F1450" s="662" t="s">
        <v>2353</v>
      </c>
      <c r="G1450" s="662" t="s">
        <v>2671</v>
      </c>
      <c r="H1450" s="662" t="s">
        <v>544</v>
      </c>
      <c r="I1450" s="662" t="s">
        <v>3450</v>
      </c>
      <c r="J1450" s="662" t="s">
        <v>3451</v>
      </c>
      <c r="K1450" s="662" t="s">
        <v>3452</v>
      </c>
      <c r="L1450" s="663">
        <v>3082.5</v>
      </c>
      <c r="M1450" s="663">
        <v>9247.5</v>
      </c>
      <c r="N1450" s="662">
        <v>3</v>
      </c>
      <c r="O1450" s="745">
        <v>1</v>
      </c>
      <c r="P1450" s="663">
        <v>9247.5</v>
      </c>
      <c r="Q1450" s="678">
        <v>1</v>
      </c>
      <c r="R1450" s="662">
        <v>3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12</v>
      </c>
      <c r="B1451" s="662" t="s">
        <v>543</v>
      </c>
      <c r="C1451" s="662" t="s">
        <v>2356</v>
      </c>
      <c r="D1451" s="743" t="s">
        <v>4570</v>
      </c>
      <c r="E1451" s="744" t="s">
        <v>2375</v>
      </c>
      <c r="F1451" s="662" t="s">
        <v>2353</v>
      </c>
      <c r="G1451" s="662" t="s">
        <v>2671</v>
      </c>
      <c r="H1451" s="662" t="s">
        <v>544</v>
      </c>
      <c r="I1451" s="662" t="s">
        <v>3458</v>
      </c>
      <c r="J1451" s="662" t="s">
        <v>3459</v>
      </c>
      <c r="K1451" s="662" t="s">
        <v>3460</v>
      </c>
      <c r="L1451" s="663">
        <v>1027.5</v>
      </c>
      <c r="M1451" s="663">
        <v>3082.5</v>
      </c>
      <c r="N1451" s="662">
        <v>3</v>
      </c>
      <c r="O1451" s="745">
        <v>1</v>
      </c>
      <c r="P1451" s="663">
        <v>3082.5</v>
      </c>
      <c r="Q1451" s="678">
        <v>1</v>
      </c>
      <c r="R1451" s="662">
        <v>3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12</v>
      </c>
      <c r="B1452" s="662" t="s">
        <v>543</v>
      </c>
      <c r="C1452" s="662" t="s">
        <v>2356</v>
      </c>
      <c r="D1452" s="743" t="s">
        <v>4570</v>
      </c>
      <c r="E1452" s="744" t="s">
        <v>2375</v>
      </c>
      <c r="F1452" s="662" t="s">
        <v>2353</v>
      </c>
      <c r="G1452" s="662" t="s">
        <v>2671</v>
      </c>
      <c r="H1452" s="662" t="s">
        <v>544</v>
      </c>
      <c r="I1452" s="662" t="s">
        <v>3461</v>
      </c>
      <c r="J1452" s="662" t="s">
        <v>3462</v>
      </c>
      <c r="K1452" s="662" t="s">
        <v>3157</v>
      </c>
      <c r="L1452" s="663">
        <v>300</v>
      </c>
      <c r="M1452" s="663">
        <v>600</v>
      </c>
      <c r="N1452" s="662">
        <v>2</v>
      </c>
      <c r="O1452" s="745">
        <v>1</v>
      </c>
      <c r="P1452" s="663">
        <v>600</v>
      </c>
      <c r="Q1452" s="678">
        <v>1</v>
      </c>
      <c r="R1452" s="662">
        <v>2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12</v>
      </c>
      <c r="B1453" s="662" t="s">
        <v>543</v>
      </c>
      <c r="C1453" s="662" t="s">
        <v>2356</v>
      </c>
      <c r="D1453" s="743" t="s">
        <v>4570</v>
      </c>
      <c r="E1453" s="744" t="s">
        <v>2375</v>
      </c>
      <c r="F1453" s="662" t="s">
        <v>2353</v>
      </c>
      <c r="G1453" s="662" t="s">
        <v>2671</v>
      </c>
      <c r="H1453" s="662" t="s">
        <v>544</v>
      </c>
      <c r="I1453" s="662" t="s">
        <v>3160</v>
      </c>
      <c r="J1453" s="662" t="s">
        <v>3161</v>
      </c>
      <c r="K1453" s="662" t="s">
        <v>3162</v>
      </c>
      <c r="L1453" s="663">
        <v>370.4</v>
      </c>
      <c r="M1453" s="663">
        <v>370.4</v>
      </c>
      <c r="N1453" s="662">
        <v>1</v>
      </c>
      <c r="O1453" s="745">
        <v>1</v>
      </c>
      <c r="P1453" s="663">
        <v>370.4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12</v>
      </c>
      <c r="B1454" s="662" t="s">
        <v>543</v>
      </c>
      <c r="C1454" s="662" t="s">
        <v>2356</v>
      </c>
      <c r="D1454" s="743" t="s">
        <v>4570</v>
      </c>
      <c r="E1454" s="744" t="s">
        <v>2375</v>
      </c>
      <c r="F1454" s="662" t="s">
        <v>2353</v>
      </c>
      <c r="G1454" s="662" t="s">
        <v>2671</v>
      </c>
      <c r="H1454" s="662" t="s">
        <v>544</v>
      </c>
      <c r="I1454" s="662" t="s">
        <v>3487</v>
      </c>
      <c r="J1454" s="662" t="s">
        <v>3488</v>
      </c>
      <c r="K1454" s="662" t="s">
        <v>3489</v>
      </c>
      <c r="L1454" s="663">
        <v>198.08</v>
      </c>
      <c r="M1454" s="663">
        <v>594.24</v>
      </c>
      <c r="N1454" s="662">
        <v>3</v>
      </c>
      <c r="O1454" s="745">
        <v>1</v>
      </c>
      <c r="P1454" s="663">
        <v>594.24</v>
      </c>
      <c r="Q1454" s="678">
        <v>1</v>
      </c>
      <c r="R1454" s="662">
        <v>3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12</v>
      </c>
      <c r="B1455" s="662" t="s">
        <v>543</v>
      </c>
      <c r="C1455" s="662" t="s">
        <v>2356</v>
      </c>
      <c r="D1455" s="743" t="s">
        <v>4570</v>
      </c>
      <c r="E1455" s="744" t="s">
        <v>2375</v>
      </c>
      <c r="F1455" s="662" t="s">
        <v>2353</v>
      </c>
      <c r="G1455" s="662" t="s">
        <v>2671</v>
      </c>
      <c r="H1455" s="662" t="s">
        <v>544</v>
      </c>
      <c r="I1455" s="662" t="s">
        <v>3496</v>
      </c>
      <c r="J1455" s="662" t="s">
        <v>3497</v>
      </c>
      <c r="K1455" s="662" t="s">
        <v>3498</v>
      </c>
      <c r="L1455" s="663">
        <v>479.84</v>
      </c>
      <c r="M1455" s="663">
        <v>479.84</v>
      </c>
      <c r="N1455" s="662">
        <v>1</v>
      </c>
      <c r="O1455" s="745">
        <v>1</v>
      </c>
      <c r="P1455" s="663">
        <v>479.84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12</v>
      </c>
      <c r="B1456" s="662" t="s">
        <v>543</v>
      </c>
      <c r="C1456" s="662" t="s">
        <v>2356</v>
      </c>
      <c r="D1456" s="743" t="s">
        <v>4570</v>
      </c>
      <c r="E1456" s="744" t="s">
        <v>2375</v>
      </c>
      <c r="F1456" s="662" t="s">
        <v>2353</v>
      </c>
      <c r="G1456" s="662" t="s">
        <v>2671</v>
      </c>
      <c r="H1456" s="662" t="s">
        <v>544</v>
      </c>
      <c r="I1456" s="662" t="s">
        <v>3502</v>
      </c>
      <c r="J1456" s="662" t="s">
        <v>3503</v>
      </c>
      <c r="K1456" s="662" t="s">
        <v>3504</v>
      </c>
      <c r="L1456" s="663">
        <v>2055</v>
      </c>
      <c r="M1456" s="663">
        <v>6165</v>
      </c>
      <c r="N1456" s="662">
        <v>3</v>
      </c>
      <c r="O1456" s="745">
        <v>1</v>
      </c>
      <c r="P1456" s="663">
        <v>6165</v>
      </c>
      <c r="Q1456" s="678">
        <v>1</v>
      </c>
      <c r="R1456" s="662">
        <v>3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12</v>
      </c>
      <c r="B1457" s="662" t="s">
        <v>543</v>
      </c>
      <c r="C1457" s="662" t="s">
        <v>2356</v>
      </c>
      <c r="D1457" s="743" t="s">
        <v>4570</v>
      </c>
      <c r="E1457" s="744" t="s">
        <v>2375</v>
      </c>
      <c r="F1457" s="662" t="s">
        <v>2353</v>
      </c>
      <c r="G1457" s="662" t="s">
        <v>2671</v>
      </c>
      <c r="H1457" s="662" t="s">
        <v>544</v>
      </c>
      <c r="I1457" s="662" t="s">
        <v>3175</v>
      </c>
      <c r="J1457" s="662" t="s">
        <v>3176</v>
      </c>
      <c r="K1457" s="662" t="s">
        <v>3177</v>
      </c>
      <c r="L1457" s="663">
        <v>1124.9000000000001</v>
      </c>
      <c r="M1457" s="663">
        <v>8999.2000000000007</v>
      </c>
      <c r="N1457" s="662">
        <v>8</v>
      </c>
      <c r="O1457" s="745">
        <v>2</v>
      </c>
      <c r="P1457" s="663">
        <v>8999.2000000000007</v>
      </c>
      <c r="Q1457" s="678">
        <v>1</v>
      </c>
      <c r="R1457" s="662">
        <v>8</v>
      </c>
      <c r="S1457" s="678">
        <v>1</v>
      </c>
      <c r="T1457" s="745">
        <v>2</v>
      </c>
      <c r="U1457" s="701">
        <v>1</v>
      </c>
    </row>
    <row r="1458" spans="1:21" ht="14.4" customHeight="1" x14ac:dyDescent="0.3">
      <c r="A1458" s="661">
        <v>12</v>
      </c>
      <c r="B1458" s="662" t="s">
        <v>543</v>
      </c>
      <c r="C1458" s="662" t="s">
        <v>2356</v>
      </c>
      <c r="D1458" s="743" t="s">
        <v>4570</v>
      </c>
      <c r="E1458" s="744" t="s">
        <v>2375</v>
      </c>
      <c r="F1458" s="662" t="s">
        <v>2353</v>
      </c>
      <c r="G1458" s="662" t="s">
        <v>2671</v>
      </c>
      <c r="H1458" s="662" t="s">
        <v>544</v>
      </c>
      <c r="I1458" s="662" t="s">
        <v>3933</v>
      </c>
      <c r="J1458" s="662" t="s">
        <v>3934</v>
      </c>
      <c r="K1458" s="662" t="s">
        <v>3935</v>
      </c>
      <c r="L1458" s="663">
        <v>304.69</v>
      </c>
      <c r="M1458" s="663">
        <v>304.69</v>
      </c>
      <c r="N1458" s="662">
        <v>1</v>
      </c>
      <c r="O1458" s="745">
        <v>1</v>
      </c>
      <c r="P1458" s="663">
        <v>304.69</v>
      </c>
      <c r="Q1458" s="678">
        <v>1</v>
      </c>
      <c r="R1458" s="662">
        <v>1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12</v>
      </c>
      <c r="B1459" s="662" t="s">
        <v>543</v>
      </c>
      <c r="C1459" s="662" t="s">
        <v>2356</v>
      </c>
      <c r="D1459" s="743" t="s">
        <v>4570</v>
      </c>
      <c r="E1459" s="744" t="s">
        <v>2375</v>
      </c>
      <c r="F1459" s="662" t="s">
        <v>2353</v>
      </c>
      <c r="G1459" s="662" t="s">
        <v>2671</v>
      </c>
      <c r="H1459" s="662" t="s">
        <v>544</v>
      </c>
      <c r="I1459" s="662" t="s">
        <v>3936</v>
      </c>
      <c r="J1459" s="662" t="s">
        <v>3937</v>
      </c>
      <c r="K1459" s="662" t="s">
        <v>3938</v>
      </c>
      <c r="L1459" s="663">
        <v>296.39999999999998</v>
      </c>
      <c r="M1459" s="663">
        <v>592.79999999999995</v>
      </c>
      <c r="N1459" s="662">
        <v>2</v>
      </c>
      <c r="O1459" s="745">
        <v>1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12</v>
      </c>
      <c r="B1460" s="662" t="s">
        <v>543</v>
      </c>
      <c r="C1460" s="662" t="s">
        <v>2356</v>
      </c>
      <c r="D1460" s="743" t="s">
        <v>4570</v>
      </c>
      <c r="E1460" s="744" t="s">
        <v>2375</v>
      </c>
      <c r="F1460" s="662" t="s">
        <v>2353</v>
      </c>
      <c r="G1460" s="662" t="s">
        <v>2671</v>
      </c>
      <c r="H1460" s="662" t="s">
        <v>544</v>
      </c>
      <c r="I1460" s="662" t="s">
        <v>3939</v>
      </c>
      <c r="J1460" s="662" t="s">
        <v>3940</v>
      </c>
      <c r="K1460" s="662" t="s">
        <v>3476</v>
      </c>
      <c r="L1460" s="663">
        <v>625.5</v>
      </c>
      <c r="M1460" s="663">
        <v>5629.5</v>
      </c>
      <c r="N1460" s="662">
        <v>9</v>
      </c>
      <c r="O1460" s="745">
        <v>1</v>
      </c>
      <c r="P1460" s="663">
        <v>5629.5</v>
      </c>
      <c r="Q1460" s="678">
        <v>1</v>
      </c>
      <c r="R1460" s="662">
        <v>9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12</v>
      </c>
      <c r="B1461" s="662" t="s">
        <v>543</v>
      </c>
      <c r="C1461" s="662" t="s">
        <v>2356</v>
      </c>
      <c r="D1461" s="743" t="s">
        <v>4570</v>
      </c>
      <c r="E1461" s="744" t="s">
        <v>2375</v>
      </c>
      <c r="F1461" s="662" t="s">
        <v>2353</v>
      </c>
      <c r="G1461" s="662" t="s">
        <v>2671</v>
      </c>
      <c r="H1461" s="662" t="s">
        <v>544</v>
      </c>
      <c r="I1461" s="662" t="s">
        <v>3941</v>
      </c>
      <c r="J1461" s="662" t="s">
        <v>3942</v>
      </c>
      <c r="K1461" s="662" t="s">
        <v>3943</v>
      </c>
      <c r="L1461" s="663">
        <v>954.1</v>
      </c>
      <c r="M1461" s="663">
        <v>5724.6</v>
      </c>
      <c r="N1461" s="662">
        <v>6</v>
      </c>
      <c r="O1461" s="745">
        <v>1</v>
      </c>
      <c r="P1461" s="663">
        <v>5724.6</v>
      </c>
      <c r="Q1461" s="678">
        <v>1</v>
      </c>
      <c r="R1461" s="662">
        <v>6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12</v>
      </c>
      <c r="B1462" s="662" t="s">
        <v>543</v>
      </c>
      <c r="C1462" s="662" t="s">
        <v>2356</v>
      </c>
      <c r="D1462" s="743" t="s">
        <v>4570</v>
      </c>
      <c r="E1462" s="744" t="s">
        <v>2375</v>
      </c>
      <c r="F1462" s="662" t="s">
        <v>2353</v>
      </c>
      <c r="G1462" s="662" t="s">
        <v>2939</v>
      </c>
      <c r="H1462" s="662" t="s">
        <v>544</v>
      </c>
      <c r="I1462" s="662" t="s">
        <v>3944</v>
      </c>
      <c r="J1462" s="662" t="s">
        <v>2941</v>
      </c>
      <c r="K1462" s="662" t="s">
        <v>3945</v>
      </c>
      <c r="L1462" s="663">
        <v>56.25</v>
      </c>
      <c r="M1462" s="663">
        <v>3262.5</v>
      </c>
      <c r="N1462" s="662">
        <v>58</v>
      </c>
      <c r="O1462" s="745">
        <v>10</v>
      </c>
      <c r="P1462" s="663">
        <v>1012.5</v>
      </c>
      <c r="Q1462" s="678">
        <v>0.31034482758620691</v>
      </c>
      <c r="R1462" s="662">
        <v>18</v>
      </c>
      <c r="S1462" s="678">
        <v>0.31034482758620691</v>
      </c>
      <c r="T1462" s="745">
        <v>3</v>
      </c>
      <c r="U1462" s="701">
        <v>0.3</v>
      </c>
    </row>
    <row r="1463" spans="1:21" ht="14.4" customHeight="1" x14ac:dyDescent="0.3">
      <c r="A1463" s="661">
        <v>12</v>
      </c>
      <c r="B1463" s="662" t="s">
        <v>543</v>
      </c>
      <c r="C1463" s="662" t="s">
        <v>2356</v>
      </c>
      <c r="D1463" s="743" t="s">
        <v>4570</v>
      </c>
      <c r="E1463" s="744" t="s">
        <v>2375</v>
      </c>
      <c r="F1463" s="662" t="s">
        <v>2353</v>
      </c>
      <c r="G1463" s="662" t="s">
        <v>2939</v>
      </c>
      <c r="H1463" s="662" t="s">
        <v>544</v>
      </c>
      <c r="I1463" s="662" t="s">
        <v>3181</v>
      </c>
      <c r="J1463" s="662" t="s">
        <v>3182</v>
      </c>
      <c r="K1463" s="662" t="s">
        <v>3183</v>
      </c>
      <c r="L1463" s="663">
        <v>99</v>
      </c>
      <c r="M1463" s="663">
        <v>396</v>
      </c>
      <c r="N1463" s="662">
        <v>4</v>
      </c>
      <c r="O1463" s="745">
        <v>1</v>
      </c>
      <c r="P1463" s="663">
        <v>396</v>
      </c>
      <c r="Q1463" s="678">
        <v>1</v>
      </c>
      <c r="R1463" s="662">
        <v>4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12</v>
      </c>
      <c r="B1464" s="662" t="s">
        <v>543</v>
      </c>
      <c r="C1464" s="662" t="s">
        <v>2356</v>
      </c>
      <c r="D1464" s="743" t="s">
        <v>4570</v>
      </c>
      <c r="E1464" s="744" t="s">
        <v>2375</v>
      </c>
      <c r="F1464" s="662" t="s">
        <v>2353</v>
      </c>
      <c r="G1464" s="662" t="s">
        <v>2939</v>
      </c>
      <c r="H1464" s="662" t="s">
        <v>544</v>
      </c>
      <c r="I1464" s="662" t="s">
        <v>3184</v>
      </c>
      <c r="J1464" s="662" t="s">
        <v>3185</v>
      </c>
      <c r="K1464" s="662" t="s">
        <v>3186</v>
      </c>
      <c r="L1464" s="663">
        <v>50</v>
      </c>
      <c r="M1464" s="663">
        <v>100</v>
      </c>
      <c r="N1464" s="662">
        <v>2</v>
      </c>
      <c r="O1464" s="745">
        <v>1</v>
      </c>
      <c r="P1464" s="663">
        <v>100</v>
      </c>
      <c r="Q1464" s="678">
        <v>1</v>
      </c>
      <c r="R1464" s="662">
        <v>2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12</v>
      </c>
      <c r="B1465" s="662" t="s">
        <v>543</v>
      </c>
      <c r="C1465" s="662" t="s">
        <v>2356</v>
      </c>
      <c r="D1465" s="743" t="s">
        <v>4570</v>
      </c>
      <c r="E1465" s="744" t="s">
        <v>2375</v>
      </c>
      <c r="F1465" s="662" t="s">
        <v>2353</v>
      </c>
      <c r="G1465" s="662" t="s">
        <v>2939</v>
      </c>
      <c r="H1465" s="662" t="s">
        <v>544</v>
      </c>
      <c r="I1465" s="662" t="s">
        <v>3946</v>
      </c>
      <c r="J1465" s="662" t="s">
        <v>3947</v>
      </c>
      <c r="K1465" s="662" t="s">
        <v>3948</v>
      </c>
      <c r="L1465" s="663">
        <v>715.09</v>
      </c>
      <c r="M1465" s="663">
        <v>1430.18</v>
      </c>
      <c r="N1465" s="662">
        <v>2</v>
      </c>
      <c r="O1465" s="745">
        <v>1</v>
      </c>
      <c r="P1465" s="663">
        <v>1430.18</v>
      </c>
      <c r="Q1465" s="678">
        <v>1</v>
      </c>
      <c r="R1465" s="662">
        <v>2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12</v>
      </c>
      <c r="B1466" s="662" t="s">
        <v>543</v>
      </c>
      <c r="C1466" s="662" t="s">
        <v>2356</v>
      </c>
      <c r="D1466" s="743" t="s">
        <v>4570</v>
      </c>
      <c r="E1466" s="744" t="s">
        <v>2375</v>
      </c>
      <c r="F1466" s="662" t="s">
        <v>2353</v>
      </c>
      <c r="G1466" s="662" t="s">
        <v>2507</v>
      </c>
      <c r="H1466" s="662" t="s">
        <v>544</v>
      </c>
      <c r="I1466" s="662" t="s">
        <v>2508</v>
      </c>
      <c r="J1466" s="662" t="s">
        <v>2509</v>
      </c>
      <c r="K1466" s="662" t="s">
        <v>2510</v>
      </c>
      <c r="L1466" s="663">
        <v>378.48</v>
      </c>
      <c r="M1466" s="663">
        <v>378.48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12</v>
      </c>
      <c r="B1467" s="662" t="s">
        <v>543</v>
      </c>
      <c r="C1467" s="662" t="s">
        <v>2356</v>
      </c>
      <c r="D1467" s="743" t="s">
        <v>4570</v>
      </c>
      <c r="E1467" s="744" t="s">
        <v>2375</v>
      </c>
      <c r="F1467" s="662" t="s">
        <v>2353</v>
      </c>
      <c r="G1467" s="662" t="s">
        <v>2426</v>
      </c>
      <c r="H1467" s="662" t="s">
        <v>544</v>
      </c>
      <c r="I1467" s="662" t="s">
        <v>2430</v>
      </c>
      <c r="J1467" s="662" t="s">
        <v>2431</v>
      </c>
      <c r="K1467" s="662" t="s">
        <v>2432</v>
      </c>
      <c r="L1467" s="663">
        <v>87</v>
      </c>
      <c r="M1467" s="663">
        <v>87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12</v>
      </c>
      <c r="B1468" s="662" t="s">
        <v>543</v>
      </c>
      <c r="C1468" s="662" t="s">
        <v>2356</v>
      </c>
      <c r="D1468" s="743" t="s">
        <v>4570</v>
      </c>
      <c r="E1468" s="744" t="s">
        <v>2375</v>
      </c>
      <c r="F1468" s="662" t="s">
        <v>2353</v>
      </c>
      <c r="G1468" s="662" t="s">
        <v>2426</v>
      </c>
      <c r="H1468" s="662" t="s">
        <v>544</v>
      </c>
      <c r="I1468" s="662" t="s">
        <v>2436</v>
      </c>
      <c r="J1468" s="662" t="s">
        <v>2437</v>
      </c>
      <c r="K1468" s="662" t="s">
        <v>2438</v>
      </c>
      <c r="L1468" s="663">
        <v>190</v>
      </c>
      <c r="M1468" s="663">
        <v>380</v>
      </c>
      <c r="N1468" s="662">
        <v>2</v>
      </c>
      <c r="O1468" s="745">
        <v>1</v>
      </c>
      <c r="P1468" s="663">
        <v>380</v>
      </c>
      <c r="Q1468" s="678">
        <v>1</v>
      </c>
      <c r="R1468" s="662">
        <v>2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12</v>
      </c>
      <c r="B1469" s="662" t="s">
        <v>543</v>
      </c>
      <c r="C1469" s="662" t="s">
        <v>2356</v>
      </c>
      <c r="D1469" s="743" t="s">
        <v>4570</v>
      </c>
      <c r="E1469" s="744" t="s">
        <v>2375</v>
      </c>
      <c r="F1469" s="662" t="s">
        <v>2353</v>
      </c>
      <c r="G1469" s="662" t="s">
        <v>2426</v>
      </c>
      <c r="H1469" s="662" t="s">
        <v>544</v>
      </c>
      <c r="I1469" s="662" t="s">
        <v>3949</v>
      </c>
      <c r="J1469" s="662" t="s">
        <v>3950</v>
      </c>
      <c r="K1469" s="662" t="s">
        <v>3951</v>
      </c>
      <c r="L1469" s="663">
        <v>149.49</v>
      </c>
      <c r="M1469" s="663">
        <v>896.94</v>
      </c>
      <c r="N1469" s="662">
        <v>6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12</v>
      </c>
      <c r="B1470" s="662" t="s">
        <v>543</v>
      </c>
      <c r="C1470" s="662" t="s">
        <v>2356</v>
      </c>
      <c r="D1470" s="743" t="s">
        <v>4570</v>
      </c>
      <c r="E1470" s="744" t="s">
        <v>2375</v>
      </c>
      <c r="F1470" s="662" t="s">
        <v>2353</v>
      </c>
      <c r="G1470" s="662" t="s">
        <v>2992</v>
      </c>
      <c r="H1470" s="662" t="s">
        <v>544</v>
      </c>
      <c r="I1470" s="662" t="s">
        <v>3002</v>
      </c>
      <c r="J1470" s="662" t="s">
        <v>3000</v>
      </c>
      <c r="K1470" s="662" t="s">
        <v>3003</v>
      </c>
      <c r="L1470" s="663">
        <v>1500</v>
      </c>
      <c r="M1470" s="663">
        <v>22500</v>
      </c>
      <c r="N1470" s="662">
        <v>15</v>
      </c>
      <c r="O1470" s="745">
        <v>1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12</v>
      </c>
      <c r="B1471" s="662" t="s">
        <v>543</v>
      </c>
      <c r="C1471" s="662" t="s">
        <v>2356</v>
      </c>
      <c r="D1471" s="743" t="s">
        <v>4570</v>
      </c>
      <c r="E1471" s="744" t="s">
        <v>2376</v>
      </c>
      <c r="F1471" s="662" t="s">
        <v>2351</v>
      </c>
      <c r="G1471" s="662" t="s">
        <v>2733</v>
      </c>
      <c r="H1471" s="662" t="s">
        <v>544</v>
      </c>
      <c r="I1471" s="662" t="s">
        <v>2734</v>
      </c>
      <c r="J1471" s="662" t="s">
        <v>2735</v>
      </c>
      <c r="K1471" s="662" t="s">
        <v>2736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12</v>
      </c>
      <c r="B1472" s="662" t="s">
        <v>543</v>
      </c>
      <c r="C1472" s="662" t="s">
        <v>2356</v>
      </c>
      <c r="D1472" s="743" t="s">
        <v>4570</v>
      </c>
      <c r="E1472" s="744" t="s">
        <v>2376</v>
      </c>
      <c r="F1472" s="662" t="s">
        <v>2351</v>
      </c>
      <c r="G1472" s="662" t="s">
        <v>2737</v>
      </c>
      <c r="H1472" s="662" t="s">
        <v>544</v>
      </c>
      <c r="I1472" s="662" t="s">
        <v>1081</v>
      </c>
      <c r="J1472" s="662" t="s">
        <v>623</v>
      </c>
      <c r="K1472" s="662" t="s">
        <v>2738</v>
      </c>
      <c r="L1472" s="663">
        <v>33.840000000000003</v>
      </c>
      <c r="M1472" s="663">
        <v>101.52000000000001</v>
      </c>
      <c r="N1472" s="662">
        <v>3</v>
      </c>
      <c r="O1472" s="745">
        <v>1</v>
      </c>
      <c r="P1472" s="663">
        <v>101.52000000000001</v>
      </c>
      <c r="Q1472" s="678">
        <v>1</v>
      </c>
      <c r="R1472" s="662">
        <v>3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12</v>
      </c>
      <c r="B1473" s="662" t="s">
        <v>543</v>
      </c>
      <c r="C1473" s="662" t="s">
        <v>2356</v>
      </c>
      <c r="D1473" s="743" t="s">
        <v>4570</v>
      </c>
      <c r="E1473" s="744" t="s">
        <v>2376</v>
      </c>
      <c r="F1473" s="662" t="s">
        <v>2351</v>
      </c>
      <c r="G1473" s="662" t="s">
        <v>2389</v>
      </c>
      <c r="H1473" s="662" t="s">
        <v>1529</v>
      </c>
      <c r="I1473" s="662" t="s">
        <v>1876</v>
      </c>
      <c r="J1473" s="662" t="s">
        <v>2279</v>
      </c>
      <c r="K1473" s="662" t="s">
        <v>2280</v>
      </c>
      <c r="L1473" s="663">
        <v>149.52000000000001</v>
      </c>
      <c r="M1473" s="663">
        <v>149.52000000000001</v>
      </c>
      <c r="N1473" s="662">
        <v>1</v>
      </c>
      <c r="O1473" s="745">
        <v>1</v>
      </c>
      <c r="P1473" s="663">
        <v>149.52000000000001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12</v>
      </c>
      <c r="B1474" s="662" t="s">
        <v>543</v>
      </c>
      <c r="C1474" s="662" t="s">
        <v>2356</v>
      </c>
      <c r="D1474" s="743" t="s">
        <v>4570</v>
      </c>
      <c r="E1474" s="744" t="s">
        <v>2376</v>
      </c>
      <c r="F1474" s="662" t="s">
        <v>2351</v>
      </c>
      <c r="G1474" s="662" t="s">
        <v>2748</v>
      </c>
      <c r="H1474" s="662" t="s">
        <v>1529</v>
      </c>
      <c r="I1474" s="662" t="s">
        <v>2749</v>
      </c>
      <c r="J1474" s="662" t="s">
        <v>2750</v>
      </c>
      <c r="K1474" s="662" t="s">
        <v>2751</v>
      </c>
      <c r="L1474" s="663">
        <v>1091.0899999999999</v>
      </c>
      <c r="M1474" s="663">
        <v>3273.2699999999995</v>
      </c>
      <c r="N1474" s="662">
        <v>3</v>
      </c>
      <c r="O1474" s="745">
        <v>1</v>
      </c>
      <c r="P1474" s="663">
        <v>3273.2699999999995</v>
      </c>
      <c r="Q1474" s="678">
        <v>1</v>
      </c>
      <c r="R1474" s="662">
        <v>3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12</v>
      </c>
      <c r="B1475" s="662" t="s">
        <v>543</v>
      </c>
      <c r="C1475" s="662" t="s">
        <v>2356</v>
      </c>
      <c r="D1475" s="743" t="s">
        <v>4570</v>
      </c>
      <c r="E1475" s="744" t="s">
        <v>2376</v>
      </c>
      <c r="F1475" s="662" t="s">
        <v>2351</v>
      </c>
      <c r="G1475" s="662" t="s">
        <v>2748</v>
      </c>
      <c r="H1475" s="662" t="s">
        <v>1529</v>
      </c>
      <c r="I1475" s="662" t="s">
        <v>2752</v>
      </c>
      <c r="J1475" s="662" t="s">
        <v>2750</v>
      </c>
      <c r="K1475" s="662" t="s">
        <v>2753</v>
      </c>
      <c r="L1475" s="663">
        <v>3818.86</v>
      </c>
      <c r="M1475" s="663">
        <v>3818.86</v>
      </c>
      <c r="N1475" s="662">
        <v>1</v>
      </c>
      <c r="O1475" s="745">
        <v>1</v>
      </c>
      <c r="P1475" s="663">
        <v>3818.86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12</v>
      </c>
      <c r="B1476" s="662" t="s">
        <v>543</v>
      </c>
      <c r="C1476" s="662" t="s">
        <v>2356</v>
      </c>
      <c r="D1476" s="743" t="s">
        <v>4570</v>
      </c>
      <c r="E1476" s="744" t="s">
        <v>2376</v>
      </c>
      <c r="F1476" s="662" t="s">
        <v>2351</v>
      </c>
      <c r="G1476" s="662" t="s">
        <v>2390</v>
      </c>
      <c r="H1476" s="662" t="s">
        <v>544</v>
      </c>
      <c r="I1476" s="662" t="s">
        <v>2467</v>
      </c>
      <c r="J1476" s="662" t="s">
        <v>1787</v>
      </c>
      <c r="K1476" s="662" t="s">
        <v>2286</v>
      </c>
      <c r="L1476" s="663">
        <v>0</v>
      </c>
      <c r="M1476" s="663">
        <v>0</v>
      </c>
      <c r="N1476" s="662">
        <v>2</v>
      </c>
      <c r="O1476" s="745">
        <v>1</v>
      </c>
      <c r="P1476" s="663">
        <v>0</v>
      </c>
      <c r="Q1476" s="678"/>
      <c r="R1476" s="662">
        <v>2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12</v>
      </c>
      <c r="B1477" s="662" t="s">
        <v>543</v>
      </c>
      <c r="C1477" s="662" t="s">
        <v>2356</v>
      </c>
      <c r="D1477" s="743" t="s">
        <v>4570</v>
      </c>
      <c r="E1477" s="744" t="s">
        <v>2376</v>
      </c>
      <c r="F1477" s="662" t="s">
        <v>2351</v>
      </c>
      <c r="G1477" s="662" t="s">
        <v>2391</v>
      </c>
      <c r="H1477" s="662" t="s">
        <v>544</v>
      </c>
      <c r="I1477" s="662" t="s">
        <v>1863</v>
      </c>
      <c r="J1477" s="662" t="s">
        <v>1864</v>
      </c>
      <c r="K1477" s="662" t="s">
        <v>2286</v>
      </c>
      <c r="L1477" s="663">
        <v>78.33</v>
      </c>
      <c r="M1477" s="663">
        <v>156.66</v>
      </c>
      <c r="N1477" s="662">
        <v>2</v>
      </c>
      <c r="O1477" s="745">
        <v>1</v>
      </c>
      <c r="P1477" s="663">
        <v>156.66</v>
      </c>
      <c r="Q1477" s="678">
        <v>1</v>
      </c>
      <c r="R1477" s="662">
        <v>2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12</v>
      </c>
      <c r="B1478" s="662" t="s">
        <v>543</v>
      </c>
      <c r="C1478" s="662" t="s">
        <v>2356</v>
      </c>
      <c r="D1478" s="743" t="s">
        <v>4570</v>
      </c>
      <c r="E1478" s="744" t="s">
        <v>2376</v>
      </c>
      <c r="F1478" s="662" t="s">
        <v>2351</v>
      </c>
      <c r="G1478" s="662" t="s">
        <v>2763</v>
      </c>
      <c r="H1478" s="662" t="s">
        <v>544</v>
      </c>
      <c r="I1478" s="662" t="s">
        <v>2767</v>
      </c>
      <c r="J1478" s="662" t="s">
        <v>2768</v>
      </c>
      <c r="K1478" s="662" t="s">
        <v>2769</v>
      </c>
      <c r="L1478" s="663">
        <v>1154.81</v>
      </c>
      <c r="M1478" s="663">
        <v>1154.81</v>
      </c>
      <c r="N1478" s="662">
        <v>1</v>
      </c>
      <c r="O1478" s="745">
        <v>1</v>
      </c>
      <c r="P1478" s="663">
        <v>1154.81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12</v>
      </c>
      <c r="B1479" s="662" t="s">
        <v>543</v>
      </c>
      <c r="C1479" s="662" t="s">
        <v>2356</v>
      </c>
      <c r="D1479" s="743" t="s">
        <v>4570</v>
      </c>
      <c r="E1479" s="744" t="s">
        <v>2376</v>
      </c>
      <c r="F1479" s="662" t="s">
        <v>2351</v>
      </c>
      <c r="G1479" s="662" t="s">
        <v>2763</v>
      </c>
      <c r="H1479" s="662" t="s">
        <v>544</v>
      </c>
      <c r="I1479" s="662" t="s">
        <v>3076</v>
      </c>
      <c r="J1479" s="662" t="s">
        <v>2768</v>
      </c>
      <c r="K1479" s="662" t="s">
        <v>3077</v>
      </c>
      <c r="L1479" s="663">
        <v>0</v>
      </c>
      <c r="M1479" s="663">
        <v>0</v>
      </c>
      <c r="N1479" s="662">
        <v>1</v>
      </c>
      <c r="O1479" s="745">
        <v>1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12</v>
      </c>
      <c r="B1480" s="662" t="s">
        <v>543</v>
      </c>
      <c r="C1480" s="662" t="s">
        <v>2356</v>
      </c>
      <c r="D1480" s="743" t="s">
        <v>4570</v>
      </c>
      <c r="E1480" s="744" t="s">
        <v>2376</v>
      </c>
      <c r="F1480" s="662" t="s">
        <v>2351</v>
      </c>
      <c r="G1480" s="662" t="s">
        <v>2523</v>
      </c>
      <c r="H1480" s="662" t="s">
        <v>544</v>
      </c>
      <c r="I1480" s="662" t="s">
        <v>2524</v>
      </c>
      <c r="J1480" s="662" t="s">
        <v>2525</v>
      </c>
      <c r="K1480" s="662" t="s">
        <v>2325</v>
      </c>
      <c r="L1480" s="663">
        <v>208.39</v>
      </c>
      <c r="M1480" s="663">
        <v>208.39</v>
      </c>
      <c r="N1480" s="662">
        <v>1</v>
      </c>
      <c r="O1480" s="745">
        <v>0.5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12</v>
      </c>
      <c r="B1481" s="662" t="s">
        <v>543</v>
      </c>
      <c r="C1481" s="662" t="s">
        <v>2356</v>
      </c>
      <c r="D1481" s="743" t="s">
        <v>4570</v>
      </c>
      <c r="E1481" s="744" t="s">
        <v>2376</v>
      </c>
      <c r="F1481" s="662" t="s">
        <v>2351</v>
      </c>
      <c r="G1481" s="662" t="s">
        <v>2446</v>
      </c>
      <c r="H1481" s="662" t="s">
        <v>544</v>
      </c>
      <c r="I1481" s="662" t="s">
        <v>2447</v>
      </c>
      <c r="J1481" s="662" t="s">
        <v>2448</v>
      </c>
      <c r="K1481" s="662" t="s">
        <v>2449</v>
      </c>
      <c r="L1481" s="663">
        <v>0</v>
      </c>
      <c r="M1481" s="663">
        <v>0</v>
      </c>
      <c r="N1481" s="662">
        <v>1</v>
      </c>
      <c r="O1481" s="745">
        <v>1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12</v>
      </c>
      <c r="B1482" s="662" t="s">
        <v>543</v>
      </c>
      <c r="C1482" s="662" t="s">
        <v>2356</v>
      </c>
      <c r="D1482" s="743" t="s">
        <v>4570</v>
      </c>
      <c r="E1482" s="744" t="s">
        <v>2376</v>
      </c>
      <c r="F1482" s="662" t="s">
        <v>2351</v>
      </c>
      <c r="G1482" s="662" t="s">
        <v>2808</v>
      </c>
      <c r="H1482" s="662" t="s">
        <v>544</v>
      </c>
      <c r="I1482" s="662" t="s">
        <v>2809</v>
      </c>
      <c r="J1482" s="662" t="s">
        <v>2810</v>
      </c>
      <c r="K1482" s="662" t="s">
        <v>2811</v>
      </c>
      <c r="L1482" s="663">
        <v>107.27</v>
      </c>
      <c r="M1482" s="663">
        <v>107.27</v>
      </c>
      <c r="N1482" s="662">
        <v>1</v>
      </c>
      <c r="O1482" s="745">
        <v>1</v>
      </c>
      <c r="P1482" s="663">
        <v>107.27</v>
      </c>
      <c r="Q1482" s="678">
        <v>1</v>
      </c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12</v>
      </c>
      <c r="B1483" s="662" t="s">
        <v>543</v>
      </c>
      <c r="C1483" s="662" t="s">
        <v>2356</v>
      </c>
      <c r="D1483" s="743" t="s">
        <v>4570</v>
      </c>
      <c r="E1483" s="744" t="s">
        <v>2376</v>
      </c>
      <c r="F1483" s="662" t="s">
        <v>2351</v>
      </c>
      <c r="G1483" s="662" t="s">
        <v>2614</v>
      </c>
      <c r="H1483" s="662" t="s">
        <v>544</v>
      </c>
      <c r="I1483" s="662" t="s">
        <v>3952</v>
      </c>
      <c r="J1483" s="662" t="s">
        <v>3953</v>
      </c>
      <c r="K1483" s="662" t="s">
        <v>3954</v>
      </c>
      <c r="L1483" s="663">
        <v>117.03</v>
      </c>
      <c r="M1483" s="663">
        <v>117.03</v>
      </c>
      <c r="N1483" s="662">
        <v>1</v>
      </c>
      <c r="O1483" s="745">
        <v>1</v>
      </c>
      <c r="P1483" s="663">
        <v>117.03</v>
      </c>
      <c r="Q1483" s="678">
        <v>1</v>
      </c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12</v>
      </c>
      <c r="B1484" s="662" t="s">
        <v>543</v>
      </c>
      <c r="C1484" s="662" t="s">
        <v>2356</v>
      </c>
      <c r="D1484" s="743" t="s">
        <v>4570</v>
      </c>
      <c r="E1484" s="744" t="s">
        <v>2376</v>
      </c>
      <c r="F1484" s="662" t="s">
        <v>2351</v>
      </c>
      <c r="G1484" s="662" t="s">
        <v>2395</v>
      </c>
      <c r="H1484" s="662" t="s">
        <v>544</v>
      </c>
      <c r="I1484" s="662" t="s">
        <v>1868</v>
      </c>
      <c r="J1484" s="662" t="s">
        <v>1869</v>
      </c>
      <c r="K1484" s="662" t="s">
        <v>2310</v>
      </c>
      <c r="L1484" s="663">
        <v>88.1</v>
      </c>
      <c r="M1484" s="663">
        <v>176.2</v>
      </c>
      <c r="N1484" s="662">
        <v>2</v>
      </c>
      <c r="O1484" s="745">
        <v>1.5</v>
      </c>
      <c r="P1484" s="663">
        <v>176.2</v>
      </c>
      <c r="Q1484" s="678">
        <v>1</v>
      </c>
      <c r="R1484" s="662">
        <v>2</v>
      </c>
      <c r="S1484" s="678">
        <v>1</v>
      </c>
      <c r="T1484" s="745">
        <v>1.5</v>
      </c>
      <c r="U1484" s="701">
        <v>1</v>
      </c>
    </row>
    <row r="1485" spans="1:21" ht="14.4" customHeight="1" x14ac:dyDescent="0.3">
      <c r="A1485" s="661">
        <v>12</v>
      </c>
      <c r="B1485" s="662" t="s">
        <v>543</v>
      </c>
      <c r="C1485" s="662" t="s">
        <v>2356</v>
      </c>
      <c r="D1485" s="743" t="s">
        <v>4570</v>
      </c>
      <c r="E1485" s="744" t="s">
        <v>2376</v>
      </c>
      <c r="F1485" s="662" t="s">
        <v>2351</v>
      </c>
      <c r="G1485" s="662" t="s">
        <v>2400</v>
      </c>
      <c r="H1485" s="662" t="s">
        <v>544</v>
      </c>
      <c r="I1485" s="662" t="s">
        <v>1790</v>
      </c>
      <c r="J1485" s="662" t="s">
        <v>1791</v>
      </c>
      <c r="K1485" s="662" t="s">
        <v>2401</v>
      </c>
      <c r="L1485" s="663">
        <v>78.33</v>
      </c>
      <c r="M1485" s="663">
        <v>156.66</v>
      </c>
      <c r="N1485" s="662">
        <v>2</v>
      </c>
      <c r="O1485" s="745">
        <v>1</v>
      </c>
      <c r="P1485" s="663">
        <v>156.66</v>
      </c>
      <c r="Q1485" s="678">
        <v>1</v>
      </c>
      <c r="R1485" s="662">
        <v>2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12</v>
      </c>
      <c r="B1486" s="662" t="s">
        <v>543</v>
      </c>
      <c r="C1486" s="662" t="s">
        <v>2356</v>
      </c>
      <c r="D1486" s="743" t="s">
        <v>4570</v>
      </c>
      <c r="E1486" s="744" t="s">
        <v>2376</v>
      </c>
      <c r="F1486" s="662" t="s">
        <v>2351</v>
      </c>
      <c r="G1486" s="662" t="s">
        <v>2400</v>
      </c>
      <c r="H1486" s="662" t="s">
        <v>544</v>
      </c>
      <c r="I1486" s="662" t="s">
        <v>2454</v>
      </c>
      <c r="J1486" s="662" t="s">
        <v>1791</v>
      </c>
      <c r="K1486" s="662" t="s">
        <v>2455</v>
      </c>
      <c r="L1486" s="663">
        <v>0</v>
      </c>
      <c r="M1486" s="663">
        <v>0</v>
      </c>
      <c r="N1486" s="662">
        <v>1</v>
      </c>
      <c r="O1486" s="745">
        <v>1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12</v>
      </c>
      <c r="B1487" s="662" t="s">
        <v>543</v>
      </c>
      <c r="C1487" s="662" t="s">
        <v>2356</v>
      </c>
      <c r="D1487" s="743" t="s">
        <v>4570</v>
      </c>
      <c r="E1487" s="744" t="s">
        <v>2376</v>
      </c>
      <c r="F1487" s="662" t="s">
        <v>2351</v>
      </c>
      <c r="G1487" s="662" t="s">
        <v>3099</v>
      </c>
      <c r="H1487" s="662" t="s">
        <v>544</v>
      </c>
      <c r="I1487" s="662" t="s">
        <v>3100</v>
      </c>
      <c r="J1487" s="662" t="s">
        <v>3101</v>
      </c>
      <c r="K1487" s="662" t="s">
        <v>3102</v>
      </c>
      <c r="L1487" s="663">
        <v>0</v>
      </c>
      <c r="M1487" s="663">
        <v>0</v>
      </c>
      <c r="N1487" s="662">
        <v>2</v>
      </c>
      <c r="O1487" s="745">
        <v>2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12</v>
      </c>
      <c r="B1488" s="662" t="s">
        <v>543</v>
      </c>
      <c r="C1488" s="662" t="s">
        <v>2356</v>
      </c>
      <c r="D1488" s="743" t="s">
        <v>4570</v>
      </c>
      <c r="E1488" s="744" t="s">
        <v>2376</v>
      </c>
      <c r="F1488" s="662" t="s">
        <v>2351</v>
      </c>
      <c r="G1488" s="662" t="s">
        <v>2402</v>
      </c>
      <c r="H1488" s="662" t="s">
        <v>544</v>
      </c>
      <c r="I1488" s="662" t="s">
        <v>2403</v>
      </c>
      <c r="J1488" s="662" t="s">
        <v>1386</v>
      </c>
      <c r="K1488" s="662" t="s">
        <v>2404</v>
      </c>
      <c r="L1488" s="663">
        <v>54.23</v>
      </c>
      <c r="M1488" s="663">
        <v>54.23</v>
      </c>
      <c r="N1488" s="662">
        <v>1</v>
      </c>
      <c r="O1488" s="745">
        <v>1</v>
      </c>
      <c r="P1488" s="663">
        <v>54.23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12</v>
      </c>
      <c r="B1489" s="662" t="s">
        <v>543</v>
      </c>
      <c r="C1489" s="662" t="s">
        <v>2356</v>
      </c>
      <c r="D1489" s="743" t="s">
        <v>4570</v>
      </c>
      <c r="E1489" s="744" t="s">
        <v>2376</v>
      </c>
      <c r="F1489" s="662" t="s">
        <v>2351</v>
      </c>
      <c r="G1489" s="662" t="s">
        <v>2495</v>
      </c>
      <c r="H1489" s="662" t="s">
        <v>544</v>
      </c>
      <c r="I1489" s="662" t="s">
        <v>2584</v>
      </c>
      <c r="J1489" s="662" t="s">
        <v>2497</v>
      </c>
      <c r="K1489" s="662" t="s">
        <v>2585</v>
      </c>
      <c r="L1489" s="663">
        <v>239.19</v>
      </c>
      <c r="M1489" s="663">
        <v>478.38</v>
      </c>
      <c r="N1489" s="662">
        <v>2</v>
      </c>
      <c r="O1489" s="745">
        <v>1.5</v>
      </c>
      <c r="P1489" s="663">
        <v>239.19</v>
      </c>
      <c r="Q1489" s="678">
        <v>0.5</v>
      </c>
      <c r="R1489" s="662">
        <v>1</v>
      </c>
      <c r="S1489" s="678">
        <v>0.5</v>
      </c>
      <c r="T1489" s="745">
        <v>1</v>
      </c>
      <c r="U1489" s="701">
        <v>0.66666666666666663</v>
      </c>
    </row>
    <row r="1490" spans="1:21" ht="14.4" customHeight="1" x14ac:dyDescent="0.3">
      <c r="A1490" s="661">
        <v>12</v>
      </c>
      <c r="B1490" s="662" t="s">
        <v>543</v>
      </c>
      <c r="C1490" s="662" t="s">
        <v>2356</v>
      </c>
      <c r="D1490" s="743" t="s">
        <v>4570</v>
      </c>
      <c r="E1490" s="744" t="s">
        <v>2376</v>
      </c>
      <c r="F1490" s="662" t="s">
        <v>2351</v>
      </c>
      <c r="G1490" s="662" t="s">
        <v>2495</v>
      </c>
      <c r="H1490" s="662" t="s">
        <v>544</v>
      </c>
      <c r="I1490" s="662" t="s">
        <v>2496</v>
      </c>
      <c r="J1490" s="662" t="s">
        <v>2497</v>
      </c>
      <c r="K1490" s="662" t="s">
        <v>2498</v>
      </c>
      <c r="L1490" s="663">
        <v>0</v>
      </c>
      <c r="M1490" s="663">
        <v>0</v>
      </c>
      <c r="N1490" s="662">
        <v>2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12</v>
      </c>
      <c r="B1491" s="662" t="s">
        <v>543</v>
      </c>
      <c r="C1491" s="662" t="s">
        <v>2356</v>
      </c>
      <c r="D1491" s="743" t="s">
        <v>4570</v>
      </c>
      <c r="E1491" s="744" t="s">
        <v>2376</v>
      </c>
      <c r="F1491" s="662" t="s">
        <v>2351</v>
      </c>
      <c r="G1491" s="662" t="s">
        <v>2495</v>
      </c>
      <c r="H1491" s="662" t="s">
        <v>544</v>
      </c>
      <c r="I1491" s="662" t="s">
        <v>3849</v>
      </c>
      <c r="J1491" s="662" t="s">
        <v>2497</v>
      </c>
      <c r="K1491" s="662" t="s">
        <v>3850</v>
      </c>
      <c r="L1491" s="663">
        <v>0</v>
      </c>
      <c r="M1491" s="663">
        <v>0</v>
      </c>
      <c r="N1491" s="662">
        <v>1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12</v>
      </c>
      <c r="B1492" s="662" t="s">
        <v>543</v>
      </c>
      <c r="C1492" s="662" t="s">
        <v>2356</v>
      </c>
      <c r="D1492" s="743" t="s">
        <v>4570</v>
      </c>
      <c r="E1492" s="744" t="s">
        <v>2376</v>
      </c>
      <c r="F1492" s="662" t="s">
        <v>2351</v>
      </c>
      <c r="G1492" s="662" t="s">
        <v>2555</v>
      </c>
      <c r="H1492" s="662" t="s">
        <v>544</v>
      </c>
      <c r="I1492" s="662" t="s">
        <v>2556</v>
      </c>
      <c r="J1492" s="662" t="s">
        <v>2557</v>
      </c>
      <c r="K1492" s="662" t="s">
        <v>2558</v>
      </c>
      <c r="L1492" s="663">
        <v>316.08999999999997</v>
      </c>
      <c r="M1492" s="663">
        <v>948.27</v>
      </c>
      <c r="N1492" s="662">
        <v>3</v>
      </c>
      <c r="O1492" s="745">
        <v>2.5</v>
      </c>
      <c r="P1492" s="663">
        <v>948.27</v>
      </c>
      <c r="Q1492" s="678">
        <v>1</v>
      </c>
      <c r="R1492" s="662">
        <v>3</v>
      </c>
      <c r="S1492" s="678">
        <v>1</v>
      </c>
      <c r="T1492" s="745">
        <v>2.5</v>
      </c>
      <c r="U1492" s="701">
        <v>1</v>
      </c>
    </row>
    <row r="1493" spans="1:21" ht="14.4" customHeight="1" x14ac:dyDescent="0.3">
      <c r="A1493" s="661">
        <v>12</v>
      </c>
      <c r="B1493" s="662" t="s">
        <v>543</v>
      </c>
      <c r="C1493" s="662" t="s">
        <v>2356</v>
      </c>
      <c r="D1493" s="743" t="s">
        <v>4570</v>
      </c>
      <c r="E1493" s="744" t="s">
        <v>2376</v>
      </c>
      <c r="F1493" s="662" t="s">
        <v>2351</v>
      </c>
      <c r="G1493" s="662" t="s">
        <v>2405</v>
      </c>
      <c r="H1493" s="662" t="s">
        <v>544</v>
      </c>
      <c r="I1493" s="662" t="s">
        <v>2406</v>
      </c>
      <c r="J1493" s="662" t="s">
        <v>2407</v>
      </c>
      <c r="K1493" s="662" t="s">
        <v>2408</v>
      </c>
      <c r="L1493" s="663">
        <v>0</v>
      </c>
      <c r="M1493" s="663">
        <v>0</v>
      </c>
      <c r="N1493" s="662">
        <v>2</v>
      </c>
      <c r="O1493" s="745">
        <v>2</v>
      </c>
      <c r="P1493" s="663">
        <v>0</v>
      </c>
      <c r="Q1493" s="678"/>
      <c r="R1493" s="662">
        <v>2</v>
      </c>
      <c r="S1493" s="678">
        <v>1</v>
      </c>
      <c r="T1493" s="745">
        <v>2</v>
      </c>
      <c r="U1493" s="701">
        <v>1</v>
      </c>
    </row>
    <row r="1494" spans="1:21" ht="14.4" customHeight="1" x14ac:dyDescent="0.3">
      <c r="A1494" s="661">
        <v>12</v>
      </c>
      <c r="B1494" s="662" t="s">
        <v>543</v>
      </c>
      <c r="C1494" s="662" t="s">
        <v>2356</v>
      </c>
      <c r="D1494" s="743" t="s">
        <v>4570</v>
      </c>
      <c r="E1494" s="744" t="s">
        <v>2376</v>
      </c>
      <c r="F1494" s="662" t="s">
        <v>2351</v>
      </c>
      <c r="G1494" s="662" t="s">
        <v>2405</v>
      </c>
      <c r="H1494" s="662" t="s">
        <v>544</v>
      </c>
      <c r="I1494" s="662" t="s">
        <v>3955</v>
      </c>
      <c r="J1494" s="662" t="s">
        <v>3956</v>
      </c>
      <c r="K1494" s="662" t="s">
        <v>3957</v>
      </c>
      <c r="L1494" s="663">
        <v>0</v>
      </c>
      <c r="M1494" s="663">
        <v>0</v>
      </c>
      <c r="N1494" s="662">
        <v>1</v>
      </c>
      <c r="O1494" s="745">
        <v>1</v>
      </c>
      <c r="P1494" s="663">
        <v>0</v>
      </c>
      <c r="Q1494" s="678"/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12</v>
      </c>
      <c r="B1495" s="662" t="s">
        <v>543</v>
      </c>
      <c r="C1495" s="662" t="s">
        <v>2356</v>
      </c>
      <c r="D1495" s="743" t="s">
        <v>4570</v>
      </c>
      <c r="E1495" s="744" t="s">
        <v>2376</v>
      </c>
      <c r="F1495" s="662" t="s">
        <v>2351</v>
      </c>
      <c r="G1495" s="662" t="s">
        <v>2870</v>
      </c>
      <c r="H1495" s="662" t="s">
        <v>544</v>
      </c>
      <c r="I1495" s="662" t="s">
        <v>3958</v>
      </c>
      <c r="J1495" s="662" t="s">
        <v>2872</v>
      </c>
      <c r="K1495" s="662" t="s">
        <v>3959</v>
      </c>
      <c r="L1495" s="663">
        <v>0</v>
      </c>
      <c r="M1495" s="663">
        <v>0</v>
      </c>
      <c r="N1495" s="662">
        <v>1</v>
      </c>
      <c r="O1495" s="745">
        <v>1</v>
      </c>
      <c r="P1495" s="663">
        <v>0</v>
      </c>
      <c r="Q1495" s="678"/>
      <c r="R1495" s="662">
        <v>1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12</v>
      </c>
      <c r="B1496" s="662" t="s">
        <v>543</v>
      </c>
      <c r="C1496" s="662" t="s">
        <v>2356</v>
      </c>
      <c r="D1496" s="743" t="s">
        <v>4570</v>
      </c>
      <c r="E1496" s="744" t="s">
        <v>2376</v>
      </c>
      <c r="F1496" s="662" t="s">
        <v>2351</v>
      </c>
      <c r="G1496" s="662" t="s">
        <v>2412</v>
      </c>
      <c r="H1496" s="662" t="s">
        <v>544</v>
      </c>
      <c r="I1496" s="662" t="s">
        <v>2413</v>
      </c>
      <c r="J1496" s="662" t="s">
        <v>1457</v>
      </c>
      <c r="K1496" s="662" t="s">
        <v>2414</v>
      </c>
      <c r="L1496" s="663">
        <v>22.44</v>
      </c>
      <c r="M1496" s="663">
        <v>381.48</v>
      </c>
      <c r="N1496" s="662">
        <v>17</v>
      </c>
      <c r="O1496" s="745">
        <v>16</v>
      </c>
      <c r="P1496" s="663">
        <v>246.84</v>
      </c>
      <c r="Q1496" s="678">
        <v>0.6470588235294118</v>
      </c>
      <c r="R1496" s="662">
        <v>11</v>
      </c>
      <c r="S1496" s="678">
        <v>0.6470588235294118</v>
      </c>
      <c r="T1496" s="745">
        <v>10</v>
      </c>
      <c r="U1496" s="701">
        <v>0.625</v>
      </c>
    </row>
    <row r="1497" spans="1:21" ht="14.4" customHeight="1" x14ac:dyDescent="0.3">
      <c r="A1497" s="661">
        <v>12</v>
      </c>
      <c r="B1497" s="662" t="s">
        <v>543</v>
      </c>
      <c r="C1497" s="662" t="s">
        <v>2356</v>
      </c>
      <c r="D1497" s="743" t="s">
        <v>4570</v>
      </c>
      <c r="E1497" s="744" t="s">
        <v>2376</v>
      </c>
      <c r="F1497" s="662" t="s">
        <v>2351</v>
      </c>
      <c r="G1497" s="662" t="s">
        <v>2537</v>
      </c>
      <c r="H1497" s="662" t="s">
        <v>1529</v>
      </c>
      <c r="I1497" s="662" t="s">
        <v>1543</v>
      </c>
      <c r="J1497" s="662" t="s">
        <v>1544</v>
      </c>
      <c r="K1497" s="662" t="s">
        <v>2257</v>
      </c>
      <c r="L1497" s="663">
        <v>131.54</v>
      </c>
      <c r="M1497" s="663">
        <v>263.08</v>
      </c>
      <c r="N1497" s="662">
        <v>2</v>
      </c>
      <c r="O1497" s="745">
        <v>2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12</v>
      </c>
      <c r="B1498" s="662" t="s">
        <v>543</v>
      </c>
      <c r="C1498" s="662" t="s">
        <v>2356</v>
      </c>
      <c r="D1498" s="743" t="s">
        <v>4570</v>
      </c>
      <c r="E1498" s="744" t="s">
        <v>2376</v>
      </c>
      <c r="F1498" s="662" t="s">
        <v>2351</v>
      </c>
      <c r="G1498" s="662" t="s">
        <v>2537</v>
      </c>
      <c r="H1498" s="662" t="s">
        <v>1529</v>
      </c>
      <c r="I1498" s="662" t="s">
        <v>2538</v>
      </c>
      <c r="J1498" s="662" t="s">
        <v>1544</v>
      </c>
      <c r="K1498" s="662" t="s">
        <v>2539</v>
      </c>
      <c r="L1498" s="663">
        <v>394.64</v>
      </c>
      <c r="M1498" s="663">
        <v>2367.84</v>
      </c>
      <c r="N1498" s="662">
        <v>6</v>
      </c>
      <c r="O1498" s="745">
        <v>5</v>
      </c>
      <c r="P1498" s="663">
        <v>1183.92</v>
      </c>
      <c r="Q1498" s="678">
        <v>0.5</v>
      </c>
      <c r="R1498" s="662">
        <v>3</v>
      </c>
      <c r="S1498" s="678">
        <v>0.5</v>
      </c>
      <c r="T1498" s="745">
        <v>2.5</v>
      </c>
      <c r="U1498" s="701">
        <v>0.5</v>
      </c>
    </row>
    <row r="1499" spans="1:21" ht="14.4" customHeight="1" x14ac:dyDescent="0.3">
      <c r="A1499" s="661">
        <v>12</v>
      </c>
      <c r="B1499" s="662" t="s">
        <v>543</v>
      </c>
      <c r="C1499" s="662" t="s">
        <v>2356</v>
      </c>
      <c r="D1499" s="743" t="s">
        <v>4570</v>
      </c>
      <c r="E1499" s="744" t="s">
        <v>2376</v>
      </c>
      <c r="F1499" s="662" t="s">
        <v>2351</v>
      </c>
      <c r="G1499" s="662" t="s">
        <v>2415</v>
      </c>
      <c r="H1499" s="662" t="s">
        <v>544</v>
      </c>
      <c r="I1499" s="662" t="s">
        <v>2416</v>
      </c>
      <c r="J1499" s="662" t="s">
        <v>2417</v>
      </c>
      <c r="K1499" s="662" t="s">
        <v>2418</v>
      </c>
      <c r="L1499" s="663">
        <v>1514.87</v>
      </c>
      <c r="M1499" s="663">
        <v>18178.439999999999</v>
      </c>
      <c r="N1499" s="662">
        <v>12</v>
      </c>
      <c r="O1499" s="745">
        <v>10</v>
      </c>
      <c r="P1499" s="663">
        <v>13633.829999999998</v>
      </c>
      <c r="Q1499" s="678">
        <v>0.75</v>
      </c>
      <c r="R1499" s="662">
        <v>9</v>
      </c>
      <c r="S1499" s="678">
        <v>0.75</v>
      </c>
      <c r="T1499" s="745">
        <v>8.5</v>
      </c>
      <c r="U1499" s="701">
        <v>0.85</v>
      </c>
    </row>
    <row r="1500" spans="1:21" ht="14.4" customHeight="1" x14ac:dyDescent="0.3">
      <c r="A1500" s="661">
        <v>12</v>
      </c>
      <c r="B1500" s="662" t="s">
        <v>543</v>
      </c>
      <c r="C1500" s="662" t="s">
        <v>2356</v>
      </c>
      <c r="D1500" s="743" t="s">
        <v>4570</v>
      </c>
      <c r="E1500" s="744" t="s">
        <v>2376</v>
      </c>
      <c r="F1500" s="662" t="s">
        <v>2351</v>
      </c>
      <c r="G1500" s="662" t="s">
        <v>2588</v>
      </c>
      <c r="H1500" s="662" t="s">
        <v>1529</v>
      </c>
      <c r="I1500" s="662" t="s">
        <v>2589</v>
      </c>
      <c r="J1500" s="662" t="s">
        <v>2590</v>
      </c>
      <c r="K1500" s="662" t="s">
        <v>2591</v>
      </c>
      <c r="L1500" s="663">
        <v>99.91</v>
      </c>
      <c r="M1500" s="663">
        <v>799.28</v>
      </c>
      <c r="N1500" s="662">
        <v>8</v>
      </c>
      <c r="O1500" s="745">
        <v>1.5</v>
      </c>
      <c r="P1500" s="663">
        <v>799.28</v>
      </c>
      <c r="Q1500" s="678">
        <v>1</v>
      </c>
      <c r="R1500" s="662">
        <v>8</v>
      </c>
      <c r="S1500" s="678">
        <v>1</v>
      </c>
      <c r="T1500" s="745">
        <v>1.5</v>
      </c>
      <c r="U1500" s="701">
        <v>1</v>
      </c>
    </row>
    <row r="1501" spans="1:21" ht="14.4" customHeight="1" x14ac:dyDescent="0.3">
      <c r="A1501" s="661">
        <v>12</v>
      </c>
      <c r="B1501" s="662" t="s">
        <v>543</v>
      </c>
      <c r="C1501" s="662" t="s">
        <v>2356</v>
      </c>
      <c r="D1501" s="743" t="s">
        <v>4570</v>
      </c>
      <c r="E1501" s="744" t="s">
        <v>2376</v>
      </c>
      <c r="F1501" s="662" t="s">
        <v>2351</v>
      </c>
      <c r="G1501" s="662" t="s">
        <v>2729</v>
      </c>
      <c r="H1501" s="662" t="s">
        <v>544</v>
      </c>
      <c r="I1501" s="662" t="s">
        <v>2730</v>
      </c>
      <c r="J1501" s="662" t="s">
        <v>1429</v>
      </c>
      <c r="K1501" s="662" t="s">
        <v>2731</v>
      </c>
      <c r="L1501" s="663">
        <v>3243.21</v>
      </c>
      <c r="M1501" s="663">
        <v>3243.21</v>
      </c>
      <c r="N1501" s="662">
        <v>1</v>
      </c>
      <c r="O1501" s="745">
        <v>0.5</v>
      </c>
      <c r="P1501" s="663">
        <v>3243.21</v>
      </c>
      <c r="Q1501" s="678">
        <v>1</v>
      </c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12</v>
      </c>
      <c r="B1502" s="662" t="s">
        <v>543</v>
      </c>
      <c r="C1502" s="662" t="s">
        <v>2356</v>
      </c>
      <c r="D1502" s="743" t="s">
        <v>4570</v>
      </c>
      <c r="E1502" s="744" t="s">
        <v>2376</v>
      </c>
      <c r="F1502" s="662" t="s">
        <v>2351</v>
      </c>
      <c r="G1502" s="662" t="s">
        <v>2919</v>
      </c>
      <c r="H1502" s="662" t="s">
        <v>544</v>
      </c>
      <c r="I1502" s="662" t="s">
        <v>2923</v>
      </c>
      <c r="J1502" s="662" t="s">
        <v>2921</v>
      </c>
      <c r="K1502" s="662" t="s">
        <v>2924</v>
      </c>
      <c r="L1502" s="663">
        <v>0</v>
      </c>
      <c r="M1502" s="663">
        <v>0</v>
      </c>
      <c r="N1502" s="662">
        <v>2</v>
      </c>
      <c r="O1502" s="745">
        <v>2</v>
      </c>
      <c r="P1502" s="663">
        <v>0</v>
      </c>
      <c r="Q1502" s="678"/>
      <c r="R1502" s="662">
        <v>2</v>
      </c>
      <c r="S1502" s="678">
        <v>1</v>
      </c>
      <c r="T1502" s="745">
        <v>2</v>
      </c>
      <c r="U1502" s="701">
        <v>1</v>
      </c>
    </row>
    <row r="1503" spans="1:21" ht="14.4" customHeight="1" x14ac:dyDescent="0.3">
      <c r="A1503" s="661">
        <v>12</v>
      </c>
      <c r="B1503" s="662" t="s">
        <v>543</v>
      </c>
      <c r="C1503" s="662" t="s">
        <v>2356</v>
      </c>
      <c r="D1503" s="743" t="s">
        <v>4570</v>
      </c>
      <c r="E1503" s="744" t="s">
        <v>2376</v>
      </c>
      <c r="F1503" s="662" t="s">
        <v>2351</v>
      </c>
      <c r="G1503" s="662" t="s">
        <v>2626</v>
      </c>
      <c r="H1503" s="662" t="s">
        <v>544</v>
      </c>
      <c r="I1503" s="662" t="s">
        <v>3960</v>
      </c>
      <c r="J1503" s="662" t="s">
        <v>3153</v>
      </c>
      <c r="K1503" s="662" t="s">
        <v>3961</v>
      </c>
      <c r="L1503" s="663">
        <v>0</v>
      </c>
      <c r="M1503" s="663">
        <v>0</v>
      </c>
      <c r="N1503" s="662">
        <v>2</v>
      </c>
      <c r="O1503" s="745">
        <v>1.5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12</v>
      </c>
      <c r="B1504" s="662" t="s">
        <v>543</v>
      </c>
      <c r="C1504" s="662" t="s">
        <v>2356</v>
      </c>
      <c r="D1504" s="743" t="s">
        <v>4570</v>
      </c>
      <c r="E1504" s="744" t="s">
        <v>2376</v>
      </c>
      <c r="F1504" s="662" t="s">
        <v>2351</v>
      </c>
      <c r="G1504" s="662" t="s">
        <v>2626</v>
      </c>
      <c r="H1504" s="662" t="s">
        <v>544</v>
      </c>
      <c r="I1504" s="662" t="s">
        <v>2627</v>
      </c>
      <c r="J1504" s="662" t="s">
        <v>2628</v>
      </c>
      <c r="K1504" s="662" t="s">
        <v>2629</v>
      </c>
      <c r="L1504" s="663">
        <v>0</v>
      </c>
      <c r="M1504" s="663">
        <v>0</v>
      </c>
      <c r="N1504" s="662">
        <v>2</v>
      </c>
      <c r="O1504" s="745">
        <v>1</v>
      </c>
      <c r="P1504" s="663">
        <v>0</v>
      </c>
      <c r="Q1504" s="678"/>
      <c r="R1504" s="662">
        <v>2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12</v>
      </c>
      <c r="B1505" s="662" t="s">
        <v>543</v>
      </c>
      <c r="C1505" s="662" t="s">
        <v>2356</v>
      </c>
      <c r="D1505" s="743" t="s">
        <v>4570</v>
      </c>
      <c r="E1505" s="744" t="s">
        <v>2376</v>
      </c>
      <c r="F1505" s="662" t="s">
        <v>2353</v>
      </c>
      <c r="G1505" s="662" t="s">
        <v>2671</v>
      </c>
      <c r="H1505" s="662" t="s">
        <v>544</v>
      </c>
      <c r="I1505" s="662" t="s">
        <v>3962</v>
      </c>
      <c r="J1505" s="662" t="s">
        <v>3963</v>
      </c>
      <c r="K1505" s="662" t="s">
        <v>3964</v>
      </c>
      <c r="L1505" s="663">
        <v>287</v>
      </c>
      <c r="M1505" s="663">
        <v>287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12</v>
      </c>
      <c r="B1506" s="662" t="s">
        <v>543</v>
      </c>
      <c r="C1506" s="662" t="s">
        <v>2356</v>
      </c>
      <c r="D1506" s="743" t="s">
        <v>4570</v>
      </c>
      <c r="E1506" s="744" t="s">
        <v>2376</v>
      </c>
      <c r="F1506" s="662" t="s">
        <v>2353</v>
      </c>
      <c r="G1506" s="662" t="s">
        <v>2671</v>
      </c>
      <c r="H1506" s="662" t="s">
        <v>544</v>
      </c>
      <c r="I1506" s="662" t="s">
        <v>3378</v>
      </c>
      <c r="J1506" s="662" t="s">
        <v>3379</v>
      </c>
      <c r="K1506" s="662" t="s">
        <v>3380</v>
      </c>
      <c r="L1506" s="663">
        <v>124</v>
      </c>
      <c r="M1506" s="663">
        <v>248</v>
      </c>
      <c r="N1506" s="662">
        <v>2</v>
      </c>
      <c r="O1506" s="745">
        <v>1</v>
      </c>
      <c r="P1506" s="663">
        <v>248</v>
      </c>
      <c r="Q1506" s="678">
        <v>1</v>
      </c>
      <c r="R1506" s="662">
        <v>2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12</v>
      </c>
      <c r="B1507" s="662" t="s">
        <v>543</v>
      </c>
      <c r="C1507" s="662" t="s">
        <v>2356</v>
      </c>
      <c r="D1507" s="743" t="s">
        <v>4570</v>
      </c>
      <c r="E1507" s="744" t="s">
        <v>2376</v>
      </c>
      <c r="F1507" s="662" t="s">
        <v>2353</v>
      </c>
      <c r="G1507" s="662" t="s">
        <v>2671</v>
      </c>
      <c r="H1507" s="662" t="s">
        <v>544</v>
      </c>
      <c r="I1507" s="662" t="s">
        <v>3387</v>
      </c>
      <c r="J1507" s="662" t="s">
        <v>3388</v>
      </c>
      <c r="K1507" s="662" t="s">
        <v>3389</v>
      </c>
      <c r="L1507" s="663">
        <v>291.2</v>
      </c>
      <c r="M1507" s="663">
        <v>582.4</v>
      </c>
      <c r="N1507" s="662">
        <v>2</v>
      </c>
      <c r="O1507" s="745">
        <v>1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12</v>
      </c>
      <c r="B1508" s="662" t="s">
        <v>543</v>
      </c>
      <c r="C1508" s="662" t="s">
        <v>2356</v>
      </c>
      <c r="D1508" s="743" t="s">
        <v>4570</v>
      </c>
      <c r="E1508" s="744" t="s">
        <v>2376</v>
      </c>
      <c r="F1508" s="662" t="s">
        <v>2353</v>
      </c>
      <c r="G1508" s="662" t="s">
        <v>2671</v>
      </c>
      <c r="H1508" s="662" t="s">
        <v>544</v>
      </c>
      <c r="I1508" s="662" t="s">
        <v>3393</v>
      </c>
      <c r="J1508" s="662" t="s">
        <v>3394</v>
      </c>
      <c r="K1508" s="662" t="s">
        <v>2432</v>
      </c>
      <c r="L1508" s="663">
        <v>161</v>
      </c>
      <c r="M1508" s="663">
        <v>322</v>
      </c>
      <c r="N1508" s="662">
        <v>2</v>
      </c>
      <c r="O1508" s="745">
        <v>1</v>
      </c>
      <c r="P1508" s="663">
        <v>322</v>
      </c>
      <c r="Q1508" s="678">
        <v>1</v>
      </c>
      <c r="R1508" s="662">
        <v>2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12</v>
      </c>
      <c r="B1509" s="662" t="s">
        <v>543</v>
      </c>
      <c r="C1509" s="662" t="s">
        <v>2356</v>
      </c>
      <c r="D1509" s="743" t="s">
        <v>4570</v>
      </c>
      <c r="E1509" s="744" t="s">
        <v>2376</v>
      </c>
      <c r="F1509" s="662" t="s">
        <v>2353</v>
      </c>
      <c r="G1509" s="662" t="s">
        <v>2671</v>
      </c>
      <c r="H1509" s="662" t="s">
        <v>544</v>
      </c>
      <c r="I1509" s="662" t="s">
        <v>3398</v>
      </c>
      <c r="J1509" s="662" t="s">
        <v>3399</v>
      </c>
      <c r="K1509" s="662" t="s">
        <v>3400</v>
      </c>
      <c r="L1509" s="663">
        <v>579</v>
      </c>
      <c r="M1509" s="663">
        <v>1158</v>
      </c>
      <c r="N1509" s="662">
        <v>2</v>
      </c>
      <c r="O1509" s="745">
        <v>1</v>
      </c>
      <c r="P1509" s="663">
        <v>1158</v>
      </c>
      <c r="Q1509" s="678">
        <v>1</v>
      </c>
      <c r="R1509" s="662">
        <v>2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12</v>
      </c>
      <c r="B1510" s="662" t="s">
        <v>543</v>
      </c>
      <c r="C1510" s="662" t="s">
        <v>2356</v>
      </c>
      <c r="D1510" s="743" t="s">
        <v>4570</v>
      </c>
      <c r="E1510" s="744" t="s">
        <v>2376</v>
      </c>
      <c r="F1510" s="662" t="s">
        <v>2353</v>
      </c>
      <c r="G1510" s="662" t="s">
        <v>2671</v>
      </c>
      <c r="H1510" s="662" t="s">
        <v>544</v>
      </c>
      <c r="I1510" s="662" t="s">
        <v>3401</v>
      </c>
      <c r="J1510" s="662" t="s">
        <v>3402</v>
      </c>
      <c r="K1510" s="662" t="s">
        <v>3403</v>
      </c>
      <c r="L1510" s="663">
        <v>513.75</v>
      </c>
      <c r="M1510" s="663">
        <v>2055</v>
      </c>
      <c r="N1510" s="662">
        <v>4</v>
      </c>
      <c r="O1510" s="745">
        <v>1</v>
      </c>
      <c r="P1510" s="663">
        <v>2055</v>
      </c>
      <c r="Q1510" s="678">
        <v>1</v>
      </c>
      <c r="R1510" s="662">
        <v>4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12</v>
      </c>
      <c r="B1511" s="662" t="s">
        <v>543</v>
      </c>
      <c r="C1511" s="662" t="s">
        <v>2356</v>
      </c>
      <c r="D1511" s="743" t="s">
        <v>4570</v>
      </c>
      <c r="E1511" s="744" t="s">
        <v>2376</v>
      </c>
      <c r="F1511" s="662" t="s">
        <v>2353</v>
      </c>
      <c r="G1511" s="662" t="s">
        <v>2671</v>
      </c>
      <c r="H1511" s="662" t="s">
        <v>544</v>
      </c>
      <c r="I1511" s="662" t="s">
        <v>3404</v>
      </c>
      <c r="J1511" s="662" t="s">
        <v>3405</v>
      </c>
      <c r="K1511" s="662" t="s">
        <v>2432</v>
      </c>
      <c r="L1511" s="663">
        <v>220.68</v>
      </c>
      <c r="M1511" s="663">
        <v>220.68</v>
      </c>
      <c r="N1511" s="662">
        <v>1</v>
      </c>
      <c r="O1511" s="745">
        <v>1</v>
      </c>
      <c r="P1511" s="663">
        <v>220.68</v>
      </c>
      <c r="Q1511" s="678">
        <v>1</v>
      </c>
      <c r="R1511" s="662">
        <v>1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12</v>
      </c>
      <c r="B1512" s="662" t="s">
        <v>543</v>
      </c>
      <c r="C1512" s="662" t="s">
        <v>2356</v>
      </c>
      <c r="D1512" s="743" t="s">
        <v>4570</v>
      </c>
      <c r="E1512" s="744" t="s">
        <v>2376</v>
      </c>
      <c r="F1512" s="662" t="s">
        <v>2353</v>
      </c>
      <c r="G1512" s="662" t="s">
        <v>2671</v>
      </c>
      <c r="H1512" s="662" t="s">
        <v>544</v>
      </c>
      <c r="I1512" s="662" t="s">
        <v>3409</v>
      </c>
      <c r="J1512" s="662" t="s">
        <v>3410</v>
      </c>
      <c r="K1512" s="662" t="s">
        <v>3411</v>
      </c>
      <c r="L1512" s="663">
        <v>180.25</v>
      </c>
      <c r="M1512" s="663">
        <v>360.5</v>
      </c>
      <c r="N1512" s="662">
        <v>2</v>
      </c>
      <c r="O1512" s="745">
        <v>1</v>
      </c>
      <c r="P1512" s="663">
        <v>360.5</v>
      </c>
      <c r="Q1512" s="678">
        <v>1</v>
      </c>
      <c r="R1512" s="662">
        <v>2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12</v>
      </c>
      <c r="B1513" s="662" t="s">
        <v>543</v>
      </c>
      <c r="C1513" s="662" t="s">
        <v>2356</v>
      </c>
      <c r="D1513" s="743" t="s">
        <v>4570</v>
      </c>
      <c r="E1513" s="744" t="s">
        <v>2376</v>
      </c>
      <c r="F1513" s="662" t="s">
        <v>2353</v>
      </c>
      <c r="G1513" s="662" t="s">
        <v>2671</v>
      </c>
      <c r="H1513" s="662" t="s">
        <v>544</v>
      </c>
      <c r="I1513" s="662" t="s">
        <v>3412</v>
      </c>
      <c r="J1513" s="662" t="s">
        <v>3413</v>
      </c>
      <c r="K1513" s="662" t="s">
        <v>3414</v>
      </c>
      <c r="L1513" s="663">
        <v>1832.09</v>
      </c>
      <c r="M1513" s="663">
        <v>10992.539999999999</v>
      </c>
      <c r="N1513" s="662">
        <v>6</v>
      </c>
      <c r="O1513" s="745">
        <v>1</v>
      </c>
      <c r="P1513" s="663">
        <v>10992.539999999999</v>
      </c>
      <c r="Q1513" s="678">
        <v>1</v>
      </c>
      <c r="R1513" s="662">
        <v>6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12</v>
      </c>
      <c r="B1514" s="662" t="s">
        <v>543</v>
      </c>
      <c r="C1514" s="662" t="s">
        <v>2356</v>
      </c>
      <c r="D1514" s="743" t="s">
        <v>4570</v>
      </c>
      <c r="E1514" s="744" t="s">
        <v>2376</v>
      </c>
      <c r="F1514" s="662" t="s">
        <v>2353</v>
      </c>
      <c r="G1514" s="662" t="s">
        <v>2671</v>
      </c>
      <c r="H1514" s="662" t="s">
        <v>544</v>
      </c>
      <c r="I1514" s="662" t="s">
        <v>3415</v>
      </c>
      <c r="J1514" s="662" t="s">
        <v>3416</v>
      </c>
      <c r="K1514" s="662" t="s">
        <v>3414</v>
      </c>
      <c r="L1514" s="663">
        <v>485.63</v>
      </c>
      <c r="M1514" s="663">
        <v>485.63</v>
      </c>
      <c r="N1514" s="662">
        <v>1</v>
      </c>
      <c r="O1514" s="745">
        <v>1</v>
      </c>
      <c r="P1514" s="663">
        <v>485.63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12</v>
      </c>
      <c r="B1515" s="662" t="s">
        <v>543</v>
      </c>
      <c r="C1515" s="662" t="s">
        <v>2356</v>
      </c>
      <c r="D1515" s="743" t="s">
        <v>4570</v>
      </c>
      <c r="E1515" s="744" t="s">
        <v>2376</v>
      </c>
      <c r="F1515" s="662" t="s">
        <v>2353</v>
      </c>
      <c r="G1515" s="662" t="s">
        <v>2671</v>
      </c>
      <c r="H1515" s="662" t="s">
        <v>544</v>
      </c>
      <c r="I1515" s="662" t="s">
        <v>3417</v>
      </c>
      <c r="J1515" s="662" t="s">
        <v>3418</v>
      </c>
      <c r="K1515" s="662" t="s">
        <v>3419</v>
      </c>
      <c r="L1515" s="663">
        <v>196.43</v>
      </c>
      <c r="M1515" s="663">
        <v>589.29</v>
      </c>
      <c r="N1515" s="662">
        <v>3</v>
      </c>
      <c r="O1515" s="745">
        <v>2</v>
      </c>
      <c r="P1515" s="663">
        <v>589.29</v>
      </c>
      <c r="Q1515" s="678">
        <v>1</v>
      </c>
      <c r="R1515" s="662">
        <v>3</v>
      </c>
      <c r="S1515" s="678">
        <v>1</v>
      </c>
      <c r="T1515" s="745">
        <v>2</v>
      </c>
      <c r="U1515" s="701">
        <v>1</v>
      </c>
    </row>
    <row r="1516" spans="1:21" ht="14.4" customHeight="1" x14ac:dyDescent="0.3">
      <c r="A1516" s="661">
        <v>12</v>
      </c>
      <c r="B1516" s="662" t="s">
        <v>543</v>
      </c>
      <c r="C1516" s="662" t="s">
        <v>2356</v>
      </c>
      <c r="D1516" s="743" t="s">
        <v>4570</v>
      </c>
      <c r="E1516" s="744" t="s">
        <v>2376</v>
      </c>
      <c r="F1516" s="662" t="s">
        <v>2353</v>
      </c>
      <c r="G1516" s="662" t="s">
        <v>2671</v>
      </c>
      <c r="H1516" s="662" t="s">
        <v>544</v>
      </c>
      <c r="I1516" s="662" t="s">
        <v>3420</v>
      </c>
      <c r="J1516" s="662" t="s">
        <v>3421</v>
      </c>
      <c r="K1516" s="662" t="s">
        <v>3422</v>
      </c>
      <c r="L1516" s="663">
        <v>210.33</v>
      </c>
      <c r="M1516" s="663">
        <v>210.33</v>
      </c>
      <c r="N1516" s="662">
        <v>1</v>
      </c>
      <c r="O1516" s="745">
        <v>1</v>
      </c>
      <c r="P1516" s="663">
        <v>210.33</v>
      </c>
      <c r="Q1516" s="678">
        <v>1</v>
      </c>
      <c r="R1516" s="662">
        <v>1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12</v>
      </c>
      <c r="B1517" s="662" t="s">
        <v>543</v>
      </c>
      <c r="C1517" s="662" t="s">
        <v>2356</v>
      </c>
      <c r="D1517" s="743" t="s">
        <v>4570</v>
      </c>
      <c r="E1517" s="744" t="s">
        <v>2376</v>
      </c>
      <c r="F1517" s="662" t="s">
        <v>2353</v>
      </c>
      <c r="G1517" s="662" t="s">
        <v>2671</v>
      </c>
      <c r="H1517" s="662" t="s">
        <v>544</v>
      </c>
      <c r="I1517" s="662" t="s">
        <v>3423</v>
      </c>
      <c r="J1517" s="662" t="s">
        <v>3424</v>
      </c>
      <c r="K1517" s="662" t="s">
        <v>3400</v>
      </c>
      <c r="L1517" s="663">
        <v>507.04</v>
      </c>
      <c r="M1517" s="663">
        <v>1014.08</v>
      </c>
      <c r="N1517" s="662">
        <v>2</v>
      </c>
      <c r="O1517" s="745">
        <v>1</v>
      </c>
      <c r="P1517" s="663">
        <v>1014.08</v>
      </c>
      <c r="Q1517" s="678">
        <v>1</v>
      </c>
      <c r="R1517" s="662">
        <v>2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12</v>
      </c>
      <c r="B1518" s="662" t="s">
        <v>543</v>
      </c>
      <c r="C1518" s="662" t="s">
        <v>2356</v>
      </c>
      <c r="D1518" s="743" t="s">
        <v>4570</v>
      </c>
      <c r="E1518" s="744" t="s">
        <v>2376</v>
      </c>
      <c r="F1518" s="662" t="s">
        <v>2353</v>
      </c>
      <c r="G1518" s="662" t="s">
        <v>2671</v>
      </c>
      <c r="H1518" s="662" t="s">
        <v>544</v>
      </c>
      <c r="I1518" s="662" t="s">
        <v>3425</v>
      </c>
      <c r="J1518" s="662" t="s">
        <v>3426</v>
      </c>
      <c r="K1518" s="662" t="s">
        <v>3389</v>
      </c>
      <c r="L1518" s="663">
        <v>299</v>
      </c>
      <c r="M1518" s="663">
        <v>598</v>
      </c>
      <c r="N1518" s="662">
        <v>2</v>
      </c>
      <c r="O1518" s="745">
        <v>1</v>
      </c>
      <c r="P1518" s="663">
        <v>598</v>
      </c>
      <c r="Q1518" s="678">
        <v>1</v>
      </c>
      <c r="R1518" s="662">
        <v>2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12</v>
      </c>
      <c r="B1519" s="662" t="s">
        <v>543</v>
      </c>
      <c r="C1519" s="662" t="s">
        <v>2356</v>
      </c>
      <c r="D1519" s="743" t="s">
        <v>4570</v>
      </c>
      <c r="E1519" s="744" t="s">
        <v>2376</v>
      </c>
      <c r="F1519" s="662" t="s">
        <v>2353</v>
      </c>
      <c r="G1519" s="662" t="s">
        <v>2671</v>
      </c>
      <c r="H1519" s="662" t="s">
        <v>544</v>
      </c>
      <c r="I1519" s="662" t="s">
        <v>3437</v>
      </c>
      <c r="J1519" s="662" t="s">
        <v>3438</v>
      </c>
      <c r="K1519" s="662" t="s">
        <v>3386</v>
      </c>
      <c r="L1519" s="663">
        <v>500</v>
      </c>
      <c r="M1519" s="663">
        <v>500</v>
      </c>
      <c r="N1519" s="662">
        <v>1</v>
      </c>
      <c r="O1519" s="745">
        <v>1</v>
      </c>
      <c r="P1519" s="663">
        <v>500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12</v>
      </c>
      <c r="B1520" s="662" t="s">
        <v>543</v>
      </c>
      <c r="C1520" s="662" t="s">
        <v>2356</v>
      </c>
      <c r="D1520" s="743" t="s">
        <v>4570</v>
      </c>
      <c r="E1520" s="744" t="s">
        <v>2376</v>
      </c>
      <c r="F1520" s="662" t="s">
        <v>2353</v>
      </c>
      <c r="G1520" s="662" t="s">
        <v>2671</v>
      </c>
      <c r="H1520" s="662" t="s">
        <v>544</v>
      </c>
      <c r="I1520" s="662" t="s">
        <v>3443</v>
      </c>
      <c r="J1520" s="662" t="s">
        <v>3444</v>
      </c>
      <c r="K1520" s="662" t="s">
        <v>3414</v>
      </c>
      <c r="L1520" s="663">
        <v>1000</v>
      </c>
      <c r="M1520" s="663">
        <v>1000</v>
      </c>
      <c r="N1520" s="662">
        <v>1</v>
      </c>
      <c r="O1520" s="745">
        <v>1</v>
      </c>
      <c r="P1520" s="663">
        <v>1000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12</v>
      </c>
      <c r="B1521" s="662" t="s">
        <v>543</v>
      </c>
      <c r="C1521" s="662" t="s">
        <v>2356</v>
      </c>
      <c r="D1521" s="743" t="s">
        <v>4570</v>
      </c>
      <c r="E1521" s="744" t="s">
        <v>2376</v>
      </c>
      <c r="F1521" s="662" t="s">
        <v>2353</v>
      </c>
      <c r="G1521" s="662" t="s">
        <v>2671</v>
      </c>
      <c r="H1521" s="662" t="s">
        <v>544</v>
      </c>
      <c r="I1521" s="662" t="s">
        <v>3155</v>
      </c>
      <c r="J1521" s="662" t="s">
        <v>3156</v>
      </c>
      <c r="K1521" s="662" t="s">
        <v>3157</v>
      </c>
      <c r="L1521" s="663">
        <v>300</v>
      </c>
      <c r="M1521" s="663">
        <v>600</v>
      </c>
      <c r="N1521" s="662">
        <v>2</v>
      </c>
      <c r="O1521" s="745">
        <v>1</v>
      </c>
      <c r="P1521" s="663">
        <v>600</v>
      </c>
      <c r="Q1521" s="678">
        <v>1</v>
      </c>
      <c r="R1521" s="662">
        <v>2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12</v>
      </c>
      <c r="B1522" s="662" t="s">
        <v>543</v>
      </c>
      <c r="C1522" s="662" t="s">
        <v>2356</v>
      </c>
      <c r="D1522" s="743" t="s">
        <v>4570</v>
      </c>
      <c r="E1522" s="744" t="s">
        <v>2376</v>
      </c>
      <c r="F1522" s="662" t="s">
        <v>2353</v>
      </c>
      <c r="G1522" s="662" t="s">
        <v>2671</v>
      </c>
      <c r="H1522" s="662" t="s">
        <v>544</v>
      </c>
      <c r="I1522" s="662" t="s">
        <v>3487</v>
      </c>
      <c r="J1522" s="662" t="s">
        <v>3488</v>
      </c>
      <c r="K1522" s="662" t="s">
        <v>3489</v>
      </c>
      <c r="L1522" s="663">
        <v>198.08</v>
      </c>
      <c r="M1522" s="663">
        <v>1188.48</v>
      </c>
      <c r="N1522" s="662">
        <v>6</v>
      </c>
      <c r="O1522" s="745">
        <v>2</v>
      </c>
      <c r="P1522" s="663">
        <v>1188.48</v>
      </c>
      <c r="Q1522" s="678">
        <v>1</v>
      </c>
      <c r="R1522" s="662">
        <v>6</v>
      </c>
      <c r="S1522" s="678">
        <v>1</v>
      </c>
      <c r="T1522" s="745">
        <v>2</v>
      </c>
      <c r="U1522" s="701">
        <v>1</v>
      </c>
    </row>
    <row r="1523" spans="1:21" ht="14.4" customHeight="1" x14ac:dyDescent="0.3">
      <c r="A1523" s="661">
        <v>12</v>
      </c>
      <c r="B1523" s="662" t="s">
        <v>543</v>
      </c>
      <c r="C1523" s="662" t="s">
        <v>2356</v>
      </c>
      <c r="D1523" s="743" t="s">
        <v>4570</v>
      </c>
      <c r="E1523" s="744" t="s">
        <v>2376</v>
      </c>
      <c r="F1523" s="662" t="s">
        <v>2353</v>
      </c>
      <c r="G1523" s="662" t="s">
        <v>2671</v>
      </c>
      <c r="H1523" s="662" t="s">
        <v>544</v>
      </c>
      <c r="I1523" s="662" t="s">
        <v>3490</v>
      </c>
      <c r="J1523" s="662" t="s">
        <v>3491</v>
      </c>
      <c r="K1523" s="662" t="s">
        <v>3492</v>
      </c>
      <c r="L1523" s="663">
        <v>159.5</v>
      </c>
      <c r="M1523" s="663">
        <v>478.5</v>
      </c>
      <c r="N1523" s="662">
        <v>3</v>
      </c>
      <c r="O1523" s="745">
        <v>1</v>
      </c>
      <c r="P1523" s="663">
        <v>478.5</v>
      </c>
      <c r="Q1523" s="678">
        <v>1</v>
      </c>
      <c r="R1523" s="662">
        <v>3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12</v>
      </c>
      <c r="B1524" s="662" t="s">
        <v>543</v>
      </c>
      <c r="C1524" s="662" t="s">
        <v>2356</v>
      </c>
      <c r="D1524" s="743" t="s">
        <v>4570</v>
      </c>
      <c r="E1524" s="744" t="s">
        <v>2376</v>
      </c>
      <c r="F1524" s="662" t="s">
        <v>2353</v>
      </c>
      <c r="G1524" s="662" t="s">
        <v>2671</v>
      </c>
      <c r="H1524" s="662" t="s">
        <v>544</v>
      </c>
      <c r="I1524" s="662" t="s">
        <v>3888</v>
      </c>
      <c r="J1524" s="662" t="s">
        <v>3889</v>
      </c>
      <c r="K1524" s="662" t="s">
        <v>3397</v>
      </c>
      <c r="L1524" s="663">
        <v>556.46</v>
      </c>
      <c r="M1524" s="663">
        <v>556.46</v>
      </c>
      <c r="N1524" s="662">
        <v>1</v>
      </c>
      <c r="O1524" s="745">
        <v>1</v>
      </c>
      <c r="P1524" s="663">
        <v>556.46</v>
      </c>
      <c r="Q1524" s="678">
        <v>1</v>
      </c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12</v>
      </c>
      <c r="B1525" s="662" t="s">
        <v>543</v>
      </c>
      <c r="C1525" s="662" t="s">
        <v>2356</v>
      </c>
      <c r="D1525" s="743" t="s">
        <v>4570</v>
      </c>
      <c r="E1525" s="744" t="s">
        <v>2376</v>
      </c>
      <c r="F1525" s="662" t="s">
        <v>2353</v>
      </c>
      <c r="G1525" s="662" t="s">
        <v>2671</v>
      </c>
      <c r="H1525" s="662" t="s">
        <v>544</v>
      </c>
      <c r="I1525" s="662" t="s">
        <v>3508</v>
      </c>
      <c r="J1525" s="662" t="s">
        <v>3509</v>
      </c>
      <c r="K1525" s="662" t="s">
        <v>3510</v>
      </c>
      <c r="L1525" s="663">
        <v>1027.5</v>
      </c>
      <c r="M1525" s="663">
        <v>2055</v>
      </c>
      <c r="N1525" s="662">
        <v>2</v>
      </c>
      <c r="O1525" s="745">
        <v>1</v>
      </c>
      <c r="P1525" s="663">
        <v>2055</v>
      </c>
      <c r="Q1525" s="678">
        <v>1</v>
      </c>
      <c r="R1525" s="662">
        <v>2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12</v>
      </c>
      <c r="B1526" s="662" t="s">
        <v>543</v>
      </c>
      <c r="C1526" s="662" t="s">
        <v>2356</v>
      </c>
      <c r="D1526" s="743" t="s">
        <v>4570</v>
      </c>
      <c r="E1526" s="744" t="s">
        <v>2376</v>
      </c>
      <c r="F1526" s="662" t="s">
        <v>2353</v>
      </c>
      <c r="G1526" s="662" t="s">
        <v>2671</v>
      </c>
      <c r="H1526" s="662" t="s">
        <v>544</v>
      </c>
      <c r="I1526" s="662" t="s">
        <v>3175</v>
      </c>
      <c r="J1526" s="662" t="s">
        <v>3176</v>
      </c>
      <c r="K1526" s="662" t="s">
        <v>3177</v>
      </c>
      <c r="L1526" s="663">
        <v>1124.9000000000001</v>
      </c>
      <c r="M1526" s="663">
        <v>10124.1</v>
      </c>
      <c r="N1526" s="662">
        <v>9</v>
      </c>
      <c r="O1526" s="745">
        <v>2</v>
      </c>
      <c r="P1526" s="663">
        <v>10124.1</v>
      </c>
      <c r="Q1526" s="678">
        <v>1</v>
      </c>
      <c r="R1526" s="662">
        <v>9</v>
      </c>
      <c r="S1526" s="678">
        <v>1</v>
      </c>
      <c r="T1526" s="745">
        <v>2</v>
      </c>
      <c r="U1526" s="701">
        <v>1</v>
      </c>
    </row>
    <row r="1527" spans="1:21" ht="14.4" customHeight="1" x14ac:dyDescent="0.3">
      <c r="A1527" s="661">
        <v>12</v>
      </c>
      <c r="B1527" s="662" t="s">
        <v>543</v>
      </c>
      <c r="C1527" s="662" t="s">
        <v>2356</v>
      </c>
      <c r="D1527" s="743" t="s">
        <v>4570</v>
      </c>
      <c r="E1527" s="744" t="s">
        <v>2376</v>
      </c>
      <c r="F1527" s="662" t="s">
        <v>2353</v>
      </c>
      <c r="G1527" s="662" t="s">
        <v>2671</v>
      </c>
      <c r="H1527" s="662" t="s">
        <v>544</v>
      </c>
      <c r="I1527" s="662" t="s">
        <v>3527</v>
      </c>
      <c r="J1527" s="662" t="s">
        <v>3528</v>
      </c>
      <c r="K1527" s="662" t="s">
        <v>3529</v>
      </c>
      <c r="L1527" s="663">
        <v>1449.99</v>
      </c>
      <c r="M1527" s="663">
        <v>8699.94</v>
      </c>
      <c r="N1527" s="662">
        <v>6</v>
      </c>
      <c r="O1527" s="745">
        <v>1</v>
      </c>
      <c r="P1527" s="663">
        <v>8699.94</v>
      </c>
      <c r="Q1527" s="678">
        <v>1</v>
      </c>
      <c r="R1527" s="662">
        <v>6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12</v>
      </c>
      <c r="B1528" s="662" t="s">
        <v>543</v>
      </c>
      <c r="C1528" s="662" t="s">
        <v>2356</v>
      </c>
      <c r="D1528" s="743" t="s">
        <v>4570</v>
      </c>
      <c r="E1528" s="744" t="s">
        <v>2376</v>
      </c>
      <c r="F1528" s="662" t="s">
        <v>2353</v>
      </c>
      <c r="G1528" s="662" t="s">
        <v>2671</v>
      </c>
      <c r="H1528" s="662" t="s">
        <v>544</v>
      </c>
      <c r="I1528" s="662" t="s">
        <v>3530</v>
      </c>
      <c r="J1528" s="662" t="s">
        <v>3531</v>
      </c>
      <c r="K1528" s="662" t="s">
        <v>3532</v>
      </c>
      <c r="L1528" s="663">
        <v>188.16</v>
      </c>
      <c r="M1528" s="663">
        <v>376.32</v>
      </c>
      <c r="N1528" s="662">
        <v>2</v>
      </c>
      <c r="O1528" s="745">
        <v>1</v>
      </c>
      <c r="P1528" s="663">
        <v>376.32</v>
      </c>
      <c r="Q1528" s="678">
        <v>1</v>
      </c>
      <c r="R1528" s="662">
        <v>2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12</v>
      </c>
      <c r="B1529" s="662" t="s">
        <v>543</v>
      </c>
      <c r="C1529" s="662" t="s">
        <v>2356</v>
      </c>
      <c r="D1529" s="743" t="s">
        <v>4570</v>
      </c>
      <c r="E1529" s="744" t="s">
        <v>2376</v>
      </c>
      <c r="F1529" s="662" t="s">
        <v>2353</v>
      </c>
      <c r="G1529" s="662" t="s">
        <v>2671</v>
      </c>
      <c r="H1529" s="662" t="s">
        <v>544</v>
      </c>
      <c r="I1529" s="662" t="s">
        <v>3536</v>
      </c>
      <c r="J1529" s="662" t="s">
        <v>3537</v>
      </c>
      <c r="K1529" s="662" t="s">
        <v>3538</v>
      </c>
      <c r="L1529" s="663">
        <v>3081.5</v>
      </c>
      <c r="M1529" s="663">
        <v>6163</v>
      </c>
      <c r="N1529" s="662">
        <v>2</v>
      </c>
      <c r="O1529" s="745">
        <v>1</v>
      </c>
      <c r="P1529" s="663">
        <v>6163</v>
      </c>
      <c r="Q1529" s="678">
        <v>1</v>
      </c>
      <c r="R1529" s="662">
        <v>2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12</v>
      </c>
      <c r="B1530" s="662" t="s">
        <v>543</v>
      </c>
      <c r="C1530" s="662" t="s">
        <v>2356</v>
      </c>
      <c r="D1530" s="743" t="s">
        <v>4570</v>
      </c>
      <c r="E1530" s="744" t="s">
        <v>2376</v>
      </c>
      <c r="F1530" s="662" t="s">
        <v>2353</v>
      </c>
      <c r="G1530" s="662" t="s">
        <v>2671</v>
      </c>
      <c r="H1530" s="662" t="s">
        <v>544</v>
      </c>
      <c r="I1530" s="662" t="s">
        <v>3965</v>
      </c>
      <c r="J1530" s="662" t="s">
        <v>3966</v>
      </c>
      <c r="K1530" s="662" t="s">
        <v>3967</v>
      </c>
      <c r="L1530" s="663">
        <v>274.32</v>
      </c>
      <c r="M1530" s="663">
        <v>548.64</v>
      </c>
      <c r="N1530" s="662">
        <v>2</v>
      </c>
      <c r="O1530" s="745">
        <v>1</v>
      </c>
      <c r="P1530" s="663">
        <v>548.64</v>
      </c>
      <c r="Q1530" s="678">
        <v>1</v>
      </c>
      <c r="R1530" s="662">
        <v>2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12</v>
      </c>
      <c r="B1531" s="662" t="s">
        <v>543</v>
      </c>
      <c r="C1531" s="662" t="s">
        <v>2356</v>
      </c>
      <c r="D1531" s="743" t="s">
        <v>4570</v>
      </c>
      <c r="E1531" s="744" t="s">
        <v>2376</v>
      </c>
      <c r="F1531" s="662" t="s">
        <v>2353</v>
      </c>
      <c r="G1531" s="662" t="s">
        <v>2671</v>
      </c>
      <c r="H1531" s="662" t="s">
        <v>544</v>
      </c>
      <c r="I1531" s="662" t="s">
        <v>3968</v>
      </c>
      <c r="J1531" s="662" t="s">
        <v>3969</v>
      </c>
      <c r="K1531" s="662" t="s">
        <v>3970</v>
      </c>
      <c r="L1531" s="663">
        <v>2304</v>
      </c>
      <c r="M1531" s="663">
        <v>13824</v>
      </c>
      <c r="N1531" s="662">
        <v>6</v>
      </c>
      <c r="O1531" s="745">
        <v>1</v>
      </c>
      <c r="P1531" s="663">
        <v>13824</v>
      </c>
      <c r="Q1531" s="678">
        <v>1</v>
      </c>
      <c r="R1531" s="662">
        <v>6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12</v>
      </c>
      <c r="B1532" s="662" t="s">
        <v>543</v>
      </c>
      <c r="C1532" s="662" t="s">
        <v>2356</v>
      </c>
      <c r="D1532" s="743" t="s">
        <v>4570</v>
      </c>
      <c r="E1532" s="744" t="s">
        <v>2376</v>
      </c>
      <c r="F1532" s="662" t="s">
        <v>2353</v>
      </c>
      <c r="G1532" s="662" t="s">
        <v>2671</v>
      </c>
      <c r="H1532" s="662" t="s">
        <v>544</v>
      </c>
      <c r="I1532" s="662" t="s">
        <v>3971</v>
      </c>
      <c r="J1532" s="662" t="s">
        <v>3972</v>
      </c>
      <c r="K1532" s="662" t="s">
        <v>3973</v>
      </c>
      <c r="L1532" s="663">
        <v>150.6</v>
      </c>
      <c r="M1532" s="663">
        <v>451.79999999999995</v>
      </c>
      <c r="N1532" s="662">
        <v>3</v>
      </c>
      <c r="O1532" s="745">
        <v>1</v>
      </c>
      <c r="P1532" s="663">
        <v>451.79999999999995</v>
      </c>
      <c r="Q1532" s="678">
        <v>1</v>
      </c>
      <c r="R1532" s="662">
        <v>3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12</v>
      </c>
      <c r="B1533" s="662" t="s">
        <v>543</v>
      </c>
      <c r="C1533" s="662" t="s">
        <v>2356</v>
      </c>
      <c r="D1533" s="743" t="s">
        <v>4570</v>
      </c>
      <c r="E1533" s="744" t="s">
        <v>2376</v>
      </c>
      <c r="F1533" s="662" t="s">
        <v>2353</v>
      </c>
      <c r="G1533" s="662" t="s">
        <v>2671</v>
      </c>
      <c r="H1533" s="662" t="s">
        <v>544</v>
      </c>
      <c r="I1533" s="662" t="s">
        <v>3974</v>
      </c>
      <c r="J1533" s="662" t="s">
        <v>3540</v>
      </c>
      <c r="K1533" s="662" t="s">
        <v>3975</v>
      </c>
      <c r="L1533" s="663">
        <v>682</v>
      </c>
      <c r="M1533" s="663">
        <v>4092</v>
      </c>
      <c r="N1533" s="662">
        <v>6</v>
      </c>
      <c r="O1533" s="745">
        <v>1</v>
      </c>
      <c r="P1533" s="663">
        <v>4092</v>
      </c>
      <c r="Q1533" s="678">
        <v>1</v>
      </c>
      <c r="R1533" s="662">
        <v>6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12</v>
      </c>
      <c r="B1534" s="662" t="s">
        <v>543</v>
      </c>
      <c r="C1534" s="662" t="s">
        <v>2356</v>
      </c>
      <c r="D1534" s="743" t="s">
        <v>4570</v>
      </c>
      <c r="E1534" s="744" t="s">
        <v>2376</v>
      </c>
      <c r="F1534" s="662" t="s">
        <v>2353</v>
      </c>
      <c r="G1534" s="662" t="s">
        <v>2671</v>
      </c>
      <c r="H1534" s="662" t="s">
        <v>544</v>
      </c>
      <c r="I1534" s="662" t="s">
        <v>3976</v>
      </c>
      <c r="J1534" s="662" t="s">
        <v>3543</v>
      </c>
      <c r="K1534" s="662" t="s">
        <v>3977</v>
      </c>
      <c r="L1534" s="663">
        <v>1027.5</v>
      </c>
      <c r="M1534" s="663">
        <v>6165</v>
      </c>
      <c r="N1534" s="662">
        <v>6</v>
      </c>
      <c r="O1534" s="745">
        <v>1</v>
      </c>
      <c r="P1534" s="663">
        <v>6165</v>
      </c>
      <c r="Q1534" s="678">
        <v>1</v>
      </c>
      <c r="R1534" s="662">
        <v>6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12</v>
      </c>
      <c r="B1535" s="662" t="s">
        <v>543</v>
      </c>
      <c r="C1535" s="662" t="s">
        <v>2356</v>
      </c>
      <c r="D1535" s="743" t="s">
        <v>4570</v>
      </c>
      <c r="E1535" s="744" t="s">
        <v>2376</v>
      </c>
      <c r="F1535" s="662" t="s">
        <v>2353</v>
      </c>
      <c r="G1535" s="662" t="s">
        <v>2939</v>
      </c>
      <c r="H1535" s="662" t="s">
        <v>544</v>
      </c>
      <c r="I1535" s="662" t="s">
        <v>3181</v>
      </c>
      <c r="J1535" s="662" t="s">
        <v>3182</v>
      </c>
      <c r="K1535" s="662" t="s">
        <v>3183</v>
      </c>
      <c r="L1535" s="663">
        <v>99</v>
      </c>
      <c r="M1535" s="663">
        <v>1188</v>
      </c>
      <c r="N1535" s="662">
        <v>12</v>
      </c>
      <c r="O1535" s="745">
        <v>3</v>
      </c>
      <c r="P1535" s="663">
        <v>1188</v>
      </c>
      <c r="Q1535" s="678">
        <v>1</v>
      </c>
      <c r="R1535" s="662">
        <v>12</v>
      </c>
      <c r="S1535" s="678">
        <v>1</v>
      </c>
      <c r="T1535" s="745">
        <v>3</v>
      </c>
      <c r="U1535" s="701">
        <v>1</v>
      </c>
    </row>
    <row r="1536" spans="1:21" ht="14.4" customHeight="1" x14ac:dyDescent="0.3">
      <c r="A1536" s="661">
        <v>12</v>
      </c>
      <c r="B1536" s="662" t="s">
        <v>543</v>
      </c>
      <c r="C1536" s="662" t="s">
        <v>2356</v>
      </c>
      <c r="D1536" s="743" t="s">
        <v>4570</v>
      </c>
      <c r="E1536" s="744" t="s">
        <v>2376</v>
      </c>
      <c r="F1536" s="662" t="s">
        <v>2353</v>
      </c>
      <c r="G1536" s="662" t="s">
        <v>2939</v>
      </c>
      <c r="H1536" s="662" t="s">
        <v>544</v>
      </c>
      <c r="I1536" s="662" t="s">
        <v>3184</v>
      </c>
      <c r="J1536" s="662" t="s">
        <v>3185</v>
      </c>
      <c r="K1536" s="662" t="s">
        <v>3186</v>
      </c>
      <c r="L1536" s="663">
        <v>50</v>
      </c>
      <c r="M1536" s="663">
        <v>300</v>
      </c>
      <c r="N1536" s="662">
        <v>6</v>
      </c>
      <c r="O1536" s="745">
        <v>3</v>
      </c>
      <c r="P1536" s="663">
        <v>300</v>
      </c>
      <c r="Q1536" s="678">
        <v>1</v>
      </c>
      <c r="R1536" s="662">
        <v>6</v>
      </c>
      <c r="S1536" s="678">
        <v>1</v>
      </c>
      <c r="T1536" s="745">
        <v>3</v>
      </c>
      <c r="U1536" s="701">
        <v>1</v>
      </c>
    </row>
    <row r="1537" spans="1:21" ht="14.4" customHeight="1" x14ac:dyDescent="0.3">
      <c r="A1537" s="661">
        <v>12</v>
      </c>
      <c r="B1537" s="662" t="s">
        <v>543</v>
      </c>
      <c r="C1537" s="662" t="s">
        <v>2356</v>
      </c>
      <c r="D1537" s="743" t="s">
        <v>4570</v>
      </c>
      <c r="E1537" s="744" t="s">
        <v>2376</v>
      </c>
      <c r="F1537" s="662" t="s">
        <v>2353</v>
      </c>
      <c r="G1537" s="662" t="s">
        <v>2426</v>
      </c>
      <c r="H1537" s="662" t="s">
        <v>544</v>
      </c>
      <c r="I1537" s="662" t="s">
        <v>3188</v>
      </c>
      <c r="J1537" s="662" t="s">
        <v>3189</v>
      </c>
      <c r="K1537" s="662" t="s">
        <v>3190</v>
      </c>
      <c r="L1537" s="663">
        <v>420</v>
      </c>
      <c r="M1537" s="663">
        <v>840</v>
      </c>
      <c r="N1537" s="662">
        <v>2</v>
      </c>
      <c r="O1537" s="745">
        <v>1</v>
      </c>
      <c r="P1537" s="663">
        <v>840</v>
      </c>
      <c r="Q1537" s="678">
        <v>1</v>
      </c>
      <c r="R1537" s="662">
        <v>2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12</v>
      </c>
      <c r="B1538" s="662" t="s">
        <v>543</v>
      </c>
      <c r="C1538" s="662" t="s">
        <v>2356</v>
      </c>
      <c r="D1538" s="743" t="s">
        <v>4570</v>
      </c>
      <c r="E1538" s="744" t="s">
        <v>2376</v>
      </c>
      <c r="F1538" s="662" t="s">
        <v>2353</v>
      </c>
      <c r="G1538" s="662" t="s">
        <v>2426</v>
      </c>
      <c r="H1538" s="662" t="s">
        <v>544</v>
      </c>
      <c r="I1538" s="662" t="s">
        <v>2430</v>
      </c>
      <c r="J1538" s="662" t="s">
        <v>2431</v>
      </c>
      <c r="K1538" s="662" t="s">
        <v>2432</v>
      </c>
      <c r="L1538" s="663">
        <v>87</v>
      </c>
      <c r="M1538" s="663">
        <v>174</v>
      </c>
      <c r="N1538" s="662">
        <v>2</v>
      </c>
      <c r="O1538" s="745">
        <v>2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12</v>
      </c>
      <c r="B1539" s="662" t="s">
        <v>543</v>
      </c>
      <c r="C1539" s="662" t="s">
        <v>2356</v>
      </c>
      <c r="D1539" s="743" t="s">
        <v>4570</v>
      </c>
      <c r="E1539" s="744" t="s">
        <v>2376</v>
      </c>
      <c r="F1539" s="662" t="s">
        <v>2353</v>
      </c>
      <c r="G1539" s="662" t="s">
        <v>2426</v>
      </c>
      <c r="H1539" s="662" t="s">
        <v>544</v>
      </c>
      <c r="I1539" s="662" t="s">
        <v>2436</v>
      </c>
      <c r="J1539" s="662" t="s">
        <v>2437</v>
      </c>
      <c r="K1539" s="662" t="s">
        <v>2438</v>
      </c>
      <c r="L1539" s="663">
        <v>190</v>
      </c>
      <c r="M1539" s="663">
        <v>1330</v>
      </c>
      <c r="N1539" s="662">
        <v>7</v>
      </c>
      <c r="O1539" s="745">
        <v>1</v>
      </c>
      <c r="P1539" s="663">
        <v>1330</v>
      </c>
      <c r="Q1539" s="678">
        <v>1</v>
      </c>
      <c r="R1539" s="662">
        <v>7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12</v>
      </c>
      <c r="B1540" s="662" t="s">
        <v>543</v>
      </c>
      <c r="C1540" s="662" t="s">
        <v>2356</v>
      </c>
      <c r="D1540" s="743" t="s">
        <v>4570</v>
      </c>
      <c r="E1540" s="744" t="s">
        <v>2376</v>
      </c>
      <c r="F1540" s="662" t="s">
        <v>2353</v>
      </c>
      <c r="G1540" s="662" t="s">
        <v>2426</v>
      </c>
      <c r="H1540" s="662" t="s">
        <v>544</v>
      </c>
      <c r="I1540" s="662" t="s">
        <v>2961</v>
      </c>
      <c r="J1540" s="662" t="s">
        <v>2962</v>
      </c>
      <c r="K1540" s="662" t="s">
        <v>2963</v>
      </c>
      <c r="L1540" s="663">
        <v>16.940000000000001</v>
      </c>
      <c r="M1540" s="663">
        <v>338.8</v>
      </c>
      <c r="N1540" s="662">
        <v>20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12</v>
      </c>
      <c r="B1541" s="662" t="s">
        <v>543</v>
      </c>
      <c r="C1541" s="662" t="s">
        <v>2356</v>
      </c>
      <c r="D1541" s="743" t="s">
        <v>4570</v>
      </c>
      <c r="E1541" s="744" t="s">
        <v>2376</v>
      </c>
      <c r="F1541" s="662" t="s">
        <v>2353</v>
      </c>
      <c r="G1541" s="662" t="s">
        <v>2426</v>
      </c>
      <c r="H1541" s="662" t="s">
        <v>544</v>
      </c>
      <c r="I1541" s="662" t="s">
        <v>3978</v>
      </c>
      <c r="J1541" s="662" t="s">
        <v>3979</v>
      </c>
      <c r="K1541" s="662" t="s">
        <v>3980</v>
      </c>
      <c r="L1541" s="663">
        <v>339.57</v>
      </c>
      <c r="M1541" s="663">
        <v>5093.55</v>
      </c>
      <c r="N1541" s="662">
        <v>15</v>
      </c>
      <c r="O1541" s="745">
        <v>1</v>
      </c>
      <c r="P1541" s="663">
        <v>5093.55</v>
      </c>
      <c r="Q1541" s="678">
        <v>1</v>
      </c>
      <c r="R1541" s="662">
        <v>15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12</v>
      </c>
      <c r="B1542" s="662" t="s">
        <v>543</v>
      </c>
      <c r="C1542" s="662" t="s">
        <v>2356</v>
      </c>
      <c r="D1542" s="743" t="s">
        <v>4570</v>
      </c>
      <c r="E1542" s="744" t="s">
        <v>2376</v>
      </c>
      <c r="F1542" s="662" t="s">
        <v>2353</v>
      </c>
      <c r="G1542" s="662" t="s">
        <v>2426</v>
      </c>
      <c r="H1542" s="662" t="s">
        <v>544</v>
      </c>
      <c r="I1542" s="662" t="s">
        <v>3981</v>
      </c>
      <c r="J1542" s="662" t="s">
        <v>3982</v>
      </c>
      <c r="K1542" s="662" t="s">
        <v>3983</v>
      </c>
      <c r="L1542" s="663">
        <v>339.97</v>
      </c>
      <c r="M1542" s="663">
        <v>2039.8200000000002</v>
      </c>
      <c r="N1542" s="662">
        <v>6</v>
      </c>
      <c r="O1542" s="745">
        <v>1</v>
      </c>
      <c r="P1542" s="663">
        <v>2039.8200000000002</v>
      </c>
      <c r="Q1542" s="678">
        <v>1</v>
      </c>
      <c r="R1542" s="662">
        <v>6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12</v>
      </c>
      <c r="B1543" s="662" t="s">
        <v>543</v>
      </c>
      <c r="C1543" s="662" t="s">
        <v>2356</v>
      </c>
      <c r="D1543" s="743" t="s">
        <v>4570</v>
      </c>
      <c r="E1543" s="744" t="s">
        <v>2376</v>
      </c>
      <c r="F1543" s="662" t="s">
        <v>2353</v>
      </c>
      <c r="G1543" s="662" t="s">
        <v>2426</v>
      </c>
      <c r="H1543" s="662" t="s">
        <v>544</v>
      </c>
      <c r="I1543" s="662" t="s">
        <v>3984</v>
      </c>
      <c r="J1543" s="662" t="s">
        <v>3985</v>
      </c>
      <c r="K1543" s="662" t="s">
        <v>3986</v>
      </c>
      <c r="L1543" s="663">
        <v>79.41</v>
      </c>
      <c r="M1543" s="663">
        <v>238.23</v>
      </c>
      <c r="N1543" s="662">
        <v>3</v>
      </c>
      <c r="O1543" s="745">
        <v>1</v>
      </c>
      <c r="P1543" s="663">
        <v>238.23</v>
      </c>
      <c r="Q1543" s="678">
        <v>1</v>
      </c>
      <c r="R1543" s="662">
        <v>3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12</v>
      </c>
      <c r="B1544" s="662" t="s">
        <v>543</v>
      </c>
      <c r="C1544" s="662" t="s">
        <v>2356</v>
      </c>
      <c r="D1544" s="743" t="s">
        <v>4570</v>
      </c>
      <c r="E1544" s="744" t="s">
        <v>2376</v>
      </c>
      <c r="F1544" s="662" t="s">
        <v>2353</v>
      </c>
      <c r="G1544" s="662" t="s">
        <v>2426</v>
      </c>
      <c r="H1544" s="662" t="s">
        <v>544</v>
      </c>
      <c r="I1544" s="662" t="s">
        <v>2979</v>
      </c>
      <c r="J1544" s="662" t="s">
        <v>2974</v>
      </c>
      <c r="K1544" s="662" t="s">
        <v>2980</v>
      </c>
      <c r="L1544" s="663">
        <v>700</v>
      </c>
      <c r="M1544" s="663">
        <v>2100</v>
      </c>
      <c r="N1544" s="662">
        <v>3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12</v>
      </c>
      <c r="B1545" s="662" t="s">
        <v>543</v>
      </c>
      <c r="C1545" s="662" t="s">
        <v>2356</v>
      </c>
      <c r="D1545" s="743" t="s">
        <v>4570</v>
      </c>
      <c r="E1545" s="744" t="s">
        <v>2376</v>
      </c>
      <c r="F1545" s="662" t="s">
        <v>2353</v>
      </c>
      <c r="G1545" s="662" t="s">
        <v>2992</v>
      </c>
      <c r="H1545" s="662" t="s">
        <v>544</v>
      </c>
      <c r="I1545" s="662" t="s">
        <v>3004</v>
      </c>
      <c r="J1545" s="662" t="s">
        <v>3005</v>
      </c>
      <c r="K1545" s="662" t="s">
        <v>3006</v>
      </c>
      <c r="L1545" s="663">
        <v>1500</v>
      </c>
      <c r="M1545" s="663">
        <v>22500</v>
      </c>
      <c r="N1545" s="662">
        <v>15</v>
      </c>
      <c r="O1545" s="745">
        <v>1</v>
      </c>
      <c r="P1545" s="663">
        <v>22500</v>
      </c>
      <c r="Q1545" s="678">
        <v>1</v>
      </c>
      <c r="R1545" s="662">
        <v>15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12</v>
      </c>
      <c r="B1546" s="662" t="s">
        <v>543</v>
      </c>
      <c r="C1546" s="662" t="s">
        <v>2356</v>
      </c>
      <c r="D1546" s="743" t="s">
        <v>4570</v>
      </c>
      <c r="E1546" s="744" t="s">
        <v>2376</v>
      </c>
      <c r="F1546" s="662" t="s">
        <v>2353</v>
      </c>
      <c r="G1546" s="662" t="s">
        <v>2992</v>
      </c>
      <c r="H1546" s="662" t="s">
        <v>544</v>
      </c>
      <c r="I1546" s="662" t="s">
        <v>3901</v>
      </c>
      <c r="J1546" s="662" t="s">
        <v>3799</v>
      </c>
      <c r="K1546" s="662" t="s">
        <v>3003</v>
      </c>
      <c r="L1546" s="663">
        <v>1500</v>
      </c>
      <c r="M1546" s="663">
        <v>1500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12</v>
      </c>
      <c r="B1547" s="662" t="s">
        <v>543</v>
      </c>
      <c r="C1547" s="662" t="s">
        <v>2356</v>
      </c>
      <c r="D1547" s="743" t="s">
        <v>4570</v>
      </c>
      <c r="E1547" s="744" t="s">
        <v>2378</v>
      </c>
      <c r="F1547" s="662" t="s">
        <v>2351</v>
      </c>
      <c r="G1547" s="662" t="s">
        <v>2732</v>
      </c>
      <c r="H1547" s="662" t="s">
        <v>544</v>
      </c>
      <c r="I1547" s="662" t="s">
        <v>3679</v>
      </c>
      <c r="J1547" s="662" t="s">
        <v>3680</v>
      </c>
      <c r="K1547" s="662" t="s">
        <v>3573</v>
      </c>
      <c r="L1547" s="663">
        <v>72.55</v>
      </c>
      <c r="M1547" s="663">
        <v>72.55</v>
      </c>
      <c r="N1547" s="662">
        <v>1</v>
      </c>
      <c r="O1547" s="745">
        <v>1</v>
      </c>
      <c r="P1547" s="663">
        <v>72.55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12</v>
      </c>
      <c r="B1548" s="662" t="s">
        <v>543</v>
      </c>
      <c r="C1548" s="662" t="s">
        <v>2356</v>
      </c>
      <c r="D1548" s="743" t="s">
        <v>4570</v>
      </c>
      <c r="E1548" s="744" t="s">
        <v>2378</v>
      </c>
      <c r="F1548" s="662" t="s">
        <v>2351</v>
      </c>
      <c r="G1548" s="662" t="s">
        <v>2732</v>
      </c>
      <c r="H1548" s="662" t="s">
        <v>544</v>
      </c>
      <c r="I1548" s="662" t="s">
        <v>3987</v>
      </c>
      <c r="J1548" s="662" t="s">
        <v>3575</v>
      </c>
      <c r="K1548" s="662" t="s">
        <v>3988</v>
      </c>
      <c r="L1548" s="663">
        <v>65.28</v>
      </c>
      <c r="M1548" s="663">
        <v>391.68</v>
      </c>
      <c r="N1548" s="662">
        <v>6</v>
      </c>
      <c r="O1548" s="745">
        <v>1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12</v>
      </c>
      <c r="B1549" s="662" t="s">
        <v>543</v>
      </c>
      <c r="C1549" s="662" t="s">
        <v>2356</v>
      </c>
      <c r="D1549" s="743" t="s">
        <v>4570</v>
      </c>
      <c r="E1549" s="744" t="s">
        <v>2378</v>
      </c>
      <c r="F1549" s="662" t="s">
        <v>2351</v>
      </c>
      <c r="G1549" s="662" t="s">
        <v>2733</v>
      </c>
      <c r="H1549" s="662" t="s">
        <v>544</v>
      </c>
      <c r="I1549" s="662" t="s">
        <v>2734</v>
      </c>
      <c r="J1549" s="662" t="s">
        <v>2735</v>
      </c>
      <c r="K1549" s="662" t="s">
        <v>2736</v>
      </c>
      <c r="L1549" s="663">
        <v>0</v>
      </c>
      <c r="M1549" s="663">
        <v>0</v>
      </c>
      <c r="N1549" s="662">
        <v>9</v>
      </c>
      <c r="O1549" s="745">
        <v>7</v>
      </c>
      <c r="P1549" s="663">
        <v>0</v>
      </c>
      <c r="Q1549" s="678"/>
      <c r="R1549" s="662">
        <v>5</v>
      </c>
      <c r="S1549" s="678">
        <v>0.55555555555555558</v>
      </c>
      <c r="T1549" s="745">
        <v>5</v>
      </c>
      <c r="U1549" s="701">
        <v>0.7142857142857143</v>
      </c>
    </row>
    <row r="1550" spans="1:21" ht="14.4" customHeight="1" x14ac:dyDescent="0.3">
      <c r="A1550" s="661">
        <v>12</v>
      </c>
      <c r="B1550" s="662" t="s">
        <v>543</v>
      </c>
      <c r="C1550" s="662" t="s">
        <v>2356</v>
      </c>
      <c r="D1550" s="743" t="s">
        <v>4570</v>
      </c>
      <c r="E1550" s="744" t="s">
        <v>2378</v>
      </c>
      <c r="F1550" s="662" t="s">
        <v>2351</v>
      </c>
      <c r="G1550" s="662" t="s">
        <v>2737</v>
      </c>
      <c r="H1550" s="662" t="s">
        <v>544</v>
      </c>
      <c r="I1550" s="662" t="s">
        <v>1081</v>
      </c>
      <c r="J1550" s="662" t="s">
        <v>623</v>
      </c>
      <c r="K1550" s="662" t="s">
        <v>2738</v>
      </c>
      <c r="L1550" s="663">
        <v>0</v>
      </c>
      <c r="M1550" s="663">
        <v>0</v>
      </c>
      <c r="N1550" s="662">
        <v>29</v>
      </c>
      <c r="O1550" s="745">
        <v>5</v>
      </c>
      <c r="P1550" s="663">
        <v>0</v>
      </c>
      <c r="Q1550" s="678"/>
      <c r="R1550" s="662">
        <v>28</v>
      </c>
      <c r="S1550" s="678">
        <v>0.96551724137931039</v>
      </c>
      <c r="T1550" s="745">
        <v>4</v>
      </c>
      <c r="U1550" s="701">
        <v>0.8</v>
      </c>
    </row>
    <row r="1551" spans="1:21" ht="14.4" customHeight="1" x14ac:dyDescent="0.3">
      <c r="A1551" s="661">
        <v>12</v>
      </c>
      <c r="B1551" s="662" t="s">
        <v>543</v>
      </c>
      <c r="C1551" s="662" t="s">
        <v>2356</v>
      </c>
      <c r="D1551" s="743" t="s">
        <v>4570</v>
      </c>
      <c r="E1551" s="744" t="s">
        <v>2378</v>
      </c>
      <c r="F1551" s="662" t="s">
        <v>2351</v>
      </c>
      <c r="G1551" s="662" t="s">
        <v>2737</v>
      </c>
      <c r="H1551" s="662" t="s">
        <v>544</v>
      </c>
      <c r="I1551" s="662" t="s">
        <v>1081</v>
      </c>
      <c r="J1551" s="662" t="s">
        <v>623</v>
      </c>
      <c r="K1551" s="662" t="s">
        <v>2738</v>
      </c>
      <c r="L1551" s="663">
        <v>33.840000000000003</v>
      </c>
      <c r="M1551" s="663">
        <v>676.80000000000018</v>
      </c>
      <c r="N1551" s="662">
        <v>20</v>
      </c>
      <c r="O1551" s="745">
        <v>3</v>
      </c>
      <c r="P1551" s="663">
        <v>676.80000000000018</v>
      </c>
      <c r="Q1551" s="678">
        <v>1</v>
      </c>
      <c r="R1551" s="662">
        <v>20</v>
      </c>
      <c r="S1551" s="678">
        <v>1</v>
      </c>
      <c r="T1551" s="745">
        <v>3</v>
      </c>
      <c r="U1551" s="701">
        <v>1</v>
      </c>
    </row>
    <row r="1552" spans="1:21" ht="14.4" customHeight="1" x14ac:dyDescent="0.3">
      <c r="A1552" s="661">
        <v>12</v>
      </c>
      <c r="B1552" s="662" t="s">
        <v>543</v>
      </c>
      <c r="C1552" s="662" t="s">
        <v>2356</v>
      </c>
      <c r="D1552" s="743" t="s">
        <v>4570</v>
      </c>
      <c r="E1552" s="744" t="s">
        <v>2378</v>
      </c>
      <c r="F1552" s="662" t="s">
        <v>2351</v>
      </c>
      <c r="G1552" s="662" t="s">
        <v>2389</v>
      </c>
      <c r="H1552" s="662" t="s">
        <v>1529</v>
      </c>
      <c r="I1552" s="662" t="s">
        <v>1876</v>
      </c>
      <c r="J1552" s="662" t="s">
        <v>2279</v>
      </c>
      <c r="K1552" s="662" t="s">
        <v>2280</v>
      </c>
      <c r="L1552" s="663">
        <v>149.52000000000001</v>
      </c>
      <c r="M1552" s="663">
        <v>1046.6400000000001</v>
      </c>
      <c r="N1552" s="662">
        <v>7</v>
      </c>
      <c r="O1552" s="745">
        <v>5</v>
      </c>
      <c r="P1552" s="663">
        <v>897.12</v>
      </c>
      <c r="Q1552" s="678">
        <v>0.8571428571428571</v>
      </c>
      <c r="R1552" s="662">
        <v>6</v>
      </c>
      <c r="S1552" s="678">
        <v>0.8571428571428571</v>
      </c>
      <c r="T1552" s="745">
        <v>4</v>
      </c>
      <c r="U1552" s="701">
        <v>0.8</v>
      </c>
    </row>
    <row r="1553" spans="1:21" ht="14.4" customHeight="1" x14ac:dyDescent="0.3">
      <c r="A1553" s="661">
        <v>12</v>
      </c>
      <c r="B1553" s="662" t="s">
        <v>543</v>
      </c>
      <c r="C1553" s="662" t="s">
        <v>2356</v>
      </c>
      <c r="D1553" s="743" t="s">
        <v>4570</v>
      </c>
      <c r="E1553" s="744" t="s">
        <v>2378</v>
      </c>
      <c r="F1553" s="662" t="s">
        <v>2351</v>
      </c>
      <c r="G1553" s="662" t="s">
        <v>2389</v>
      </c>
      <c r="H1553" s="662" t="s">
        <v>1529</v>
      </c>
      <c r="I1553" s="662" t="s">
        <v>1711</v>
      </c>
      <c r="J1553" s="662" t="s">
        <v>1712</v>
      </c>
      <c r="K1553" s="662" t="s">
        <v>2272</v>
      </c>
      <c r="L1553" s="663">
        <v>225.06</v>
      </c>
      <c r="M1553" s="663">
        <v>450.12</v>
      </c>
      <c r="N1553" s="662">
        <v>2</v>
      </c>
      <c r="O1553" s="745">
        <v>0.5</v>
      </c>
      <c r="P1553" s="663">
        <v>450.12</v>
      </c>
      <c r="Q1553" s="678">
        <v>1</v>
      </c>
      <c r="R1553" s="662">
        <v>2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12</v>
      </c>
      <c r="B1554" s="662" t="s">
        <v>543</v>
      </c>
      <c r="C1554" s="662" t="s">
        <v>2356</v>
      </c>
      <c r="D1554" s="743" t="s">
        <v>4570</v>
      </c>
      <c r="E1554" s="744" t="s">
        <v>2378</v>
      </c>
      <c r="F1554" s="662" t="s">
        <v>2351</v>
      </c>
      <c r="G1554" s="662" t="s">
        <v>3222</v>
      </c>
      <c r="H1554" s="662" t="s">
        <v>1529</v>
      </c>
      <c r="I1554" s="662" t="s">
        <v>1887</v>
      </c>
      <c r="J1554" s="662" t="s">
        <v>1888</v>
      </c>
      <c r="K1554" s="662" t="s">
        <v>2290</v>
      </c>
      <c r="L1554" s="663">
        <v>70.540000000000006</v>
      </c>
      <c r="M1554" s="663">
        <v>141.08000000000001</v>
      </c>
      <c r="N1554" s="662">
        <v>2</v>
      </c>
      <c r="O1554" s="745">
        <v>1</v>
      </c>
      <c r="P1554" s="663">
        <v>141.08000000000001</v>
      </c>
      <c r="Q1554" s="678">
        <v>1</v>
      </c>
      <c r="R1554" s="662">
        <v>2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12</v>
      </c>
      <c r="B1555" s="662" t="s">
        <v>543</v>
      </c>
      <c r="C1555" s="662" t="s">
        <v>2356</v>
      </c>
      <c r="D1555" s="743" t="s">
        <v>4570</v>
      </c>
      <c r="E1555" s="744" t="s">
        <v>2378</v>
      </c>
      <c r="F1555" s="662" t="s">
        <v>2351</v>
      </c>
      <c r="G1555" s="662" t="s">
        <v>2742</v>
      </c>
      <c r="H1555" s="662" t="s">
        <v>544</v>
      </c>
      <c r="I1555" s="662" t="s">
        <v>2743</v>
      </c>
      <c r="J1555" s="662" t="s">
        <v>2744</v>
      </c>
      <c r="K1555" s="662" t="s">
        <v>2706</v>
      </c>
      <c r="L1555" s="663">
        <v>55.95</v>
      </c>
      <c r="M1555" s="663">
        <v>1286.8500000000001</v>
      </c>
      <c r="N1555" s="662">
        <v>23</v>
      </c>
      <c r="O1555" s="745">
        <v>3</v>
      </c>
      <c r="P1555" s="663">
        <v>615.45000000000005</v>
      </c>
      <c r="Q1555" s="678">
        <v>0.47826086956521735</v>
      </c>
      <c r="R1555" s="662">
        <v>11</v>
      </c>
      <c r="S1555" s="678">
        <v>0.47826086956521741</v>
      </c>
      <c r="T1555" s="745">
        <v>1.5</v>
      </c>
      <c r="U1555" s="701">
        <v>0.5</v>
      </c>
    </row>
    <row r="1556" spans="1:21" ht="14.4" customHeight="1" x14ac:dyDescent="0.3">
      <c r="A1556" s="661">
        <v>12</v>
      </c>
      <c r="B1556" s="662" t="s">
        <v>543</v>
      </c>
      <c r="C1556" s="662" t="s">
        <v>2356</v>
      </c>
      <c r="D1556" s="743" t="s">
        <v>4570</v>
      </c>
      <c r="E1556" s="744" t="s">
        <v>2378</v>
      </c>
      <c r="F1556" s="662" t="s">
        <v>2351</v>
      </c>
      <c r="G1556" s="662" t="s">
        <v>3906</v>
      </c>
      <c r="H1556" s="662" t="s">
        <v>544</v>
      </c>
      <c r="I1556" s="662" t="s">
        <v>3989</v>
      </c>
      <c r="J1556" s="662" t="s">
        <v>3990</v>
      </c>
      <c r="K1556" s="662" t="s">
        <v>3991</v>
      </c>
      <c r="L1556" s="663">
        <v>47.41</v>
      </c>
      <c r="M1556" s="663">
        <v>47.41</v>
      </c>
      <c r="N1556" s="662">
        <v>1</v>
      </c>
      <c r="O1556" s="745">
        <v>1</v>
      </c>
      <c r="P1556" s="663">
        <v>47.41</v>
      </c>
      <c r="Q1556" s="678">
        <v>1</v>
      </c>
      <c r="R1556" s="662">
        <v>1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12</v>
      </c>
      <c r="B1557" s="662" t="s">
        <v>543</v>
      </c>
      <c r="C1557" s="662" t="s">
        <v>2356</v>
      </c>
      <c r="D1557" s="743" t="s">
        <v>4570</v>
      </c>
      <c r="E1557" s="744" t="s">
        <v>2378</v>
      </c>
      <c r="F1557" s="662" t="s">
        <v>2351</v>
      </c>
      <c r="G1557" s="662" t="s">
        <v>3906</v>
      </c>
      <c r="H1557" s="662" t="s">
        <v>544</v>
      </c>
      <c r="I1557" s="662" t="s">
        <v>3992</v>
      </c>
      <c r="J1557" s="662" t="s">
        <v>3990</v>
      </c>
      <c r="K1557" s="662" t="s">
        <v>3993</v>
      </c>
      <c r="L1557" s="663">
        <v>0</v>
      </c>
      <c r="M1557" s="663">
        <v>0</v>
      </c>
      <c r="N1557" s="662">
        <v>2</v>
      </c>
      <c r="O1557" s="745">
        <v>1</v>
      </c>
      <c r="P1557" s="663">
        <v>0</v>
      </c>
      <c r="Q1557" s="678"/>
      <c r="R1557" s="662">
        <v>2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12</v>
      </c>
      <c r="B1558" s="662" t="s">
        <v>543</v>
      </c>
      <c r="C1558" s="662" t="s">
        <v>2356</v>
      </c>
      <c r="D1558" s="743" t="s">
        <v>4570</v>
      </c>
      <c r="E1558" s="744" t="s">
        <v>2378</v>
      </c>
      <c r="F1558" s="662" t="s">
        <v>2351</v>
      </c>
      <c r="G1558" s="662" t="s">
        <v>3586</v>
      </c>
      <c r="H1558" s="662" t="s">
        <v>1529</v>
      </c>
      <c r="I1558" s="662" t="s">
        <v>3587</v>
      </c>
      <c r="J1558" s="662" t="s">
        <v>1559</v>
      </c>
      <c r="K1558" s="662" t="s">
        <v>3588</v>
      </c>
      <c r="L1558" s="663">
        <v>229.38</v>
      </c>
      <c r="M1558" s="663">
        <v>688.14</v>
      </c>
      <c r="N1558" s="662">
        <v>3</v>
      </c>
      <c r="O1558" s="745">
        <v>1.5</v>
      </c>
      <c r="P1558" s="663">
        <v>688.14</v>
      </c>
      <c r="Q1558" s="678">
        <v>1</v>
      </c>
      <c r="R1558" s="662">
        <v>3</v>
      </c>
      <c r="S1558" s="678">
        <v>1</v>
      </c>
      <c r="T1558" s="745">
        <v>1.5</v>
      </c>
      <c r="U1558" s="701">
        <v>1</v>
      </c>
    </row>
    <row r="1559" spans="1:21" ht="14.4" customHeight="1" x14ac:dyDescent="0.3">
      <c r="A1559" s="661">
        <v>12</v>
      </c>
      <c r="B1559" s="662" t="s">
        <v>543</v>
      </c>
      <c r="C1559" s="662" t="s">
        <v>2356</v>
      </c>
      <c r="D1559" s="743" t="s">
        <v>4570</v>
      </c>
      <c r="E1559" s="744" t="s">
        <v>2378</v>
      </c>
      <c r="F1559" s="662" t="s">
        <v>2351</v>
      </c>
      <c r="G1559" s="662" t="s">
        <v>2748</v>
      </c>
      <c r="H1559" s="662" t="s">
        <v>1529</v>
      </c>
      <c r="I1559" s="662" t="s">
        <v>2749</v>
      </c>
      <c r="J1559" s="662" t="s">
        <v>2750</v>
      </c>
      <c r="K1559" s="662" t="s">
        <v>2751</v>
      </c>
      <c r="L1559" s="663">
        <v>1091.0899999999999</v>
      </c>
      <c r="M1559" s="663">
        <v>45825.78</v>
      </c>
      <c r="N1559" s="662">
        <v>42</v>
      </c>
      <c r="O1559" s="745">
        <v>12</v>
      </c>
      <c r="P1559" s="663">
        <v>29459.43</v>
      </c>
      <c r="Q1559" s="678">
        <v>0.6428571428571429</v>
      </c>
      <c r="R1559" s="662">
        <v>27</v>
      </c>
      <c r="S1559" s="678">
        <v>0.6428571428571429</v>
      </c>
      <c r="T1559" s="745">
        <v>8.5</v>
      </c>
      <c r="U1559" s="701">
        <v>0.70833333333333337</v>
      </c>
    </row>
    <row r="1560" spans="1:21" ht="14.4" customHeight="1" x14ac:dyDescent="0.3">
      <c r="A1560" s="661">
        <v>12</v>
      </c>
      <c r="B1560" s="662" t="s">
        <v>543</v>
      </c>
      <c r="C1560" s="662" t="s">
        <v>2356</v>
      </c>
      <c r="D1560" s="743" t="s">
        <v>4570</v>
      </c>
      <c r="E1560" s="744" t="s">
        <v>2378</v>
      </c>
      <c r="F1560" s="662" t="s">
        <v>2351</v>
      </c>
      <c r="G1560" s="662" t="s">
        <v>2748</v>
      </c>
      <c r="H1560" s="662" t="s">
        <v>1529</v>
      </c>
      <c r="I1560" s="662" t="s">
        <v>2752</v>
      </c>
      <c r="J1560" s="662" t="s">
        <v>2750</v>
      </c>
      <c r="K1560" s="662" t="s">
        <v>2753</v>
      </c>
      <c r="L1560" s="663">
        <v>3818.86</v>
      </c>
      <c r="M1560" s="663">
        <v>15275.44</v>
      </c>
      <c r="N1560" s="662">
        <v>4</v>
      </c>
      <c r="O1560" s="745">
        <v>1.5</v>
      </c>
      <c r="P1560" s="663">
        <v>15275.44</v>
      </c>
      <c r="Q1560" s="678">
        <v>1</v>
      </c>
      <c r="R1560" s="662">
        <v>4</v>
      </c>
      <c r="S1560" s="678">
        <v>1</v>
      </c>
      <c r="T1560" s="745">
        <v>1.5</v>
      </c>
      <c r="U1560" s="701">
        <v>1</v>
      </c>
    </row>
    <row r="1561" spans="1:21" ht="14.4" customHeight="1" x14ac:dyDescent="0.3">
      <c r="A1561" s="661">
        <v>12</v>
      </c>
      <c r="B1561" s="662" t="s">
        <v>543</v>
      </c>
      <c r="C1561" s="662" t="s">
        <v>2356</v>
      </c>
      <c r="D1561" s="743" t="s">
        <v>4570</v>
      </c>
      <c r="E1561" s="744" t="s">
        <v>2378</v>
      </c>
      <c r="F1561" s="662" t="s">
        <v>2351</v>
      </c>
      <c r="G1561" s="662" t="s">
        <v>2678</v>
      </c>
      <c r="H1561" s="662" t="s">
        <v>1529</v>
      </c>
      <c r="I1561" s="662" t="s">
        <v>3226</v>
      </c>
      <c r="J1561" s="662" t="s">
        <v>1556</v>
      </c>
      <c r="K1561" s="662" t="s">
        <v>3114</v>
      </c>
      <c r="L1561" s="663">
        <v>105.32</v>
      </c>
      <c r="M1561" s="663">
        <v>210.64</v>
      </c>
      <c r="N1561" s="662">
        <v>2</v>
      </c>
      <c r="O1561" s="745">
        <v>0.5</v>
      </c>
      <c r="P1561" s="663">
        <v>210.64</v>
      </c>
      <c r="Q1561" s="678">
        <v>1</v>
      </c>
      <c r="R1561" s="662">
        <v>2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12</v>
      </c>
      <c r="B1562" s="662" t="s">
        <v>543</v>
      </c>
      <c r="C1562" s="662" t="s">
        <v>2356</v>
      </c>
      <c r="D1562" s="743" t="s">
        <v>4570</v>
      </c>
      <c r="E1562" s="744" t="s">
        <v>2378</v>
      </c>
      <c r="F1562" s="662" t="s">
        <v>2351</v>
      </c>
      <c r="G1562" s="662" t="s">
        <v>2678</v>
      </c>
      <c r="H1562" s="662" t="s">
        <v>1529</v>
      </c>
      <c r="I1562" s="662" t="s">
        <v>1555</v>
      </c>
      <c r="J1562" s="662" t="s">
        <v>1556</v>
      </c>
      <c r="K1562" s="662" t="s">
        <v>2225</v>
      </c>
      <c r="L1562" s="663">
        <v>35.11</v>
      </c>
      <c r="M1562" s="663">
        <v>35.11</v>
      </c>
      <c r="N1562" s="662">
        <v>1</v>
      </c>
      <c r="O1562" s="745">
        <v>1</v>
      </c>
      <c r="P1562" s="663">
        <v>35.11</v>
      </c>
      <c r="Q1562" s="678">
        <v>1</v>
      </c>
      <c r="R1562" s="662">
        <v>1</v>
      </c>
      <c r="S1562" s="678">
        <v>1</v>
      </c>
      <c r="T1562" s="745">
        <v>1</v>
      </c>
      <c r="U1562" s="701">
        <v>1</v>
      </c>
    </row>
    <row r="1563" spans="1:21" ht="14.4" customHeight="1" x14ac:dyDescent="0.3">
      <c r="A1563" s="661">
        <v>12</v>
      </c>
      <c r="B1563" s="662" t="s">
        <v>543</v>
      </c>
      <c r="C1563" s="662" t="s">
        <v>2356</v>
      </c>
      <c r="D1563" s="743" t="s">
        <v>4570</v>
      </c>
      <c r="E1563" s="744" t="s">
        <v>2378</v>
      </c>
      <c r="F1563" s="662" t="s">
        <v>2351</v>
      </c>
      <c r="G1563" s="662" t="s">
        <v>2390</v>
      </c>
      <c r="H1563" s="662" t="s">
        <v>544</v>
      </c>
      <c r="I1563" s="662" t="s">
        <v>1786</v>
      </c>
      <c r="J1563" s="662" t="s">
        <v>1787</v>
      </c>
      <c r="K1563" s="662" t="s">
        <v>2286</v>
      </c>
      <c r="L1563" s="663">
        <v>170.52</v>
      </c>
      <c r="M1563" s="663">
        <v>1705.2</v>
      </c>
      <c r="N1563" s="662">
        <v>10</v>
      </c>
      <c r="O1563" s="745">
        <v>5.5</v>
      </c>
      <c r="P1563" s="663">
        <v>1023.12</v>
      </c>
      <c r="Q1563" s="678">
        <v>0.6</v>
      </c>
      <c r="R1563" s="662">
        <v>6</v>
      </c>
      <c r="S1563" s="678">
        <v>0.6</v>
      </c>
      <c r="T1563" s="745">
        <v>3</v>
      </c>
      <c r="U1563" s="701">
        <v>0.54545454545454541</v>
      </c>
    </row>
    <row r="1564" spans="1:21" ht="14.4" customHeight="1" x14ac:dyDescent="0.3">
      <c r="A1564" s="661">
        <v>12</v>
      </c>
      <c r="B1564" s="662" t="s">
        <v>543</v>
      </c>
      <c r="C1564" s="662" t="s">
        <v>2356</v>
      </c>
      <c r="D1564" s="743" t="s">
        <v>4570</v>
      </c>
      <c r="E1564" s="744" t="s">
        <v>2378</v>
      </c>
      <c r="F1564" s="662" t="s">
        <v>2351</v>
      </c>
      <c r="G1564" s="662" t="s">
        <v>2390</v>
      </c>
      <c r="H1564" s="662" t="s">
        <v>544</v>
      </c>
      <c r="I1564" s="662" t="s">
        <v>2467</v>
      </c>
      <c r="J1564" s="662" t="s">
        <v>1787</v>
      </c>
      <c r="K1564" s="662" t="s">
        <v>2286</v>
      </c>
      <c r="L1564" s="663">
        <v>0</v>
      </c>
      <c r="M1564" s="663">
        <v>0</v>
      </c>
      <c r="N1564" s="662">
        <v>4</v>
      </c>
      <c r="O1564" s="745">
        <v>1.5</v>
      </c>
      <c r="P1564" s="663">
        <v>0</v>
      </c>
      <c r="Q1564" s="678"/>
      <c r="R1564" s="662">
        <v>4</v>
      </c>
      <c r="S1564" s="678">
        <v>1</v>
      </c>
      <c r="T1564" s="745">
        <v>1.5</v>
      </c>
      <c r="U1564" s="701">
        <v>1</v>
      </c>
    </row>
    <row r="1565" spans="1:21" ht="14.4" customHeight="1" x14ac:dyDescent="0.3">
      <c r="A1565" s="661">
        <v>12</v>
      </c>
      <c r="B1565" s="662" t="s">
        <v>543</v>
      </c>
      <c r="C1565" s="662" t="s">
        <v>2356</v>
      </c>
      <c r="D1565" s="743" t="s">
        <v>4570</v>
      </c>
      <c r="E1565" s="744" t="s">
        <v>2378</v>
      </c>
      <c r="F1565" s="662" t="s">
        <v>2351</v>
      </c>
      <c r="G1565" s="662" t="s">
        <v>3230</v>
      </c>
      <c r="H1565" s="662" t="s">
        <v>1529</v>
      </c>
      <c r="I1565" s="662" t="s">
        <v>1577</v>
      </c>
      <c r="J1565" s="662" t="s">
        <v>1532</v>
      </c>
      <c r="K1565" s="662" t="s">
        <v>2249</v>
      </c>
      <c r="L1565" s="663">
        <v>69.16</v>
      </c>
      <c r="M1565" s="663">
        <v>138.32</v>
      </c>
      <c r="N1565" s="662">
        <v>2</v>
      </c>
      <c r="O1565" s="745">
        <v>2</v>
      </c>
      <c r="P1565" s="663">
        <v>138.32</v>
      </c>
      <c r="Q1565" s="678">
        <v>1</v>
      </c>
      <c r="R1565" s="662">
        <v>2</v>
      </c>
      <c r="S1565" s="678">
        <v>1</v>
      </c>
      <c r="T1565" s="745">
        <v>2</v>
      </c>
      <c r="U1565" s="701">
        <v>1</v>
      </c>
    </row>
    <row r="1566" spans="1:21" ht="14.4" customHeight="1" x14ac:dyDescent="0.3">
      <c r="A1566" s="661">
        <v>12</v>
      </c>
      <c r="B1566" s="662" t="s">
        <v>543</v>
      </c>
      <c r="C1566" s="662" t="s">
        <v>2356</v>
      </c>
      <c r="D1566" s="743" t="s">
        <v>4570</v>
      </c>
      <c r="E1566" s="744" t="s">
        <v>2378</v>
      </c>
      <c r="F1566" s="662" t="s">
        <v>2351</v>
      </c>
      <c r="G1566" s="662" t="s">
        <v>3070</v>
      </c>
      <c r="H1566" s="662" t="s">
        <v>544</v>
      </c>
      <c r="I1566" s="662" t="s">
        <v>3994</v>
      </c>
      <c r="J1566" s="662" t="s">
        <v>3995</v>
      </c>
      <c r="K1566" s="662" t="s">
        <v>2548</v>
      </c>
      <c r="L1566" s="663">
        <v>72.5</v>
      </c>
      <c r="M1566" s="663">
        <v>145</v>
      </c>
      <c r="N1566" s="662">
        <v>2</v>
      </c>
      <c r="O1566" s="745">
        <v>1</v>
      </c>
      <c r="P1566" s="663">
        <v>145</v>
      </c>
      <c r="Q1566" s="678">
        <v>1</v>
      </c>
      <c r="R1566" s="662">
        <v>2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12</v>
      </c>
      <c r="B1567" s="662" t="s">
        <v>543</v>
      </c>
      <c r="C1567" s="662" t="s">
        <v>2356</v>
      </c>
      <c r="D1567" s="743" t="s">
        <v>4570</v>
      </c>
      <c r="E1567" s="744" t="s">
        <v>2378</v>
      </c>
      <c r="F1567" s="662" t="s">
        <v>2351</v>
      </c>
      <c r="G1567" s="662" t="s">
        <v>2391</v>
      </c>
      <c r="H1567" s="662" t="s">
        <v>544</v>
      </c>
      <c r="I1567" s="662" t="s">
        <v>1863</v>
      </c>
      <c r="J1567" s="662" t="s">
        <v>1864</v>
      </c>
      <c r="K1567" s="662" t="s">
        <v>2286</v>
      </c>
      <c r="L1567" s="663">
        <v>78.33</v>
      </c>
      <c r="M1567" s="663">
        <v>234.99</v>
      </c>
      <c r="N1567" s="662">
        <v>3</v>
      </c>
      <c r="O1567" s="745">
        <v>2</v>
      </c>
      <c r="P1567" s="663">
        <v>78.33</v>
      </c>
      <c r="Q1567" s="678">
        <v>0.33333333333333331</v>
      </c>
      <c r="R1567" s="662">
        <v>1</v>
      </c>
      <c r="S1567" s="678">
        <v>0.33333333333333331</v>
      </c>
      <c r="T1567" s="745">
        <v>1</v>
      </c>
      <c r="U1567" s="701">
        <v>0.5</v>
      </c>
    </row>
    <row r="1568" spans="1:21" ht="14.4" customHeight="1" x14ac:dyDescent="0.3">
      <c r="A1568" s="661">
        <v>12</v>
      </c>
      <c r="B1568" s="662" t="s">
        <v>543</v>
      </c>
      <c r="C1568" s="662" t="s">
        <v>2356</v>
      </c>
      <c r="D1568" s="743" t="s">
        <v>4570</v>
      </c>
      <c r="E1568" s="744" t="s">
        <v>2378</v>
      </c>
      <c r="F1568" s="662" t="s">
        <v>2351</v>
      </c>
      <c r="G1568" s="662" t="s">
        <v>2391</v>
      </c>
      <c r="H1568" s="662" t="s">
        <v>544</v>
      </c>
      <c r="I1568" s="662" t="s">
        <v>2563</v>
      </c>
      <c r="J1568" s="662" t="s">
        <v>2564</v>
      </c>
      <c r="K1568" s="662" t="s">
        <v>2286</v>
      </c>
      <c r="L1568" s="663">
        <v>78.33</v>
      </c>
      <c r="M1568" s="663">
        <v>548.30999999999995</v>
      </c>
      <c r="N1568" s="662">
        <v>7</v>
      </c>
      <c r="O1568" s="745">
        <v>3</v>
      </c>
      <c r="P1568" s="663">
        <v>391.65</v>
      </c>
      <c r="Q1568" s="678">
        <v>0.7142857142857143</v>
      </c>
      <c r="R1568" s="662">
        <v>5</v>
      </c>
      <c r="S1568" s="678">
        <v>0.7142857142857143</v>
      </c>
      <c r="T1568" s="745">
        <v>2.5</v>
      </c>
      <c r="U1568" s="701">
        <v>0.83333333333333337</v>
      </c>
    </row>
    <row r="1569" spans="1:21" ht="14.4" customHeight="1" x14ac:dyDescent="0.3">
      <c r="A1569" s="661">
        <v>12</v>
      </c>
      <c r="B1569" s="662" t="s">
        <v>543</v>
      </c>
      <c r="C1569" s="662" t="s">
        <v>2356</v>
      </c>
      <c r="D1569" s="743" t="s">
        <v>4570</v>
      </c>
      <c r="E1569" s="744" t="s">
        <v>2378</v>
      </c>
      <c r="F1569" s="662" t="s">
        <v>2351</v>
      </c>
      <c r="G1569" s="662" t="s">
        <v>2391</v>
      </c>
      <c r="H1569" s="662" t="s">
        <v>544</v>
      </c>
      <c r="I1569" s="662" t="s">
        <v>2579</v>
      </c>
      <c r="J1569" s="662" t="s">
        <v>1864</v>
      </c>
      <c r="K1569" s="662" t="s">
        <v>2580</v>
      </c>
      <c r="L1569" s="663">
        <v>0</v>
      </c>
      <c r="M1569" s="663">
        <v>0</v>
      </c>
      <c r="N1569" s="662">
        <v>1</v>
      </c>
      <c r="O1569" s="745">
        <v>0.5</v>
      </c>
      <c r="P1569" s="663">
        <v>0</v>
      </c>
      <c r="Q1569" s="678"/>
      <c r="R1569" s="662">
        <v>1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12</v>
      </c>
      <c r="B1570" s="662" t="s">
        <v>543</v>
      </c>
      <c r="C1570" s="662" t="s">
        <v>2356</v>
      </c>
      <c r="D1570" s="743" t="s">
        <v>4570</v>
      </c>
      <c r="E1570" s="744" t="s">
        <v>2378</v>
      </c>
      <c r="F1570" s="662" t="s">
        <v>2351</v>
      </c>
      <c r="G1570" s="662" t="s">
        <v>2763</v>
      </c>
      <c r="H1570" s="662" t="s">
        <v>544</v>
      </c>
      <c r="I1570" s="662" t="s">
        <v>2767</v>
      </c>
      <c r="J1570" s="662" t="s">
        <v>2768</v>
      </c>
      <c r="K1570" s="662" t="s">
        <v>2769</v>
      </c>
      <c r="L1570" s="663">
        <v>1154.81</v>
      </c>
      <c r="M1570" s="663">
        <v>41573.160000000003</v>
      </c>
      <c r="N1570" s="662">
        <v>36</v>
      </c>
      <c r="O1570" s="745">
        <v>7</v>
      </c>
      <c r="P1570" s="663">
        <v>28870.25</v>
      </c>
      <c r="Q1570" s="678">
        <v>0.69444444444444442</v>
      </c>
      <c r="R1570" s="662">
        <v>25</v>
      </c>
      <c r="S1570" s="678">
        <v>0.69444444444444442</v>
      </c>
      <c r="T1570" s="745">
        <v>5.5</v>
      </c>
      <c r="U1570" s="701">
        <v>0.7857142857142857</v>
      </c>
    </row>
    <row r="1571" spans="1:21" ht="14.4" customHeight="1" x14ac:dyDescent="0.3">
      <c r="A1571" s="661">
        <v>12</v>
      </c>
      <c r="B1571" s="662" t="s">
        <v>543</v>
      </c>
      <c r="C1571" s="662" t="s">
        <v>2356</v>
      </c>
      <c r="D1571" s="743" t="s">
        <v>4570</v>
      </c>
      <c r="E1571" s="744" t="s">
        <v>2378</v>
      </c>
      <c r="F1571" s="662" t="s">
        <v>2351</v>
      </c>
      <c r="G1571" s="662" t="s">
        <v>2763</v>
      </c>
      <c r="H1571" s="662" t="s">
        <v>544</v>
      </c>
      <c r="I1571" s="662" t="s">
        <v>3747</v>
      </c>
      <c r="J1571" s="662" t="s">
        <v>3745</v>
      </c>
      <c r="K1571" s="662" t="s">
        <v>3748</v>
      </c>
      <c r="L1571" s="663">
        <v>2223.14</v>
      </c>
      <c r="M1571" s="663">
        <v>4446.28</v>
      </c>
      <c r="N1571" s="662">
        <v>2</v>
      </c>
      <c r="O1571" s="745">
        <v>0.5</v>
      </c>
      <c r="P1571" s="663">
        <v>4446.28</v>
      </c>
      <c r="Q1571" s="678">
        <v>1</v>
      </c>
      <c r="R1571" s="662">
        <v>2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12</v>
      </c>
      <c r="B1572" s="662" t="s">
        <v>543</v>
      </c>
      <c r="C1572" s="662" t="s">
        <v>2356</v>
      </c>
      <c r="D1572" s="743" t="s">
        <v>4570</v>
      </c>
      <c r="E1572" s="744" t="s">
        <v>2378</v>
      </c>
      <c r="F1572" s="662" t="s">
        <v>2351</v>
      </c>
      <c r="G1572" s="662" t="s">
        <v>2651</v>
      </c>
      <c r="H1572" s="662" t="s">
        <v>544</v>
      </c>
      <c r="I1572" s="662" t="s">
        <v>654</v>
      </c>
      <c r="J1572" s="662" t="s">
        <v>3996</v>
      </c>
      <c r="K1572" s="662" t="s">
        <v>3997</v>
      </c>
      <c r="L1572" s="663">
        <v>37.61</v>
      </c>
      <c r="M1572" s="663">
        <v>338.49</v>
      </c>
      <c r="N1572" s="662">
        <v>9</v>
      </c>
      <c r="O1572" s="745">
        <v>2</v>
      </c>
      <c r="P1572" s="663">
        <v>338.49</v>
      </c>
      <c r="Q1572" s="678">
        <v>1</v>
      </c>
      <c r="R1572" s="662">
        <v>9</v>
      </c>
      <c r="S1572" s="678">
        <v>1</v>
      </c>
      <c r="T1572" s="745">
        <v>2</v>
      </c>
      <c r="U1572" s="701">
        <v>1</v>
      </c>
    </row>
    <row r="1573" spans="1:21" ht="14.4" customHeight="1" x14ac:dyDescent="0.3">
      <c r="A1573" s="661">
        <v>12</v>
      </c>
      <c r="B1573" s="662" t="s">
        <v>543</v>
      </c>
      <c r="C1573" s="662" t="s">
        <v>2356</v>
      </c>
      <c r="D1573" s="743" t="s">
        <v>4570</v>
      </c>
      <c r="E1573" s="744" t="s">
        <v>2378</v>
      </c>
      <c r="F1573" s="662" t="s">
        <v>2351</v>
      </c>
      <c r="G1573" s="662" t="s">
        <v>2651</v>
      </c>
      <c r="H1573" s="662" t="s">
        <v>544</v>
      </c>
      <c r="I1573" s="662" t="s">
        <v>3998</v>
      </c>
      <c r="J1573" s="662" t="s">
        <v>3999</v>
      </c>
      <c r="K1573" s="662" t="s">
        <v>4000</v>
      </c>
      <c r="L1573" s="663">
        <v>161.52000000000001</v>
      </c>
      <c r="M1573" s="663">
        <v>969.12000000000012</v>
      </c>
      <c r="N1573" s="662">
        <v>6</v>
      </c>
      <c r="O1573" s="745">
        <v>0.5</v>
      </c>
      <c r="P1573" s="663">
        <v>969.12000000000012</v>
      </c>
      <c r="Q1573" s="678">
        <v>1</v>
      </c>
      <c r="R1573" s="662">
        <v>6</v>
      </c>
      <c r="S1573" s="678">
        <v>1</v>
      </c>
      <c r="T1573" s="745">
        <v>0.5</v>
      </c>
      <c r="U1573" s="701">
        <v>1</v>
      </c>
    </row>
    <row r="1574" spans="1:21" ht="14.4" customHeight="1" x14ac:dyDescent="0.3">
      <c r="A1574" s="661">
        <v>12</v>
      </c>
      <c r="B1574" s="662" t="s">
        <v>543</v>
      </c>
      <c r="C1574" s="662" t="s">
        <v>2356</v>
      </c>
      <c r="D1574" s="743" t="s">
        <v>4570</v>
      </c>
      <c r="E1574" s="744" t="s">
        <v>2378</v>
      </c>
      <c r="F1574" s="662" t="s">
        <v>2351</v>
      </c>
      <c r="G1574" s="662" t="s">
        <v>2651</v>
      </c>
      <c r="H1574" s="662" t="s">
        <v>544</v>
      </c>
      <c r="I1574" s="662" t="s">
        <v>4001</v>
      </c>
      <c r="J1574" s="662" t="s">
        <v>3996</v>
      </c>
      <c r="K1574" s="662" t="s">
        <v>4002</v>
      </c>
      <c r="L1574" s="663">
        <v>0</v>
      </c>
      <c r="M1574" s="663">
        <v>0</v>
      </c>
      <c r="N1574" s="662">
        <v>3</v>
      </c>
      <c r="O1574" s="745">
        <v>0.5</v>
      </c>
      <c r="P1574" s="663">
        <v>0</v>
      </c>
      <c r="Q1574" s="678"/>
      <c r="R1574" s="662">
        <v>3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12</v>
      </c>
      <c r="B1575" s="662" t="s">
        <v>543</v>
      </c>
      <c r="C1575" s="662" t="s">
        <v>2356</v>
      </c>
      <c r="D1575" s="743" t="s">
        <v>4570</v>
      </c>
      <c r="E1575" s="744" t="s">
        <v>2378</v>
      </c>
      <c r="F1575" s="662" t="s">
        <v>2351</v>
      </c>
      <c r="G1575" s="662" t="s">
        <v>2772</v>
      </c>
      <c r="H1575" s="662" t="s">
        <v>544</v>
      </c>
      <c r="I1575" s="662" t="s">
        <v>716</v>
      </c>
      <c r="J1575" s="662" t="s">
        <v>717</v>
      </c>
      <c r="K1575" s="662" t="s">
        <v>2774</v>
      </c>
      <c r="L1575" s="663">
        <v>91.11</v>
      </c>
      <c r="M1575" s="663">
        <v>364.44</v>
      </c>
      <c r="N1575" s="662">
        <v>4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12</v>
      </c>
      <c r="B1576" s="662" t="s">
        <v>543</v>
      </c>
      <c r="C1576" s="662" t="s">
        <v>2356</v>
      </c>
      <c r="D1576" s="743" t="s">
        <v>4570</v>
      </c>
      <c r="E1576" s="744" t="s">
        <v>2378</v>
      </c>
      <c r="F1576" s="662" t="s">
        <v>2351</v>
      </c>
      <c r="G1576" s="662" t="s">
        <v>2772</v>
      </c>
      <c r="H1576" s="662" t="s">
        <v>544</v>
      </c>
      <c r="I1576" s="662" t="s">
        <v>4003</v>
      </c>
      <c r="J1576" s="662" t="s">
        <v>717</v>
      </c>
      <c r="K1576" s="662" t="s">
        <v>2776</v>
      </c>
      <c r="L1576" s="663">
        <v>182.22</v>
      </c>
      <c r="M1576" s="663">
        <v>182.22</v>
      </c>
      <c r="N1576" s="662">
        <v>1</v>
      </c>
      <c r="O1576" s="745">
        <v>0.5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12</v>
      </c>
      <c r="B1577" s="662" t="s">
        <v>543</v>
      </c>
      <c r="C1577" s="662" t="s">
        <v>2356</v>
      </c>
      <c r="D1577" s="743" t="s">
        <v>4570</v>
      </c>
      <c r="E1577" s="744" t="s">
        <v>2378</v>
      </c>
      <c r="F1577" s="662" t="s">
        <v>2351</v>
      </c>
      <c r="G1577" s="662" t="s">
        <v>2772</v>
      </c>
      <c r="H1577" s="662" t="s">
        <v>544</v>
      </c>
      <c r="I1577" s="662" t="s">
        <v>3240</v>
      </c>
      <c r="J1577" s="662" t="s">
        <v>717</v>
      </c>
      <c r="K1577" s="662" t="s">
        <v>2776</v>
      </c>
      <c r="L1577" s="663">
        <v>0</v>
      </c>
      <c r="M1577" s="663">
        <v>0</v>
      </c>
      <c r="N1577" s="662">
        <v>4</v>
      </c>
      <c r="O1577" s="745">
        <v>1.5</v>
      </c>
      <c r="P1577" s="663">
        <v>0</v>
      </c>
      <c r="Q1577" s="678"/>
      <c r="R1577" s="662">
        <v>4</v>
      </c>
      <c r="S1577" s="678">
        <v>1</v>
      </c>
      <c r="T1577" s="745">
        <v>1.5</v>
      </c>
      <c r="U1577" s="701">
        <v>1</v>
      </c>
    </row>
    <row r="1578" spans="1:21" ht="14.4" customHeight="1" x14ac:dyDescent="0.3">
      <c r="A1578" s="661">
        <v>12</v>
      </c>
      <c r="B1578" s="662" t="s">
        <v>543</v>
      </c>
      <c r="C1578" s="662" t="s">
        <v>2356</v>
      </c>
      <c r="D1578" s="743" t="s">
        <v>4570</v>
      </c>
      <c r="E1578" s="744" t="s">
        <v>2378</v>
      </c>
      <c r="F1578" s="662" t="s">
        <v>2351</v>
      </c>
      <c r="G1578" s="662" t="s">
        <v>2523</v>
      </c>
      <c r="H1578" s="662" t="s">
        <v>544</v>
      </c>
      <c r="I1578" s="662" t="s">
        <v>2524</v>
      </c>
      <c r="J1578" s="662" t="s">
        <v>2525</v>
      </c>
      <c r="K1578" s="662" t="s">
        <v>2325</v>
      </c>
      <c r="L1578" s="663">
        <v>208.39</v>
      </c>
      <c r="M1578" s="663">
        <v>2083.8999999999996</v>
      </c>
      <c r="N1578" s="662">
        <v>10</v>
      </c>
      <c r="O1578" s="745">
        <v>4.5</v>
      </c>
      <c r="P1578" s="663">
        <v>2083.8999999999996</v>
      </c>
      <c r="Q1578" s="678">
        <v>1</v>
      </c>
      <c r="R1578" s="662">
        <v>10</v>
      </c>
      <c r="S1578" s="678">
        <v>1</v>
      </c>
      <c r="T1578" s="745">
        <v>4.5</v>
      </c>
      <c r="U1578" s="701">
        <v>1</v>
      </c>
    </row>
    <row r="1579" spans="1:21" ht="14.4" customHeight="1" x14ac:dyDescent="0.3">
      <c r="A1579" s="661">
        <v>12</v>
      </c>
      <c r="B1579" s="662" t="s">
        <v>543</v>
      </c>
      <c r="C1579" s="662" t="s">
        <v>2356</v>
      </c>
      <c r="D1579" s="743" t="s">
        <v>4570</v>
      </c>
      <c r="E1579" s="744" t="s">
        <v>2378</v>
      </c>
      <c r="F1579" s="662" t="s">
        <v>2351</v>
      </c>
      <c r="G1579" s="662" t="s">
        <v>2523</v>
      </c>
      <c r="H1579" s="662" t="s">
        <v>544</v>
      </c>
      <c r="I1579" s="662" t="s">
        <v>1119</v>
      </c>
      <c r="J1579" s="662" t="s">
        <v>2525</v>
      </c>
      <c r="K1579" s="662" t="s">
        <v>2491</v>
      </c>
      <c r="L1579" s="663">
        <v>83.35</v>
      </c>
      <c r="M1579" s="663">
        <v>166.7</v>
      </c>
      <c r="N1579" s="662">
        <v>2</v>
      </c>
      <c r="O1579" s="745">
        <v>1.5</v>
      </c>
      <c r="P1579" s="663">
        <v>166.7</v>
      </c>
      <c r="Q1579" s="678">
        <v>1</v>
      </c>
      <c r="R1579" s="662">
        <v>2</v>
      </c>
      <c r="S1579" s="678">
        <v>1</v>
      </c>
      <c r="T1579" s="745">
        <v>1.5</v>
      </c>
      <c r="U1579" s="701">
        <v>1</v>
      </c>
    </row>
    <row r="1580" spans="1:21" ht="14.4" customHeight="1" x14ac:dyDescent="0.3">
      <c r="A1580" s="661">
        <v>12</v>
      </c>
      <c r="B1580" s="662" t="s">
        <v>543</v>
      </c>
      <c r="C1580" s="662" t="s">
        <v>2356</v>
      </c>
      <c r="D1580" s="743" t="s">
        <v>4570</v>
      </c>
      <c r="E1580" s="744" t="s">
        <v>2378</v>
      </c>
      <c r="F1580" s="662" t="s">
        <v>2351</v>
      </c>
      <c r="G1580" s="662" t="s">
        <v>4004</v>
      </c>
      <c r="H1580" s="662" t="s">
        <v>544</v>
      </c>
      <c r="I1580" s="662" t="s">
        <v>4005</v>
      </c>
      <c r="J1580" s="662" t="s">
        <v>4006</v>
      </c>
      <c r="K1580" s="662" t="s">
        <v>2249</v>
      </c>
      <c r="L1580" s="663">
        <v>0</v>
      </c>
      <c r="M1580" s="663">
        <v>0</v>
      </c>
      <c r="N1580" s="662">
        <v>13</v>
      </c>
      <c r="O1580" s="745">
        <v>2</v>
      </c>
      <c r="P1580" s="663">
        <v>0</v>
      </c>
      <c r="Q1580" s="678"/>
      <c r="R1580" s="662">
        <v>13</v>
      </c>
      <c r="S1580" s="678">
        <v>1</v>
      </c>
      <c r="T1580" s="745">
        <v>2</v>
      </c>
      <c r="U1580" s="701">
        <v>1</v>
      </c>
    </row>
    <row r="1581" spans="1:21" ht="14.4" customHeight="1" x14ac:dyDescent="0.3">
      <c r="A1581" s="661">
        <v>12</v>
      </c>
      <c r="B1581" s="662" t="s">
        <v>543</v>
      </c>
      <c r="C1581" s="662" t="s">
        <v>2356</v>
      </c>
      <c r="D1581" s="743" t="s">
        <v>4570</v>
      </c>
      <c r="E1581" s="744" t="s">
        <v>2378</v>
      </c>
      <c r="F1581" s="662" t="s">
        <v>2351</v>
      </c>
      <c r="G1581" s="662" t="s">
        <v>2781</v>
      </c>
      <c r="H1581" s="662" t="s">
        <v>1529</v>
      </c>
      <c r="I1581" s="662" t="s">
        <v>2782</v>
      </c>
      <c r="J1581" s="662" t="s">
        <v>2783</v>
      </c>
      <c r="K1581" s="662" t="s">
        <v>2784</v>
      </c>
      <c r="L1581" s="663">
        <v>394.64</v>
      </c>
      <c r="M1581" s="663">
        <v>789.28</v>
      </c>
      <c r="N1581" s="662">
        <v>2</v>
      </c>
      <c r="O1581" s="745">
        <v>2</v>
      </c>
      <c r="P1581" s="663">
        <v>394.64</v>
      </c>
      <c r="Q1581" s="678">
        <v>0.5</v>
      </c>
      <c r="R1581" s="662">
        <v>1</v>
      </c>
      <c r="S1581" s="678">
        <v>0.5</v>
      </c>
      <c r="T1581" s="745">
        <v>1</v>
      </c>
      <c r="U1581" s="701">
        <v>0.5</v>
      </c>
    </row>
    <row r="1582" spans="1:21" ht="14.4" customHeight="1" x14ac:dyDescent="0.3">
      <c r="A1582" s="661">
        <v>12</v>
      </c>
      <c r="B1582" s="662" t="s">
        <v>543</v>
      </c>
      <c r="C1582" s="662" t="s">
        <v>2356</v>
      </c>
      <c r="D1582" s="743" t="s">
        <v>4570</v>
      </c>
      <c r="E1582" s="744" t="s">
        <v>2378</v>
      </c>
      <c r="F1582" s="662" t="s">
        <v>2351</v>
      </c>
      <c r="G1582" s="662" t="s">
        <v>2781</v>
      </c>
      <c r="H1582" s="662" t="s">
        <v>1529</v>
      </c>
      <c r="I1582" s="662" t="s">
        <v>3819</v>
      </c>
      <c r="J1582" s="662" t="s">
        <v>2783</v>
      </c>
      <c r="K1582" s="662" t="s">
        <v>3820</v>
      </c>
      <c r="L1582" s="663">
        <v>131.54</v>
      </c>
      <c r="M1582" s="663">
        <v>657.7</v>
      </c>
      <c r="N1582" s="662">
        <v>5</v>
      </c>
      <c r="O1582" s="745">
        <v>2</v>
      </c>
      <c r="P1582" s="663">
        <v>394.62</v>
      </c>
      <c r="Q1582" s="678">
        <v>0.6</v>
      </c>
      <c r="R1582" s="662">
        <v>3</v>
      </c>
      <c r="S1582" s="678">
        <v>0.6</v>
      </c>
      <c r="T1582" s="745">
        <v>1</v>
      </c>
      <c r="U1582" s="701">
        <v>0.5</v>
      </c>
    </row>
    <row r="1583" spans="1:21" ht="14.4" customHeight="1" x14ac:dyDescent="0.3">
      <c r="A1583" s="661">
        <v>12</v>
      </c>
      <c r="B1583" s="662" t="s">
        <v>543</v>
      </c>
      <c r="C1583" s="662" t="s">
        <v>2356</v>
      </c>
      <c r="D1583" s="743" t="s">
        <v>4570</v>
      </c>
      <c r="E1583" s="744" t="s">
        <v>2378</v>
      </c>
      <c r="F1583" s="662" t="s">
        <v>2351</v>
      </c>
      <c r="G1583" s="662" t="s">
        <v>2781</v>
      </c>
      <c r="H1583" s="662" t="s">
        <v>544</v>
      </c>
      <c r="I1583" s="662" t="s">
        <v>4007</v>
      </c>
      <c r="J1583" s="662" t="s">
        <v>4008</v>
      </c>
      <c r="K1583" s="662" t="s">
        <v>4009</v>
      </c>
      <c r="L1583" s="663">
        <v>0</v>
      </c>
      <c r="M1583" s="663">
        <v>0</v>
      </c>
      <c r="N1583" s="662">
        <v>2</v>
      </c>
      <c r="O1583" s="745">
        <v>2</v>
      </c>
      <c r="P1583" s="663">
        <v>0</v>
      </c>
      <c r="Q1583" s="678"/>
      <c r="R1583" s="662">
        <v>2</v>
      </c>
      <c r="S1583" s="678">
        <v>1</v>
      </c>
      <c r="T1583" s="745">
        <v>2</v>
      </c>
      <c r="U1583" s="701">
        <v>1</v>
      </c>
    </row>
    <row r="1584" spans="1:21" ht="14.4" customHeight="1" x14ac:dyDescent="0.3">
      <c r="A1584" s="661">
        <v>12</v>
      </c>
      <c r="B1584" s="662" t="s">
        <v>543</v>
      </c>
      <c r="C1584" s="662" t="s">
        <v>2356</v>
      </c>
      <c r="D1584" s="743" t="s">
        <v>4570</v>
      </c>
      <c r="E1584" s="744" t="s">
        <v>2378</v>
      </c>
      <c r="F1584" s="662" t="s">
        <v>2351</v>
      </c>
      <c r="G1584" s="662" t="s">
        <v>2468</v>
      </c>
      <c r="H1584" s="662" t="s">
        <v>544</v>
      </c>
      <c r="I1584" s="662" t="s">
        <v>1802</v>
      </c>
      <c r="J1584" s="662" t="s">
        <v>2470</v>
      </c>
      <c r="K1584" s="662" t="s">
        <v>2785</v>
      </c>
      <c r="L1584" s="663">
        <v>46.75</v>
      </c>
      <c r="M1584" s="663">
        <v>187</v>
      </c>
      <c r="N1584" s="662">
        <v>4</v>
      </c>
      <c r="O1584" s="745">
        <v>2.5</v>
      </c>
      <c r="P1584" s="663">
        <v>187</v>
      </c>
      <c r="Q1584" s="678">
        <v>1</v>
      </c>
      <c r="R1584" s="662">
        <v>4</v>
      </c>
      <c r="S1584" s="678">
        <v>1</v>
      </c>
      <c r="T1584" s="745">
        <v>2.5</v>
      </c>
      <c r="U1584" s="701">
        <v>1</v>
      </c>
    </row>
    <row r="1585" spans="1:21" ht="14.4" customHeight="1" x14ac:dyDescent="0.3">
      <c r="A1585" s="661">
        <v>12</v>
      </c>
      <c r="B1585" s="662" t="s">
        <v>543</v>
      </c>
      <c r="C1585" s="662" t="s">
        <v>2356</v>
      </c>
      <c r="D1585" s="743" t="s">
        <v>4570</v>
      </c>
      <c r="E1585" s="744" t="s">
        <v>2378</v>
      </c>
      <c r="F1585" s="662" t="s">
        <v>2351</v>
      </c>
      <c r="G1585" s="662" t="s">
        <v>2468</v>
      </c>
      <c r="H1585" s="662" t="s">
        <v>544</v>
      </c>
      <c r="I1585" s="662" t="s">
        <v>2469</v>
      </c>
      <c r="J1585" s="662" t="s">
        <v>2470</v>
      </c>
      <c r="K1585" s="662" t="s">
        <v>2471</v>
      </c>
      <c r="L1585" s="663">
        <v>0</v>
      </c>
      <c r="M1585" s="663">
        <v>0</v>
      </c>
      <c r="N1585" s="662">
        <v>2</v>
      </c>
      <c r="O1585" s="745">
        <v>1</v>
      </c>
      <c r="P1585" s="663">
        <v>0</v>
      </c>
      <c r="Q1585" s="678"/>
      <c r="R1585" s="662">
        <v>2</v>
      </c>
      <c r="S1585" s="678">
        <v>1</v>
      </c>
      <c r="T1585" s="745">
        <v>1</v>
      </c>
      <c r="U1585" s="701">
        <v>1</v>
      </c>
    </row>
    <row r="1586" spans="1:21" ht="14.4" customHeight="1" x14ac:dyDescent="0.3">
      <c r="A1586" s="661">
        <v>12</v>
      </c>
      <c r="B1586" s="662" t="s">
        <v>543</v>
      </c>
      <c r="C1586" s="662" t="s">
        <v>2356</v>
      </c>
      <c r="D1586" s="743" t="s">
        <v>4570</v>
      </c>
      <c r="E1586" s="744" t="s">
        <v>2378</v>
      </c>
      <c r="F1586" s="662" t="s">
        <v>2351</v>
      </c>
      <c r="G1586" s="662" t="s">
        <v>2544</v>
      </c>
      <c r="H1586" s="662" t="s">
        <v>544</v>
      </c>
      <c r="I1586" s="662" t="s">
        <v>2786</v>
      </c>
      <c r="J1586" s="662" t="s">
        <v>2545</v>
      </c>
      <c r="K1586" s="662" t="s">
        <v>2475</v>
      </c>
      <c r="L1586" s="663">
        <v>0</v>
      </c>
      <c r="M1586" s="663">
        <v>0</v>
      </c>
      <c r="N1586" s="662">
        <v>6</v>
      </c>
      <c r="O1586" s="745">
        <v>2</v>
      </c>
      <c r="P1586" s="663">
        <v>0</v>
      </c>
      <c r="Q1586" s="678"/>
      <c r="R1586" s="662">
        <v>3</v>
      </c>
      <c r="S1586" s="678">
        <v>0.5</v>
      </c>
      <c r="T1586" s="745">
        <v>1</v>
      </c>
      <c r="U1586" s="701">
        <v>0.5</v>
      </c>
    </row>
    <row r="1587" spans="1:21" ht="14.4" customHeight="1" x14ac:dyDescent="0.3">
      <c r="A1587" s="661">
        <v>12</v>
      </c>
      <c r="B1587" s="662" t="s">
        <v>543</v>
      </c>
      <c r="C1587" s="662" t="s">
        <v>2356</v>
      </c>
      <c r="D1587" s="743" t="s">
        <v>4570</v>
      </c>
      <c r="E1587" s="744" t="s">
        <v>2378</v>
      </c>
      <c r="F1587" s="662" t="s">
        <v>2351</v>
      </c>
      <c r="G1587" s="662" t="s">
        <v>4010</v>
      </c>
      <c r="H1587" s="662" t="s">
        <v>544</v>
      </c>
      <c r="I1587" s="662" t="s">
        <v>4011</v>
      </c>
      <c r="J1587" s="662" t="s">
        <v>4012</v>
      </c>
      <c r="K1587" s="662" t="s">
        <v>4013</v>
      </c>
      <c r="L1587" s="663">
        <v>119.47</v>
      </c>
      <c r="M1587" s="663">
        <v>119.47</v>
      </c>
      <c r="N1587" s="662">
        <v>1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12</v>
      </c>
      <c r="B1588" s="662" t="s">
        <v>543</v>
      </c>
      <c r="C1588" s="662" t="s">
        <v>2356</v>
      </c>
      <c r="D1588" s="743" t="s">
        <v>4570</v>
      </c>
      <c r="E1588" s="744" t="s">
        <v>2378</v>
      </c>
      <c r="F1588" s="662" t="s">
        <v>2351</v>
      </c>
      <c r="G1588" s="662" t="s">
        <v>4014</v>
      </c>
      <c r="H1588" s="662" t="s">
        <v>544</v>
      </c>
      <c r="I1588" s="662" t="s">
        <v>4015</v>
      </c>
      <c r="J1588" s="662" t="s">
        <v>4016</v>
      </c>
      <c r="K1588" s="662" t="s">
        <v>4017</v>
      </c>
      <c r="L1588" s="663">
        <v>0</v>
      </c>
      <c r="M1588" s="663">
        <v>0</v>
      </c>
      <c r="N1588" s="662">
        <v>1</v>
      </c>
      <c r="O1588" s="745">
        <v>0.5</v>
      </c>
      <c r="P1588" s="663">
        <v>0</v>
      </c>
      <c r="Q1588" s="678"/>
      <c r="R1588" s="662">
        <v>1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12</v>
      </c>
      <c r="B1589" s="662" t="s">
        <v>543</v>
      </c>
      <c r="C1589" s="662" t="s">
        <v>2356</v>
      </c>
      <c r="D1589" s="743" t="s">
        <v>4570</v>
      </c>
      <c r="E1589" s="744" t="s">
        <v>2378</v>
      </c>
      <c r="F1589" s="662" t="s">
        <v>2351</v>
      </c>
      <c r="G1589" s="662" t="s">
        <v>2446</v>
      </c>
      <c r="H1589" s="662" t="s">
        <v>544</v>
      </c>
      <c r="I1589" s="662" t="s">
        <v>2792</v>
      </c>
      <c r="J1589" s="662" t="s">
        <v>2788</v>
      </c>
      <c r="K1589" s="662" t="s">
        <v>2793</v>
      </c>
      <c r="L1589" s="663">
        <v>717.59</v>
      </c>
      <c r="M1589" s="663">
        <v>2870.36</v>
      </c>
      <c r="N1589" s="662">
        <v>4</v>
      </c>
      <c r="O1589" s="745">
        <v>3</v>
      </c>
      <c r="P1589" s="663">
        <v>717.59</v>
      </c>
      <c r="Q1589" s="678">
        <v>0.25</v>
      </c>
      <c r="R1589" s="662">
        <v>1</v>
      </c>
      <c r="S1589" s="678">
        <v>0.25</v>
      </c>
      <c r="T1589" s="745">
        <v>0.5</v>
      </c>
      <c r="U1589" s="701">
        <v>0.16666666666666666</v>
      </c>
    </row>
    <row r="1590" spans="1:21" ht="14.4" customHeight="1" x14ac:dyDescent="0.3">
      <c r="A1590" s="661">
        <v>12</v>
      </c>
      <c r="B1590" s="662" t="s">
        <v>543</v>
      </c>
      <c r="C1590" s="662" t="s">
        <v>2356</v>
      </c>
      <c r="D1590" s="743" t="s">
        <v>4570</v>
      </c>
      <c r="E1590" s="744" t="s">
        <v>2378</v>
      </c>
      <c r="F1590" s="662" t="s">
        <v>2351</v>
      </c>
      <c r="G1590" s="662" t="s">
        <v>2446</v>
      </c>
      <c r="H1590" s="662" t="s">
        <v>544</v>
      </c>
      <c r="I1590" s="662" t="s">
        <v>2447</v>
      </c>
      <c r="J1590" s="662" t="s">
        <v>2448</v>
      </c>
      <c r="K1590" s="662" t="s">
        <v>2449</v>
      </c>
      <c r="L1590" s="663">
        <v>0</v>
      </c>
      <c r="M1590" s="663">
        <v>0</v>
      </c>
      <c r="N1590" s="662">
        <v>39</v>
      </c>
      <c r="O1590" s="745">
        <v>30.5</v>
      </c>
      <c r="P1590" s="663">
        <v>0</v>
      </c>
      <c r="Q1590" s="678"/>
      <c r="R1590" s="662">
        <v>22</v>
      </c>
      <c r="S1590" s="678">
        <v>0.5641025641025641</v>
      </c>
      <c r="T1590" s="745">
        <v>17.5</v>
      </c>
      <c r="U1590" s="701">
        <v>0.57377049180327866</v>
      </c>
    </row>
    <row r="1591" spans="1:21" ht="14.4" customHeight="1" x14ac:dyDescent="0.3">
      <c r="A1591" s="661">
        <v>12</v>
      </c>
      <c r="B1591" s="662" t="s">
        <v>543</v>
      </c>
      <c r="C1591" s="662" t="s">
        <v>2356</v>
      </c>
      <c r="D1591" s="743" t="s">
        <v>4570</v>
      </c>
      <c r="E1591" s="744" t="s">
        <v>2378</v>
      </c>
      <c r="F1591" s="662" t="s">
        <v>2351</v>
      </c>
      <c r="G1591" s="662" t="s">
        <v>2446</v>
      </c>
      <c r="H1591" s="662" t="s">
        <v>544</v>
      </c>
      <c r="I1591" s="662" t="s">
        <v>3035</v>
      </c>
      <c r="J1591" s="662" t="s">
        <v>2788</v>
      </c>
      <c r="K1591" s="662" t="s">
        <v>3036</v>
      </c>
      <c r="L1591" s="663">
        <v>0</v>
      </c>
      <c r="M1591" s="663">
        <v>0</v>
      </c>
      <c r="N1591" s="662">
        <v>31</v>
      </c>
      <c r="O1591" s="745">
        <v>26.5</v>
      </c>
      <c r="P1591" s="663">
        <v>0</v>
      </c>
      <c r="Q1591" s="678"/>
      <c r="R1591" s="662">
        <v>24</v>
      </c>
      <c r="S1591" s="678">
        <v>0.77419354838709675</v>
      </c>
      <c r="T1591" s="745">
        <v>20.5</v>
      </c>
      <c r="U1591" s="701">
        <v>0.77358490566037741</v>
      </c>
    </row>
    <row r="1592" spans="1:21" ht="14.4" customHeight="1" x14ac:dyDescent="0.3">
      <c r="A1592" s="661">
        <v>12</v>
      </c>
      <c r="B1592" s="662" t="s">
        <v>543</v>
      </c>
      <c r="C1592" s="662" t="s">
        <v>2356</v>
      </c>
      <c r="D1592" s="743" t="s">
        <v>4570</v>
      </c>
      <c r="E1592" s="744" t="s">
        <v>2378</v>
      </c>
      <c r="F1592" s="662" t="s">
        <v>2351</v>
      </c>
      <c r="G1592" s="662" t="s">
        <v>2446</v>
      </c>
      <c r="H1592" s="662" t="s">
        <v>544</v>
      </c>
      <c r="I1592" s="662" t="s">
        <v>3754</v>
      </c>
      <c r="J1592" s="662" t="s">
        <v>2788</v>
      </c>
      <c r="K1592" s="662" t="s">
        <v>3755</v>
      </c>
      <c r="L1592" s="663">
        <v>0</v>
      </c>
      <c r="M1592" s="663">
        <v>0</v>
      </c>
      <c r="N1592" s="662">
        <v>1</v>
      </c>
      <c r="O1592" s="745">
        <v>1</v>
      </c>
      <c r="P1592" s="663">
        <v>0</v>
      </c>
      <c r="Q1592" s="678"/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12</v>
      </c>
      <c r="B1593" s="662" t="s">
        <v>543</v>
      </c>
      <c r="C1593" s="662" t="s">
        <v>2356</v>
      </c>
      <c r="D1593" s="743" t="s">
        <v>4570</v>
      </c>
      <c r="E1593" s="744" t="s">
        <v>2378</v>
      </c>
      <c r="F1593" s="662" t="s">
        <v>2351</v>
      </c>
      <c r="G1593" s="662" t="s">
        <v>2526</v>
      </c>
      <c r="H1593" s="662" t="s">
        <v>544</v>
      </c>
      <c r="I1593" s="662" t="s">
        <v>2527</v>
      </c>
      <c r="J1593" s="662" t="s">
        <v>2528</v>
      </c>
      <c r="K1593" s="662" t="s">
        <v>2529</v>
      </c>
      <c r="L1593" s="663">
        <v>670.97</v>
      </c>
      <c r="M1593" s="663">
        <v>670.97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12</v>
      </c>
      <c r="B1594" s="662" t="s">
        <v>543</v>
      </c>
      <c r="C1594" s="662" t="s">
        <v>2356</v>
      </c>
      <c r="D1594" s="743" t="s">
        <v>4570</v>
      </c>
      <c r="E1594" s="744" t="s">
        <v>2378</v>
      </c>
      <c r="F1594" s="662" t="s">
        <v>2351</v>
      </c>
      <c r="G1594" s="662" t="s">
        <v>2526</v>
      </c>
      <c r="H1594" s="662" t="s">
        <v>544</v>
      </c>
      <c r="I1594" s="662" t="s">
        <v>3037</v>
      </c>
      <c r="J1594" s="662" t="s">
        <v>2528</v>
      </c>
      <c r="K1594" s="662" t="s">
        <v>3038</v>
      </c>
      <c r="L1594" s="663">
        <v>0</v>
      </c>
      <c r="M1594" s="663">
        <v>0</v>
      </c>
      <c r="N1594" s="662">
        <v>13</v>
      </c>
      <c r="O1594" s="745">
        <v>3.5</v>
      </c>
      <c r="P1594" s="663">
        <v>0</v>
      </c>
      <c r="Q1594" s="678"/>
      <c r="R1594" s="662">
        <v>13</v>
      </c>
      <c r="S1594" s="678">
        <v>1</v>
      </c>
      <c r="T1594" s="745">
        <v>3.5</v>
      </c>
      <c r="U1594" s="701">
        <v>1</v>
      </c>
    </row>
    <row r="1595" spans="1:21" ht="14.4" customHeight="1" x14ac:dyDescent="0.3">
      <c r="A1595" s="661">
        <v>12</v>
      </c>
      <c r="B1595" s="662" t="s">
        <v>543</v>
      </c>
      <c r="C1595" s="662" t="s">
        <v>2356</v>
      </c>
      <c r="D1595" s="743" t="s">
        <v>4570</v>
      </c>
      <c r="E1595" s="744" t="s">
        <v>2378</v>
      </c>
      <c r="F1595" s="662" t="s">
        <v>2351</v>
      </c>
      <c r="G1595" s="662" t="s">
        <v>2526</v>
      </c>
      <c r="H1595" s="662" t="s">
        <v>544</v>
      </c>
      <c r="I1595" s="662" t="s">
        <v>4018</v>
      </c>
      <c r="J1595" s="662" t="s">
        <v>2799</v>
      </c>
      <c r="K1595" s="662" t="s">
        <v>2873</v>
      </c>
      <c r="L1595" s="663">
        <v>745.52</v>
      </c>
      <c r="M1595" s="663">
        <v>2982.08</v>
      </c>
      <c r="N1595" s="662">
        <v>4</v>
      </c>
      <c r="O1595" s="745">
        <v>2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12</v>
      </c>
      <c r="B1596" s="662" t="s">
        <v>543</v>
      </c>
      <c r="C1596" s="662" t="s">
        <v>2356</v>
      </c>
      <c r="D1596" s="743" t="s">
        <v>4570</v>
      </c>
      <c r="E1596" s="744" t="s">
        <v>2378</v>
      </c>
      <c r="F1596" s="662" t="s">
        <v>2351</v>
      </c>
      <c r="G1596" s="662" t="s">
        <v>2526</v>
      </c>
      <c r="H1596" s="662" t="s">
        <v>1529</v>
      </c>
      <c r="I1596" s="662" t="s">
        <v>4019</v>
      </c>
      <c r="J1596" s="662" t="s">
        <v>4020</v>
      </c>
      <c r="K1596" s="662" t="s">
        <v>3040</v>
      </c>
      <c r="L1596" s="663">
        <v>745.52</v>
      </c>
      <c r="M1596" s="663">
        <v>745.52</v>
      </c>
      <c r="N1596" s="662">
        <v>1</v>
      </c>
      <c r="O1596" s="745">
        <v>1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12</v>
      </c>
      <c r="B1597" s="662" t="s">
        <v>543</v>
      </c>
      <c r="C1597" s="662" t="s">
        <v>2356</v>
      </c>
      <c r="D1597" s="743" t="s">
        <v>4570</v>
      </c>
      <c r="E1597" s="744" t="s">
        <v>2378</v>
      </c>
      <c r="F1597" s="662" t="s">
        <v>2351</v>
      </c>
      <c r="G1597" s="662" t="s">
        <v>2801</v>
      </c>
      <c r="H1597" s="662" t="s">
        <v>1529</v>
      </c>
      <c r="I1597" s="662" t="s">
        <v>1910</v>
      </c>
      <c r="J1597" s="662" t="s">
        <v>1911</v>
      </c>
      <c r="K1597" s="662" t="s">
        <v>2304</v>
      </c>
      <c r="L1597" s="663">
        <v>4097.2</v>
      </c>
      <c r="M1597" s="663">
        <v>24583.199999999997</v>
      </c>
      <c r="N1597" s="662">
        <v>6</v>
      </c>
      <c r="O1597" s="745">
        <v>2.5</v>
      </c>
      <c r="P1597" s="663">
        <v>16388.8</v>
      </c>
      <c r="Q1597" s="678">
        <v>0.66666666666666674</v>
      </c>
      <c r="R1597" s="662">
        <v>4</v>
      </c>
      <c r="S1597" s="678">
        <v>0.66666666666666663</v>
      </c>
      <c r="T1597" s="745">
        <v>1.5</v>
      </c>
      <c r="U1597" s="701">
        <v>0.6</v>
      </c>
    </row>
    <row r="1598" spans="1:21" ht="14.4" customHeight="1" x14ac:dyDescent="0.3">
      <c r="A1598" s="661">
        <v>12</v>
      </c>
      <c r="B1598" s="662" t="s">
        <v>543</v>
      </c>
      <c r="C1598" s="662" t="s">
        <v>2356</v>
      </c>
      <c r="D1598" s="743" t="s">
        <v>4570</v>
      </c>
      <c r="E1598" s="744" t="s">
        <v>2378</v>
      </c>
      <c r="F1598" s="662" t="s">
        <v>2351</v>
      </c>
      <c r="G1598" s="662" t="s">
        <v>2472</v>
      </c>
      <c r="H1598" s="662" t="s">
        <v>544</v>
      </c>
      <c r="I1598" s="662" t="s">
        <v>2473</v>
      </c>
      <c r="J1598" s="662" t="s">
        <v>2474</v>
      </c>
      <c r="K1598" s="662" t="s">
        <v>2475</v>
      </c>
      <c r="L1598" s="663">
        <v>0</v>
      </c>
      <c r="M1598" s="663">
        <v>0</v>
      </c>
      <c r="N1598" s="662">
        <v>1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12</v>
      </c>
      <c r="B1599" s="662" t="s">
        <v>543</v>
      </c>
      <c r="C1599" s="662" t="s">
        <v>2356</v>
      </c>
      <c r="D1599" s="743" t="s">
        <v>4570</v>
      </c>
      <c r="E1599" s="744" t="s">
        <v>2378</v>
      </c>
      <c r="F1599" s="662" t="s">
        <v>2351</v>
      </c>
      <c r="G1599" s="662" t="s">
        <v>4021</v>
      </c>
      <c r="H1599" s="662" t="s">
        <v>544</v>
      </c>
      <c r="I1599" s="662" t="s">
        <v>4022</v>
      </c>
      <c r="J1599" s="662" t="s">
        <v>4023</v>
      </c>
      <c r="K1599" s="662" t="s">
        <v>4024</v>
      </c>
      <c r="L1599" s="663">
        <v>0</v>
      </c>
      <c r="M1599" s="663">
        <v>0</v>
      </c>
      <c r="N1599" s="662">
        <v>2</v>
      </c>
      <c r="O1599" s="745">
        <v>1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12</v>
      </c>
      <c r="B1600" s="662" t="s">
        <v>543</v>
      </c>
      <c r="C1600" s="662" t="s">
        <v>2356</v>
      </c>
      <c r="D1600" s="743" t="s">
        <v>4570</v>
      </c>
      <c r="E1600" s="744" t="s">
        <v>2378</v>
      </c>
      <c r="F1600" s="662" t="s">
        <v>2351</v>
      </c>
      <c r="G1600" s="662" t="s">
        <v>4025</v>
      </c>
      <c r="H1600" s="662" t="s">
        <v>544</v>
      </c>
      <c r="I1600" s="662" t="s">
        <v>606</v>
      </c>
      <c r="J1600" s="662" t="s">
        <v>4026</v>
      </c>
      <c r="K1600" s="662" t="s">
        <v>4027</v>
      </c>
      <c r="L1600" s="663">
        <v>30.56</v>
      </c>
      <c r="M1600" s="663">
        <v>91.679999999999993</v>
      </c>
      <c r="N1600" s="662">
        <v>3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12</v>
      </c>
      <c r="B1601" s="662" t="s">
        <v>543</v>
      </c>
      <c r="C1601" s="662" t="s">
        <v>2356</v>
      </c>
      <c r="D1601" s="743" t="s">
        <v>4570</v>
      </c>
      <c r="E1601" s="744" t="s">
        <v>2378</v>
      </c>
      <c r="F1601" s="662" t="s">
        <v>2351</v>
      </c>
      <c r="G1601" s="662" t="s">
        <v>4028</v>
      </c>
      <c r="H1601" s="662" t="s">
        <v>544</v>
      </c>
      <c r="I1601" s="662" t="s">
        <v>4029</v>
      </c>
      <c r="J1601" s="662" t="s">
        <v>4030</v>
      </c>
      <c r="K1601" s="662" t="s">
        <v>4031</v>
      </c>
      <c r="L1601" s="663">
        <v>168.78</v>
      </c>
      <c r="M1601" s="663">
        <v>506.34000000000003</v>
      </c>
      <c r="N1601" s="662">
        <v>3</v>
      </c>
      <c r="O1601" s="745">
        <v>2</v>
      </c>
      <c r="P1601" s="663">
        <v>506.34000000000003</v>
      </c>
      <c r="Q1601" s="678">
        <v>1</v>
      </c>
      <c r="R1601" s="662">
        <v>3</v>
      </c>
      <c r="S1601" s="678">
        <v>1</v>
      </c>
      <c r="T1601" s="745">
        <v>2</v>
      </c>
      <c r="U1601" s="701">
        <v>1</v>
      </c>
    </row>
    <row r="1602" spans="1:21" ht="14.4" customHeight="1" x14ac:dyDescent="0.3">
      <c r="A1602" s="661">
        <v>12</v>
      </c>
      <c r="B1602" s="662" t="s">
        <v>543</v>
      </c>
      <c r="C1602" s="662" t="s">
        <v>2356</v>
      </c>
      <c r="D1602" s="743" t="s">
        <v>4570</v>
      </c>
      <c r="E1602" s="744" t="s">
        <v>2378</v>
      </c>
      <c r="F1602" s="662" t="s">
        <v>2351</v>
      </c>
      <c r="G1602" s="662" t="s">
        <v>4028</v>
      </c>
      <c r="H1602" s="662" t="s">
        <v>544</v>
      </c>
      <c r="I1602" s="662" t="s">
        <v>888</v>
      </c>
      <c r="J1602" s="662" t="s">
        <v>889</v>
      </c>
      <c r="K1602" s="662" t="s">
        <v>4032</v>
      </c>
      <c r="L1602" s="663">
        <v>50.64</v>
      </c>
      <c r="M1602" s="663">
        <v>303.84000000000003</v>
      </c>
      <c r="N1602" s="662">
        <v>6</v>
      </c>
      <c r="O1602" s="745">
        <v>1</v>
      </c>
      <c r="P1602" s="663">
        <v>151.92000000000002</v>
      </c>
      <c r="Q1602" s="678">
        <v>0.5</v>
      </c>
      <c r="R1602" s="662">
        <v>3</v>
      </c>
      <c r="S1602" s="678">
        <v>0.5</v>
      </c>
      <c r="T1602" s="745">
        <v>0.5</v>
      </c>
      <c r="U1602" s="701">
        <v>0.5</v>
      </c>
    </row>
    <row r="1603" spans="1:21" ht="14.4" customHeight="1" x14ac:dyDescent="0.3">
      <c r="A1603" s="661">
        <v>12</v>
      </c>
      <c r="B1603" s="662" t="s">
        <v>543</v>
      </c>
      <c r="C1603" s="662" t="s">
        <v>2356</v>
      </c>
      <c r="D1603" s="743" t="s">
        <v>4570</v>
      </c>
      <c r="E1603" s="744" t="s">
        <v>2378</v>
      </c>
      <c r="F1603" s="662" t="s">
        <v>2351</v>
      </c>
      <c r="G1603" s="662" t="s">
        <v>2703</v>
      </c>
      <c r="H1603" s="662" t="s">
        <v>544</v>
      </c>
      <c r="I1603" s="662" t="s">
        <v>4033</v>
      </c>
      <c r="J1603" s="662" t="s">
        <v>4034</v>
      </c>
      <c r="K1603" s="662" t="s">
        <v>4035</v>
      </c>
      <c r="L1603" s="663">
        <v>38.47</v>
      </c>
      <c r="M1603" s="663">
        <v>115.41</v>
      </c>
      <c r="N1603" s="662">
        <v>3</v>
      </c>
      <c r="O1603" s="745">
        <v>1</v>
      </c>
      <c r="P1603" s="663">
        <v>38.47</v>
      </c>
      <c r="Q1603" s="678">
        <v>0.33333333333333331</v>
      </c>
      <c r="R1603" s="662">
        <v>1</v>
      </c>
      <c r="S1603" s="678">
        <v>0.33333333333333331</v>
      </c>
      <c r="T1603" s="745">
        <v>0.5</v>
      </c>
      <c r="U1603" s="701">
        <v>0.5</v>
      </c>
    </row>
    <row r="1604" spans="1:21" ht="14.4" customHeight="1" x14ac:dyDescent="0.3">
      <c r="A1604" s="661">
        <v>12</v>
      </c>
      <c r="B1604" s="662" t="s">
        <v>543</v>
      </c>
      <c r="C1604" s="662" t="s">
        <v>2356</v>
      </c>
      <c r="D1604" s="743" t="s">
        <v>4570</v>
      </c>
      <c r="E1604" s="744" t="s">
        <v>2378</v>
      </c>
      <c r="F1604" s="662" t="s">
        <v>2351</v>
      </c>
      <c r="G1604" s="662" t="s">
        <v>4036</v>
      </c>
      <c r="H1604" s="662" t="s">
        <v>544</v>
      </c>
      <c r="I1604" s="662" t="s">
        <v>4037</v>
      </c>
      <c r="J1604" s="662" t="s">
        <v>4038</v>
      </c>
      <c r="K1604" s="662" t="s">
        <v>2912</v>
      </c>
      <c r="L1604" s="663">
        <v>0</v>
      </c>
      <c r="M1604" s="663">
        <v>0</v>
      </c>
      <c r="N1604" s="662">
        <v>1</v>
      </c>
      <c r="O1604" s="745">
        <v>1</v>
      </c>
      <c r="P1604" s="663"/>
      <c r="Q1604" s="678"/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12</v>
      </c>
      <c r="B1605" s="662" t="s">
        <v>543</v>
      </c>
      <c r="C1605" s="662" t="s">
        <v>2356</v>
      </c>
      <c r="D1605" s="743" t="s">
        <v>4570</v>
      </c>
      <c r="E1605" s="744" t="s">
        <v>2378</v>
      </c>
      <c r="F1605" s="662" t="s">
        <v>2351</v>
      </c>
      <c r="G1605" s="662" t="s">
        <v>2476</v>
      </c>
      <c r="H1605" s="662" t="s">
        <v>544</v>
      </c>
      <c r="I1605" s="662" t="s">
        <v>3756</v>
      </c>
      <c r="J1605" s="662" t="s">
        <v>3757</v>
      </c>
      <c r="K1605" s="662" t="s">
        <v>3758</v>
      </c>
      <c r="L1605" s="663">
        <v>30.46</v>
      </c>
      <c r="M1605" s="663">
        <v>517.82000000000005</v>
      </c>
      <c r="N1605" s="662">
        <v>17</v>
      </c>
      <c r="O1605" s="745">
        <v>5.5</v>
      </c>
      <c r="P1605" s="663">
        <v>365.52000000000004</v>
      </c>
      <c r="Q1605" s="678">
        <v>0.70588235294117652</v>
      </c>
      <c r="R1605" s="662">
        <v>12</v>
      </c>
      <c r="S1605" s="678">
        <v>0.70588235294117652</v>
      </c>
      <c r="T1605" s="745">
        <v>4</v>
      </c>
      <c r="U1605" s="701">
        <v>0.72727272727272729</v>
      </c>
    </row>
    <row r="1606" spans="1:21" ht="14.4" customHeight="1" x14ac:dyDescent="0.3">
      <c r="A1606" s="661">
        <v>12</v>
      </c>
      <c r="B1606" s="662" t="s">
        <v>543</v>
      </c>
      <c r="C1606" s="662" t="s">
        <v>2356</v>
      </c>
      <c r="D1606" s="743" t="s">
        <v>4570</v>
      </c>
      <c r="E1606" s="744" t="s">
        <v>2378</v>
      </c>
      <c r="F1606" s="662" t="s">
        <v>2351</v>
      </c>
      <c r="G1606" s="662" t="s">
        <v>2476</v>
      </c>
      <c r="H1606" s="662" t="s">
        <v>544</v>
      </c>
      <c r="I1606" s="662" t="s">
        <v>1059</v>
      </c>
      <c r="J1606" s="662" t="s">
        <v>1060</v>
      </c>
      <c r="K1606" s="662" t="s">
        <v>1061</v>
      </c>
      <c r="L1606" s="663">
        <v>60.9</v>
      </c>
      <c r="M1606" s="663">
        <v>365.4</v>
      </c>
      <c r="N1606" s="662">
        <v>6</v>
      </c>
      <c r="O1606" s="745">
        <v>1.5</v>
      </c>
      <c r="P1606" s="663">
        <v>365.4</v>
      </c>
      <c r="Q1606" s="678">
        <v>1</v>
      </c>
      <c r="R1606" s="662">
        <v>6</v>
      </c>
      <c r="S1606" s="678">
        <v>1</v>
      </c>
      <c r="T1606" s="745">
        <v>1.5</v>
      </c>
      <c r="U1606" s="701">
        <v>1</v>
      </c>
    </row>
    <row r="1607" spans="1:21" ht="14.4" customHeight="1" x14ac:dyDescent="0.3">
      <c r="A1607" s="661">
        <v>12</v>
      </c>
      <c r="B1607" s="662" t="s">
        <v>543</v>
      </c>
      <c r="C1607" s="662" t="s">
        <v>2356</v>
      </c>
      <c r="D1607" s="743" t="s">
        <v>4570</v>
      </c>
      <c r="E1607" s="744" t="s">
        <v>2378</v>
      </c>
      <c r="F1607" s="662" t="s">
        <v>2351</v>
      </c>
      <c r="G1607" s="662" t="s">
        <v>2713</v>
      </c>
      <c r="H1607" s="662" t="s">
        <v>544</v>
      </c>
      <c r="I1607" s="662" t="s">
        <v>2103</v>
      </c>
      <c r="J1607" s="662" t="s">
        <v>2104</v>
      </c>
      <c r="K1607" s="662" t="s">
        <v>2714</v>
      </c>
      <c r="L1607" s="663">
        <v>48.09</v>
      </c>
      <c r="M1607" s="663">
        <v>288.54000000000002</v>
      </c>
      <c r="N1607" s="662">
        <v>6</v>
      </c>
      <c r="O1607" s="745">
        <v>3</v>
      </c>
      <c r="P1607" s="663">
        <v>192.36</v>
      </c>
      <c r="Q1607" s="678">
        <v>0.66666666666666663</v>
      </c>
      <c r="R1607" s="662">
        <v>4</v>
      </c>
      <c r="S1607" s="678">
        <v>0.66666666666666663</v>
      </c>
      <c r="T1607" s="745">
        <v>2</v>
      </c>
      <c r="U1607" s="701">
        <v>0.66666666666666663</v>
      </c>
    </row>
    <row r="1608" spans="1:21" ht="14.4" customHeight="1" x14ac:dyDescent="0.3">
      <c r="A1608" s="661">
        <v>12</v>
      </c>
      <c r="B1608" s="662" t="s">
        <v>543</v>
      </c>
      <c r="C1608" s="662" t="s">
        <v>2356</v>
      </c>
      <c r="D1608" s="743" t="s">
        <v>4570</v>
      </c>
      <c r="E1608" s="744" t="s">
        <v>2378</v>
      </c>
      <c r="F1608" s="662" t="s">
        <v>2351</v>
      </c>
      <c r="G1608" s="662" t="s">
        <v>3602</v>
      </c>
      <c r="H1608" s="662" t="s">
        <v>544</v>
      </c>
      <c r="I1608" s="662" t="s">
        <v>3603</v>
      </c>
      <c r="J1608" s="662" t="s">
        <v>3604</v>
      </c>
      <c r="K1608" s="662" t="s">
        <v>3605</v>
      </c>
      <c r="L1608" s="663">
        <v>0</v>
      </c>
      <c r="M1608" s="663">
        <v>0</v>
      </c>
      <c r="N1608" s="662">
        <v>1</v>
      </c>
      <c r="O1608" s="745">
        <v>1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12</v>
      </c>
      <c r="B1609" s="662" t="s">
        <v>543</v>
      </c>
      <c r="C1609" s="662" t="s">
        <v>2356</v>
      </c>
      <c r="D1609" s="743" t="s">
        <v>4570</v>
      </c>
      <c r="E1609" s="744" t="s">
        <v>2378</v>
      </c>
      <c r="F1609" s="662" t="s">
        <v>2351</v>
      </c>
      <c r="G1609" s="662" t="s">
        <v>2610</v>
      </c>
      <c r="H1609" s="662" t="s">
        <v>544</v>
      </c>
      <c r="I1609" s="662" t="s">
        <v>817</v>
      </c>
      <c r="J1609" s="662" t="s">
        <v>818</v>
      </c>
      <c r="K1609" s="662" t="s">
        <v>3759</v>
      </c>
      <c r="L1609" s="663">
        <v>0</v>
      </c>
      <c r="M1609" s="663">
        <v>0</v>
      </c>
      <c r="N1609" s="662">
        <v>2</v>
      </c>
      <c r="O1609" s="745">
        <v>2</v>
      </c>
      <c r="P1609" s="663">
        <v>0</v>
      </c>
      <c r="Q1609" s="678"/>
      <c r="R1609" s="662">
        <v>2</v>
      </c>
      <c r="S1609" s="678">
        <v>1</v>
      </c>
      <c r="T1609" s="745">
        <v>2</v>
      </c>
      <c r="U1609" s="701">
        <v>1</v>
      </c>
    </row>
    <row r="1610" spans="1:21" ht="14.4" customHeight="1" x14ac:dyDescent="0.3">
      <c r="A1610" s="661">
        <v>12</v>
      </c>
      <c r="B1610" s="662" t="s">
        <v>543</v>
      </c>
      <c r="C1610" s="662" t="s">
        <v>2356</v>
      </c>
      <c r="D1610" s="743" t="s">
        <v>4570</v>
      </c>
      <c r="E1610" s="744" t="s">
        <v>2378</v>
      </c>
      <c r="F1610" s="662" t="s">
        <v>2351</v>
      </c>
      <c r="G1610" s="662" t="s">
        <v>4039</v>
      </c>
      <c r="H1610" s="662" t="s">
        <v>1529</v>
      </c>
      <c r="I1610" s="662" t="s">
        <v>1714</v>
      </c>
      <c r="J1610" s="662" t="s">
        <v>1697</v>
      </c>
      <c r="K1610" s="662" t="s">
        <v>2211</v>
      </c>
      <c r="L1610" s="663">
        <v>186.87</v>
      </c>
      <c r="M1610" s="663">
        <v>373.74</v>
      </c>
      <c r="N1610" s="662">
        <v>2</v>
      </c>
      <c r="O1610" s="745">
        <v>0.5</v>
      </c>
      <c r="P1610" s="663">
        <v>373.74</v>
      </c>
      <c r="Q1610" s="678">
        <v>1</v>
      </c>
      <c r="R1610" s="662">
        <v>2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12</v>
      </c>
      <c r="B1611" s="662" t="s">
        <v>543</v>
      </c>
      <c r="C1611" s="662" t="s">
        <v>2356</v>
      </c>
      <c r="D1611" s="743" t="s">
        <v>4570</v>
      </c>
      <c r="E1611" s="744" t="s">
        <v>2378</v>
      </c>
      <c r="F1611" s="662" t="s">
        <v>2351</v>
      </c>
      <c r="G1611" s="662" t="s">
        <v>4040</v>
      </c>
      <c r="H1611" s="662" t="s">
        <v>544</v>
      </c>
      <c r="I1611" s="662" t="s">
        <v>4041</v>
      </c>
      <c r="J1611" s="662" t="s">
        <v>4042</v>
      </c>
      <c r="K1611" s="662" t="s">
        <v>4043</v>
      </c>
      <c r="L1611" s="663">
        <v>0</v>
      </c>
      <c r="M1611" s="663">
        <v>0</v>
      </c>
      <c r="N1611" s="662">
        <v>2</v>
      </c>
      <c r="O1611" s="745">
        <v>1.5</v>
      </c>
      <c r="P1611" s="663">
        <v>0</v>
      </c>
      <c r="Q1611" s="678"/>
      <c r="R1611" s="662">
        <v>2</v>
      </c>
      <c r="S1611" s="678">
        <v>1</v>
      </c>
      <c r="T1611" s="745">
        <v>1.5</v>
      </c>
      <c r="U1611" s="701">
        <v>1</v>
      </c>
    </row>
    <row r="1612" spans="1:21" ht="14.4" customHeight="1" x14ac:dyDescent="0.3">
      <c r="A1612" s="661">
        <v>12</v>
      </c>
      <c r="B1612" s="662" t="s">
        <v>543</v>
      </c>
      <c r="C1612" s="662" t="s">
        <v>2356</v>
      </c>
      <c r="D1612" s="743" t="s">
        <v>4570</v>
      </c>
      <c r="E1612" s="744" t="s">
        <v>2378</v>
      </c>
      <c r="F1612" s="662" t="s">
        <v>2351</v>
      </c>
      <c r="G1612" s="662" t="s">
        <v>4040</v>
      </c>
      <c r="H1612" s="662" t="s">
        <v>544</v>
      </c>
      <c r="I1612" s="662" t="s">
        <v>4044</v>
      </c>
      <c r="J1612" s="662" t="s">
        <v>4045</v>
      </c>
      <c r="K1612" s="662" t="s">
        <v>4046</v>
      </c>
      <c r="L1612" s="663">
        <v>0</v>
      </c>
      <c r="M1612" s="663">
        <v>0</v>
      </c>
      <c r="N1612" s="662">
        <v>1</v>
      </c>
      <c r="O1612" s="745">
        <v>0.5</v>
      </c>
      <c r="P1612" s="663">
        <v>0</v>
      </c>
      <c r="Q1612" s="678"/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12</v>
      </c>
      <c r="B1613" s="662" t="s">
        <v>543</v>
      </c>
      <c r="C1613" s="662" t="s">
        <v>2356</v>
      </c>
      <c r="D1613" s="743" t="s">
        <v>4570</v>
      </c>
      <c r="E1613" s="744" t="s">
        <v>2378</v>
      </c>
      <c r="F1613" s="662" t="s">
        <v>2351</v>
      </c>
      <c r="G1613" s="662" t="s">
        <v>4047</v>
      </c>
      <c r="H1613" s="662" t="s">
        <v>544</v>
      </c>
      <c r="I1613" s="662" t="s">
        <v>4048</v>
      </c>
      <c r="J1613" s="662" t="s">
        <v>4049</v>
      </c>
      <c r="K1613" s="662" t="s">
        <v>4050</v>
      </c>
      <c r="L1613" s="663">
        <v>52.75</v>
      </c>
      <c r="M1613" s="663">
        <v>52.75</v>
      </c>
      <c r="N1613" s="662">
        <v>1</v>
      </c>
      <c r="O1613" s="745">
        <v>0.5</v>
      </c>
      <c r="P1613" s="663">
        <v>52.75</v>
      </c>
      <c r="Q1613" s="678">
        <v>1</v>
      </c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12</v>
      </c>
      <c r="B1614" s="662" t="s">
        <v>543</v>
      </c>
      <c r="C1614" s="662" t="s">
        <v>2356</v>
      </c>
      <c r="D1614" s="743" t="s">
        <v>4570</v>
      </c>
      <c r="E1614" s="744" t="s">
        <v>2378</v>
      </c>
      <c r="F1614" s="662" t="s">
        <v>2351</v>
      </c>
      <c r="G1614" s="662" t="s">
        <v>4047</v>
      </c>
      <c r="H1614" s="662" t="s">
        <v>544</v>
      </c>
      <c r="I1614" s="662" t="s">
        <v>4048</v>
      </c>
      <c r="J1614" s="662" t="s">
        <v>4049</v>
      </c>
      <c r="K1614" s="662" t="s">
        <v>4050</v>
      </c>
      <c r="L1614" s="663">
        <v>58.63</v>
      </c>
      <c r="M1614" s="663">
        <v>58.63</v>
      </c>
      <c r="N1614" s="662">
        <v>1</v>
      </c>
      <c r="O1614" s="745">
        <v>0.5</v>
      </c>
      <c r="P1614" s="663">
        <v>58.63</v>
      </c>
      <c r="Q1614" s="678">
        <v>1</v>
      </c>
      <c r="R1614" s="662">
        <v>1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12</v>
      </c>
      <c r="B1615" s="662" t="s">
        <v>543</v>
      </c>
      <c r="C1615" s="662" t="s">
        <v>2356</v>
      </c>
      <c r="D1615" s="743" t="s">
        <v>4570</v>
      </c>
      <c r="E1615" s="744" t="s">
        <v>2378</v>
      </c>
      <c r="F1615" s="662" t="s">
        <v>2351</v>
      </c>
      <c r="G1615" s="662" t="s">
        <v>4047</v>
      </c>
      <c r="H1615" s="662" t="s">
        <v>544</v>
      </c>
      <c r="I1615" s="662" t="s">
        <v>4051</v>
      </c>
      <c r="J1615" s="662" t="s">
        <v>4052</v>
      </c>
      <c r="K1615" s="662" t="s">
        <v>4053</v>
      </c>
      <c r="L1615" s="663">
        <v>52.75</v>
      </c>
      <c r="M1615" s="663">
        <v>105.5</v>
      </c>
      <c r="N1615" s="662">
        <v>2</v>
      </c>
      <c r="O1615" s="745">
        <v>1</v>
      </c>
      <c r="P1615" s="663">
        <v>105.5</v>
      </c>
      <c r="Q1615" s="678">
        <v>1</v>
      </c>
      <c r="R1615" s="662">
        <v>2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12</v>
      </c>
      <c r="B1616" s="662" t="s">
        <v>543</v>
      </c>
      <c r="C1616" s="662" t="s">
        <v>2356</v>
      </c>
      <c r="D1616" s="743" t="s">
        <v>4570</v>
      </c>
      <c r="E1616" s="744" t="s">
        <v>2378</v>
      </c>
      <c r="F1616" s="662" t="s">
        <v>2351</v>
      </c>
      <c r="G1616" s="662" t="s">
        <v>4047</v>
      </c>
      <c r="H1616" s="662" t="s">
        <v>544</v>
      </c>
      <c r="I1616" s="662" t="s">
        <v>4051</v>
      </c>
      <c r="J1616" s="662" t="s">
        <v>4052</v>
      </c>
      <c r="K1616" s="662" t="s">
        <v>4053</v>
      </c>
      <c r="L1616" s="663">
        <v>58.62</v>
      </c>
      <c r="M1616" s="663">
        <v>58.62</v>
      </c>
      <c r="N1616" s="662">
        <v>1</v>
      </c>
      <c r="O1616" s="745">
        <v>1</v>
      </c>
      <c r="P1616" s="663">
        <v>58.62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12</v>
      </c>
      <c r="B1617" s="662" t="s">
        <v>543</v>
      </c>
      <c r="C1617" s="662" t="s">
        <v>2356</v>
      </c>
      <c r="D1617" s="743" t="s">
        <v>4570</v>
      </c>
      <c r="E1617" s="744" t="s">
        <v>2378</v>
      </c>
      <c r="F1617" s="662" t="s">
        <v>2351</v>
      </c>
      <c r="G1617" s="662" t="s">
        <v>3085</v>
      </c>
      <c r="H1617" s="662" t="s">
        <v>544</v>
      </c>
      <c r="I1617" s="662" t="s">
        <v>3089</v>
      </c>
      <c r="J1617" s="662" t="s">
        <v>3087</v>
      </c>
      <c r="K1617" s="662" t="s">
        <v>3090</v>
      </c>
      <c r="L1617" s="663">
        <v>115.13</v>
      </c>
      <c r="M1617" s="663">
        <v>115.13</v>
      </c>
      <c r="N1617" s="662">
        <v>1</v>
      </c>
      <c r="O1617" s="745">
        <v>1</v>
      </c>
      <c r="P1617" s="663">
        <v>115.13</v>
      </c>
      <c r="Q1617" s="678">
        <v>1</v>
      </c>
      <c r="R1617" s="662">
        <v>1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12</v>
      </c>
      <c r="B1618" s="662" t="s">
        <v>543</v>
      </c>
      <c r="C1618" s="662" t="s">
        <v>2356</v>
      </c>
      <c r="D1618" s="743" t="s">
        <v>4570</v>
      </c>
      <c r="E1618" s="744" t="s">
        <v>2378</v>
      </c>
      <c r="F1618" s="662" t="s">
        <v>2351</v>
      </c>
      <c r="G1618" s="662" t="s">
        <v>4054</v>
      </c>
      <c r="H1618" s="662" t="s">
        <v>544</v>
      </c>
      <c r="I1618" s="662" t="s">
        <v>1161</v>
      </c>
      <c r="J1618" s="662" t="s">
        <v>1162</v>
      </c>
      <c r="K1618" s="662" t="s">
        <v>4055</v>
      </c>
      <c r="L1618" s="663">
        <v>229.15</v>
      </c>
      <c r="M1618" s="663">
        <v>458.3</v>
      </c>
      <c r="N1618" s="662">
        <v>2</v>
      </c>
      <c r="O1618" s="745">
        <v>0.5</v>
      </c>
      <c r="P1618" s="663">
        <v>458.3</v>
      </c>
      <c r="Q1618" s="678">
        <v>1</v>
      </c>
      <c r="R1618" s="662">
        <v>2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12</v>
      </c>
      <c r="B1619" s="662" t="s">
        <v>543</v>
      </c>
      <c r="C1619" s="662" t="s">
        <v>2356</v>
      </c>
      <c r="D1619" s="743" t="s">
        <v>4570</v>
      </c>
      <c r="E1619" s="744" t="s">
        <v>2378</v>
      </c>
      <c r="F1619" s="662" t="s">
        <v>2351</v>
      </c>
      <c r="G1619" s="662" t="s">
        <v>3287</v>
      </c>
      <c r="H1619" s="662" t="s">
        <v>1529</v>
      </c>
      <c r="I1619" s="662" t="s">
        <v>3291</v>
      </c>
      <c r="J1619" s="662" t="s">
        <v>3292</v>
      </c>
      <c r="K1619" s="662" t="s">
        <v>3293</v>
      </c>
      <c r="L1619" s="663">
        <v>79.03</v>
      </c>
      <c r="M1619" s="663">
        <v>79.03</v>
      </c>
      <c r="N1619" s="662">
        <v>1</v>
      </c>
      <c r="O1619" s="745">
        <v>1</v>
      </c>
      <c r="P1619" s="663">
        <v>79.03</v>
      </c>
      <c r="Q1619" s="678">
        <v>1</v>
      </c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12</v>
      </c>
      <c r="B1620" s="662" t="s">
        <v>543</v>
      </c>
      <c r="C1620" s="662" t="s">
        <v>2356</v>
      </c>
      <c r="D1620" s="743" t="s">
        <v>4570</v>
      </c>
      <c r="E1620" s="744" t="s">
        <v>2378</v>
      </c>
      <c r="F1620" s="662" t="s">
        <v>2351</v>
      </c>
      <c r="G1620" s="662" t="s">
        <v>3287</v>
      </c>
      <c r="H1620" s="662" t="s">
        <v>544</v>
      </c>
      <c r="I1620" s="662" t="s">
        <v>4056</v>
      </c>
      <c r="J1620" s="662" t="s">
        <v>4057</v>
      </c>
      <c r="K1620" s="662" t="s">
        <v>4058</v>
      </c>
      <c r="L1620" s="663">
        <v>98.78</v>
      </c>
      <c r="M1620" s="663">
        <v>395.12</v>
      </c>
      <c r="N1620" s="662">
        <v>4</v>
      </c>
      <c r="O1620" s="745">
        <v>3.5</v>
      </c>
      <c r="P1620" s="663">
        <v>395.12</v>
      </c>
      <c r="Q1620" s="678">
        <v>1</v>
      </c>
      <c r="R1620" s="662">
        <v>4</v>
      </c>
      <c r="S1620" s="678">
        <v>1</v>
      </c>
      <c r="T1620" s="745">
        <v>3.5</v>
      </c>
      <c r="U1620" s="701">
        <v>1</v>
      </c>
    </row>
    <row r="1621" spans="1:21" ht="14.4" customHeight="1" x14ac:dyDescent="0.3">
      <c r="A1621" s="661">
        <v>12</v>
      </c>
      <c r="B1621" s="662" t="s">
        <v>543</v>
      </c>
      <c r="C1621" s="662" t="s">
        <v>2356</v>
      </c>
      <c r="D1621" s="743" t="s">
        <v>4570</v>
      </c>
      <c r="E1621" s="744" t="s">
        <v>2378</v>
      </c>
      <c r="F1621" s="662" t="s">
        <v>2351</v>
      </c>
      <c r="G1621" s="662" t="s">
        <v>3287</v>
      </c>
      <c r="H1621" s="662" t="s">
        <v>1529</v>
      </c>
      <c r="I1621" s="662" t="s">
        <v>4059</v>
      </c>
      <c r="J1621" s="662" t="s">
        <v>3292</v>
      </c>
      <c r="K1621" s="662" t="s">
        <v>4060</v>
      </c>
      <c r="L1621" s="663">
        <v>79.03</v>
      </c>
      <c r="M1621" s="663">
        <v>79.03</v>
      </c>
      <c r="N1621" s="662">
        <v>1</v>
      </c>
      <c r="O1621" s="745">
        <v>0.5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12</v>
      </c>
      <c r="B1622" s="662" t="s">
        <v>543</v>
      </c>
      <c r="C1622" s="662" t="s">
        <v>2356</v>
      </c>
      <c r="D1622" s="743" t="s">
        <v>4570</v>
      </c>
      <c r="E1622" s="744" t="s">
        <v>2378</v>
      </c>
      <c r="F1622" s="662" t="s">
        <v>2351</v>
      </c>
      <c r="G1622" s="662" t="s">
        <v>3287</v>
      </c>
      <c r="H1622" s="662" t="s">
        <v>544</v>
      </c>
      <c r="I1622" s="662" t="s">
        <v>3620</v>
      </c>
      <c r="J1622" s="662" t="s">
        <v>3621</v>
      </c>
      <c r="K1622" s="662" t="s">
        <v>3622</v>
      </c>
      <c r="L1622" s="663">
        <v>79.03</v>
      </c>
      <c r="M1622" s="663">
        <v>237.09</v>
      </c>
      <c r="N1622" s="662">
        <v>3</v>
      </c>
      <c r="O1622" s="745">
        <v>2.5</v>
      </c>
      <c r="P1622" s="663">
        <v>158.06</v>
      </c>
      <c r="Q1622" s="678">
        <v>0.66666666666666663</v>
      </c>
      <c r="R1622" s="662">
        <v>2</v>
      </c>
      <c r="S1622" s="678">
        <v>0.66666666666666663</v>
      </c>
      <c r="T1622" s="745">
        <v>1.5</v>
      </c>
      <c r="U1622" s="701">
        <v>0.6</v>
      </c>
    </row>
    <row r="1623" spans="1:21" ht="14.4" customHeight="1" x14ac:dyDescent="0.3">
      <c r="A1623" s="661">
        <v>12</v>
      </c>
      <c r="B1623" s="662" t="s">
        <v>543</v>
      </c>
      <c r="C1623" s="662" t="s">
        <v>2356</v>
      </c>
      <c r="D1623" s="743" t="s">
        <v>4570</v>
      </c>
      <c r="E1623" s="744" t="s">
        <v>2378</v>
      </c>
      <c r="F1623" s="662" t="s">
        <v>2351</v>
      </c>
      <c r="G1623" s="662" t="s">
        <v>4061</v>
      </c>
      <c r="H1623" s="662" t="s">
        <v>1529</v>
      </c>
      <c r="I1623" s="662" t="s">
        <v>4062</v>
      </c>
      <c r="J1623" s="662" t="s">
        <v>4063</v>
      </c>
      <c r="K1623" s="662" t="s">
        <v>3054</v>
      </c>
      <c r="L1623" s="663">
        <v>69.16</v>
      </c>
      <c r="M1623" s="663">
        <v>69.16</v>
      </c>
      <c r="N1623" s="662">
        <v>1</v>
      </c>
      <c r="O1623" s="745">
        <v>0.5</v>
      </c>
      <c r="P1623" s="663">
        <v>69.16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12</v>
      </c>
      <c r="B1624" s="662" t="s">
        <v>543</v>
      </c>
      <c r="C1624" s="662" t="s">
        <v>2356</v>
      </c>
      <c r="D1624" s="743" t="s">
        <v>4570</v>
      </c>
      <c r="E1624" s="744" t="s">
        <v>2378</v>
      </c>
      <c r="F1624" s="662" t="s">
        <v>2351</v>
      </c>
      <c r="G1624" s="662" t="s">
        <v>2831</v>
      </c>
      <c r="H1624" s="662" t="s">
        <v>544</v>
      </c>
      <c r="I1624" s="662" t="s">
        <v>4064</v>
      </c>
      <c r="J1624" s="662" t="s">
        <v>4065</v>
      </c>
      <c r="K1624" s="662" t="s">
        <v>4066</v>
      </c>
      <c r="L1624" s="663">
        <v>59.78</v>
      </c>
      <c r="M1624" s="663">
        <v>59.78</v>
      </c>
      <c r="N1624" s="662">
        <v>1</v>
      </c>
      <c r="O1624" s="745">
        <v>0.5</v>
      </c>
      <c r="P1624" s="663">
        <v>59.78</v>
      </c>
      <c r="Q1624" s="678">
        <v>1</v>
      </c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12</v>
      </c>
      <c r="B1625" s="662" t="s">
        <v>543</v>
      </c>
      <c r="C1625" s="662" t="s">
        <v>2356</v>
      </c>
      <c r="D1625" s="743" t="s">
        <v>4570</v>
      </c>
      <c r="E1625" s="744" t="s">
        <v>2378</v>
      </c>
      <c r="F1625" s="662" t="s">
        <v>2351</v>
      </c>
      <c r="G1625" s="662" t="s">
        <v>3298</v>
      </c>
      <c r="H1625" s="662" t="s">
        <v>544</v>
      </c>
      <c r="I1625" s="662" t="s">
        <v>4067</v>
      </c>
      <c r="J1625" s="662" t="s">
        <v>4068</v>
      </c>
      <c r="K1625" s="662" t="s">
        <v>2308</v>
      </c>
      <c r="L1625" s="663">
        <v>48.72</v>
      </c>
      <c r="M1625" s="663">
        <v>48.72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12</v>
      </c>
      <c r="B1626" s="662" t="s">
        <v>543</v>
      </c>
      <c r="C1626" s="662" t="s">
        <v>2356</v>
      </c>
      <c r="D1626" s="743" t="s">
        <v>4570</v>
      </c>
      <c r="E1626" s="744" t="s">
        <v>2378</v>
      </c>
      <c r="F1626" s="662" t="s">
        <v>2351</v>
      </c>
      <c r="G1626" s="662" t="s">
        <v>4069</v>
      </c>
      <c r="H1626" s="662" t="s">
        <v>544</v>
      </c>
      <c r="I1626" s="662" t="s">
        <v>4070</v>
      </c>
      <c r="J1626" s="662" t="s">
        <v>4071</v>
      </c>
      <c r="K1626" s="662" t="s">
        <v>4072</v>
      </c>
      <c r="L1626" s="663">
        <v>0</v>
      </c>
      <c r="M1626" s="663">
        <v>0</v>
      </c>
      <c r="N1626" s="662">
        <v>3</v>
      </c>
      <c r="O1626" s="745">
        <v>1</v>
      </c>
      <c r="P1626" s="663">
        <v>0</v>
      </c>
      <c r="Q1626" s="678"/>
      <c r="R1626" s="662">
        <v>3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12</v>
      </c>
      <c r="B1627" s="662" t="s">
        <v>543</v>
      </c>
      <c r="C1627" s="662" t="s">
        <v>2356</v>
      </c>
      <c r="D1627" s="743" t="s">
        <v>4570</v>
      </c>
      <c r="E1627" s="744" t="s">
        <v>2378</v>
      </c>
      <c r="F1627" s="662" t="s">
        <v>2351</v>
      </c>
      <c r="G1627" s="662" t="s">
        <v>4069</v>
      </c>
      <c r="H1627" s="662" t="s">
        <v>544</v>
      </c>
      <c r="I1627" s="662" t="s">
        <v>4073</v>
      </c>
      <c r="J1627" s="662" t="s">
        <v>4071</v>
      </c>
      <c r="K1627" s="662" t="s">
        <v>4074</v>
      </c>
      <c r="L1627" s="663">
        <v>0</v>
      </c>
      <c r="M1627" s="663">
        <v>0</v>
      </c>
      <c r="N1627" s="662">
        <v>1</v>
      </c>
      <c r="O1627" s="745">
        <v>1</v>
      </c>
      <c r="P1627" s="663">
        <v>0</v>
      </c>
      <c r="Q1627" s="678"/>
      <c r="R1627" s="662">
        <v>1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12</v>
      </c>
      <c r="B1628" s="662" t="s">
        <v>543</v>
      </c>
      <c r="C1628" s="662" t="s">
        <v>2356</v>
      </c>
      <c r="D1628" s="743" t="s">
        <v>4570</v>
      </c>
      <c r="E1628" s="744" t="s">
        <v>2378</v>
      </c>
      <c r="F1628" s="662" t="s">
        <v>2351</v>
      </c>
      <c r="G1628" s="662" t="s">
        <v>4075</v>
      </c>
      <c r="H1628" s="662" t="s">
        <v>544</v>
      </c>
      <c r="I1628" s="662" t="s">
        <v>4076</v>
      </c>
      <c r="J1628" s="662" t="s">
        <v>4077</v>
      </c>
      <c r="K1628" s="662" t="s">
        <v>4078</v>
      </c>
      <c r="L1628" s="663">
        <v>240.7</v>
      </c>
      <c r="M1628" s="663">
        <v>240.7</v>
      </c>
      <c r="N1628" s="662">
        <v>1</v>
      </c>
      <c r="O1628" s="745">
        <v>0.5</v>
      </c>
      <c r="P1628" s="663">
        <v>240.7</v>
      </c>
      <c r="Q1628" s="678">
        <v>1</v>
      </c>
      <c r="R1628" s="662">
        <v>1</v>
      </c>
      <c r="S1628" s="678">
        <v>1</v>
      </c>
      <c r="T1628" s="745">
        <v>0.5</v>
      </c>
      <c r="U1628" s="701">
        <v>1</v>
      </c>
    </row>
    <row r="1629" spans="1:21" ht="14.4" customHeight="1" x14ac:dyDescent="0.3">
      <c r="A1629" s="661">
        <v>12</v>
      </c>
      <c r="B1629" s="662" t="s">
        <v>543</v>
      </c>
      <c r="C1629" s="662" t="s">
        <v>2356</v>
      </c>
      <c r="D1629" s="743" t="s">
        <v>4570</v>
      </c>
      <c r="E1629" s="744" t="s">
        <v>2378</v>
      </c>
      <c r="F1629" s="662" t="s">
        <v>2351</v>
      </c>
      <c r="G1629" s="662" t="s">
        <v>2393</v>
      </c>
      <c r="H1629" s="662" t="s">
        <v>1529</v>
      </c>
      <c r="I1629" s="662" t="s">
        <v>2394</v>
      </c>
      <c r="J1629" s="662" t="s">
        <v>1574</v>
      </c>
      <c r="K1629" s="662" t="s">
        <v>2201</v>
      </c>
      <c r="L1629" s="663">
        <v>1385.62</v>
      </c>
      <c r="M1629" s="663">
        <v>24941.159999999996</v>
      </c>
      <c r="N1629" s="662">
        <v>18</v>
      </c>
      <c r="O1629" s="745">
        <v>1.5</v>
      </c>
      <c r="P1629" s="663">
        <v>24941.159999999996</v>
      </c>
      <c r="Q1629" s="678">
        <v>1</v>
      </c>
      <c r="R1629" s="662">
        <v>18</v>
      </c>
      <c r="S1629" s="678">
        <v>1</v>
      </c>
      <c r="T1629" s="745">
        <v>1.5</v>
      </c>
      <c r="U1629" s="701">
        <v>1</v>
      </c>
    </row>
    <row r="1630" spans="1:21" ht="14.4" customHeight="1" x14ac:dyDescent="0.3">
      <c r="A1630" s="661">
        <v>12</v>
      </c>
      <c r="B1630" s="662" t="s">
        <v>543</v>
      </c>
      <c r="C1630" s="662" t="s">
        <v>2356</v>
      </c>
      <c r="D1630" s="743" t="s">
        <v>4570</v>
      </c>
      <c r="E1630" s="744" t="s">
        <v>2378</v>
      </c>
      <c r="F1630" s="662" t="s">
        <v>2351</v>
      </c>
      <c r="G1630" s="662" t="s">
        <v>2393</v>
      </c>
      <c r="H1630" s="662" t="s">
        <v>1529</v>
      </c>
      <c r="I1630" s="662" t="s">
        <v>1719</v>
      </c>
      <c r="J1630" s="662" t="s">
        <v>1574</v>
      </c>
      <c r="K1630" s="662" t="s">
        <v>2201</v>
      </c>
      <c r="L1630" s="663">
        <v>1385.62</v>
      </c>
      <c r="M1630" s="663">
        <v>8313.7199999999993</v>
      </c>
      <c r="N1630" s="662">
        <v>6</v>
      </c>
      <c r="O1630" s="745">
        <v>0.5</v>
      </c>
      <c r="P1630" s="663">
        <v>8313.7199999999993</v>
      </c>
      <c r="Q1630" s="678">
        <v>1</v>
      </c>
      <c r="R1630" s="662">
        <v>6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12</v>
      </c>
      <c r="B1631" s="662" t="s">
        <v>543</v>
      </c>
      <c r="C1631" s="662" t="s">
        <v>2356</v>
      </c>
      <c r="D1631" s="743" t="s">
        <v>4570</v>
      </c>
      <c r="E1631" s="744" t="s">
        <v>2378</v>
      </c>
      <c r="F1631" s="662" t="s">
        <v>2351</v>
      </c>
      <c r="G1631" s="662" t="s">
        <v>2451</v>
      </c>
      <c r="H1631" s="662" t="s">
        <v>1529</v>
      </c>
      <c r="I1631" s="662" t="s">
        <v>1539</v>
      </c>
      <c r="J1631" s="662" t="s">
        <v>1540</v>
      </c>
      <c r="K1631" s="662" t="s">
        <v>2310</v>
      </c>
      <c r="L1631" s="663">
        <v>36.54</v>
      </c>
      <c r="M1631" s="663">
        <v>36.54</v>
      </c>
      <c r="N1631" s="662">
        <v>1</v>
      </c>
      <c r="O1631" s="745">
        <v>1</v>
      </c>
      <c r="P1631" s="663">
        <v>36.54</v>
      </c>
      <c r="Q1631" s="678">
        <v>1</v>
      </c>
      <c r="R1631" s="662">
        <v>1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12</v>
      </c>
      <c r="B1632" s="662" t="s">
        <v>543</v>
      </c>
      <c r="C1632" s="662" t="s">
        <v>2356</v>
      </c>
      <c r="D1632" s="743" t="s">
        <v>4570</v>
      </c>
      <c r="E1632" s="744" t="s">
        <v>2378</v>
      </c>
      <c r="F1632" s="662" t="s">
        <v>2351</v>
      </c>
      <c r="G1632" s="662" t="s">
        <v>2451</v>
      </c>
      <c r="H1632" s="662" t="s">
        <v>1529</v>
      </c>
      <c r="I1632" s="662" t="s">
        <v>3306</v>
      </c>
      <c r="J1632" s="662" t="s">
        <v>1540</v>
      </c>
      <c r="K1632" s="662" t="s">
        <v>3307</v>
      </c>
      <c r="L1632" s="663">
        <v>193.26</v>
      </c>
      <c r="M1632" s="663">
        <v>386.52</v>
      </c>
      <c r="N1632" s="662">
        <v>2</v>
      </c>
      <c r="O1632" s="745">
        <v>0.5</v>
      </c>
      <c r="P1632" s="663">
        <v>386.52</v>
      </c>
      <c r="Q1632" s="678">
        <v>1</v>
      </c>
      <c r="R1632" s="662">
        <v>2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12</v>
      </c>
      <c r="B1633" s="662" t="s">
        <v>543</v>
      </c>
      <c r="C1633" s="662" t="s">
        <v>2356</v>
      </c>
      <c r="D1633" s="743" t="s">
        <v>4570</v>
      </c>
      <c r="E1633" s="744" t="s">
        <v>2378</v>
      </c>
      <c r="F1633" s="662" t="s">
        <v>2351</v>
      </c>
      <c r="G1633" s="662" t="s">
        <v>2395</v>
      </c>
      <c r="H1633" s="662" t="s">
        <v>544</v>
      </c>
      <c r="I1633" s="662" t="s">
        <v>2680</v>
      </c>
      <c r="J1633" s="662" t="s">
        <v>2681</v>
      </c>
      <c r="K1633" s="662" t="s">
        <v>2682</v>
      </c>
      <c r="L1633" s="663">
        <v>146.84</v>
      </c>
      <c r="M1633" s="663">
        <v>1908.9199999999998</v>
      </c>
      <c r="N1633" s="662">
        <v>13</v>
      </c>
      <c r="O1633" s="745">
        <v>8.5</v>
      </c>
      <c r="P1633" s="663">
        <v>1762.08</v>
      </c>
      <c r="Q1633" s="678">
        <v>0.92307692307692313</v>
      </c>
      <c r="R1633" s="662">
        <v>12</v>
      </c>
      <c r="S1633" s="678">
        <v>0.92307692307692313</v>
      </c>
      <c r="T1633" s="745">
        <v>7.5</v>
      </c>
      <c r="U1633" s="701">
        <v>0.88235294117647056</v>
      </c>
    </row>
    <row r="1634" spans="1:21" ht="14.4" customHeight="1" x14ac:dyDescent="0.3">
      <c r="A1634" s="661">
        <v>12</v>
      </c>
      <c r="B1634" s="662" t="s">
        <v>543</v>
      </c>
      <c r="C1634" s="662" t="s">
        <v>2356</v>
      </c>
      <c r="D1634" s="743" t="s">
        <v>4570</v>
      </c>
      <c r="E1634" s="744" t="s">
        <v>2378</v>
      </c>
      <c r="F1634" s="662" t="s">
        <v>2351</v>
      </c>
      <c r="G1634" s="662" t="s">
        <v>2395</v>
      </c>
      <c r="H1634" s="662" t="s">
        <v>544</v>
      </c>
      <c r="I1634" s="662" t="s">
        <v>1868</v>
      </c>
      <c r="J1634" s="662" t="s">
        <v>1869</v>
      </c>
      <c r="K1634" s="662" t="s">
        <v>2310</v>
      </c>
      <c r="L1634" s="663">
        <v>88.1</v>
      </c>
      <c r="M1634" s="663">
        <v>8545.7000000000007</v>
      </c>
      <c r="N1634" s="662">
        <v>97</v>
      </c>
      <c r="O1634" s="745">
        <v>27</v>
      </c>
      <c r="P1634" s="663">
        <v>7048</v>
      </c>
      <c r="Q1634" s="678">
        <v>0.82474226804123707</v>
      </c>
      <c r="R1634" s="662">
        <v>80</v>
      </c>
      <c r="S1634" s="678">
        <v>0.82474226804123707</v>
      </c>
      <c r="T1634" s="745">
        <v>22</v>
      </c>
      <c r="U1634" s="701">
        <v>0.81481481481481477</v>
      </c>
    </row>
    <row r="1635" spans="1:21" ht="14.4" customHeight="1" x14ac:dyDescent="0.3">
      <c r="A1635" s="661">
        <v>12</v>
      </c>
      <c r="B1635" s="662" t="s">
        <v>543</v>
      </c>
      <c r="C1635" s="662" t="s">
        <v>2356</v>
      </c>
      <c r="D1635" s="743" t="s">
        <v>4570</v>
      </c>
      <c r="E1635" s="744" t="s">
        <v>2378</v>
      </c>
      <c r="F1635" s="662" t="s">
        <v>2351</v>
      </c>
      <c r="G1635" s="662" t="s">
        <v>2396</v>
      </c>
      <c r="H1635" s="662" t="s">
        <v>544</v>
      </c>
      <c r="I1635" s="662" t="s">
        <v>2397</v>
      </c>
      <c r="J1635" s="662" t="s">
        <v>2398</v>
      </c>
      <c r="K1635" s="662" t="s">
        <v>2399</v>
      </c>
      <c r="L1635" s="663">
        <v>75.739999999999995</v>
      </c>
      <c r="M1635" s="663">
        <v>1893.5</v>
      </c>
      <c r="N1635" s="662">
        <v>25</v>
      </c>
      <c r="O1635" s="745">
        <v>18.5</v>
      </c>
      <c r="P1635" s="663">
        <v>1666.28</v>
      </c>
      <c r="Q1635" s="678">
        <v>0.88</v>
      </c>
      <c r="R1635" s="662">
        <v>22</v>
      </c>
      <c r="S1635" s="678">
        <v>0.88</v>
      </c>
      <c r="T1635" s="745">
        <v>15.5</v>
      </c>
      <c r="U1635" s="701">
        <v>0.83783783783783783</v>
      </c>
    </row>
    <row r="1636" spans="1:21" ht="14.4" customHeight="1" x14ac:dyDescent="0.3">
      <c r="A1636" s="661">
        <v>12</v>
      </c>
      <c r="B1636" s="662" t="s">
        <v>543</v>
      </c>
      <c r="C1636" s="662" t="s">
        <v>2356</v>
      </c>
      <c r="D1636" s="743" t="s">
        <v>4570</v>
      </c>
      <c r="E1636" s="744" t="s">
        <v>2378</v>
      </c>
      <c r="F1636" s="662" t="s">
        <v>2351</v>
      </c>
      <c r="G1636" s="662" t="s">
        <v>2400</v>
      </c>
      <c r="H1636" s="662" t="s">
        <v>544</v>
      </c>
      <c r="I1636" s="662" t="s">
        <v>1790</v>
      </c>
      <c r="J1636" s="662" t="s">
        <v>1791</v>
      </c>
      <c r="K1636" s="662" t="s">
        <v>2401</v>
      </c>
      <c r="L1636" s="663">
        <v>78.33</v>
      </c>
      <c r="M1636" s="663">
        <v>2584.8900000000003</v>
      </c>
      <c r="N1636" s="662">
        <v>33</v>
      </c>
      <c r="O1636" s="745">
        <v>15.5</v>
      </c>
      <c r="P1636" s="663">
        <v>2036.5800000000002</v>
      </c>
      <c r="Q1636" s="678">
        <v>0.78787878787878785</v>
      </c>
      <c r="R1636" s="662">
        <v>26</v>
      </c>
      <c r="S1636" s="678">
        <v>0.78787878787878785</v>
      </c>
      <c r="T1636" s="745">
        <v>12</v>
      </c>
      <c r="U1636" s="701">
        <v>0.77419354838709675</v>
      </c>
    </row>
    <row r="1637" spans="1:21" ht="14.4" customHeight="1" x14ac:dyDescent="0.3">
      <c r="A1637" s="661">
        <v>12</v>
      </c>
      <c r="B1637" s="662" t="s">
        <v>543</v>
      </c>
      <c r="C1637" s="662" t="s">
        <v>2356</v>
      </c>
      <c r="D1637" s="743" t="s">
        <v>4570</v>
      </c>
      <c r="E1637" s="744" t="s">
        <v>2378</v>
      </c>
      <c r="F1637" s="662" t="s">
        <v>2351</v>
      </c>
      <c r="G1637" s="662" t="s">
        <v>3099</v>
      </c>
      <c r="H1637" s="662" t="s">
        <v>544</v>
      </c>
      <c r="I1637" s="662" t="s">
        <v>3845</v>
      </c>
      <c r="J1637" s="662" t="s">
        <v>3846</v>
      </c>
      <c r="K1637" s="662" t="s">
        <v>3102</v>
      </c>
      <c r="L1637" s="663">
        <v>138.88999999999999</v>
      </c>
      <c r="M1637" s="663">
        <v>138.88999999999999</v>
      </c>
      <c r="N1637" s="662">
        <v>1</v>
      </c>
      <c r="O1637" s="745">
        <v>0.5</v>
      </c>
      <c r="P1637" s="663">
        <v>138.88999999999999</v>
      </c>
      <c r="Q1637" s="678">
        <v>1</v>
      </c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12</v>
      </c>
      <c r="B1638" s="662" t="s">
        <v>543</v>
      </c>
      <c r="C1638" s="662" t="s">
        <v>2356</v>
      </c>
      <c r="D1638" s="743" t="s">
        <v>4570</v>
      </c>
      <c r="E1638" s="744" t="s">
        <v>2378</v>
      </c>
      <c r="F1638" s="662" t="s">
        <v>2351</v>
      </c>
      <c r="G1638" s="662" t="s">
        <v>3099</v>
      </c>
      <c r="H1638" s="662" t="s">
        <v>544</v>
      </c>
      <c r="I1638" s="662" t="s">
        <v>3764</v>
      </c>
      <c r="J1638" s="662" t="s">
        <v>3101</v>
      </c>
      <c r="K1638" s="662" t="s">
        <v>2232</v>
      </c>
      <c r="L1638" s="663">
        <v>123.02</v>
      </c>
      <c r="M1638" s="663">
        <v>8242.340000000002</v>
      </c>
      <c r="N1638" s="662">
        <v>67</v>
      </c>
      <c r="O1638" s="745">
        <v>16</v>
      </c>
      <c r="P1638" s="663">
        <v>5658.9200000000019</v>
      </c>
      <c r="Q1638" s="678">
        <v>0.68656716417910457</v>
      </c>
      <c r="R1638" s="662">
        <v>46</v>
      </c>
      <c r="S1638" s="678">
        <v>0.68656716417910446</v>
      </c>
      <c r="T1638" s="745">
        <v>12</v>
      </c>
      <c r="U1638" s="701">
        <v>0.75</v>
      </c>
    </row>
    <row r="1639" spans="1:21" ht="14.4" customHeight="1" x14ac:dyDescent="0.3">
      <c r="A1639" s="661">
        <v>12</v>
      </c>
      <c r="B1639" s="662" t="s">
        <v>543</v>
      </c>
      <c r="C1639" s="662" t="s">
        <v>2356</v>
      </c>
      <c r="D1639" s="743" t="s">
        <v>4570</v>
      </c>
      <c r="E1639" s="744" t="s">
        <v>2378</v>
      </c>
      <c r="F1639" s="662" t="s">
        <v>2351</v>
      </c>
      <c r="G1639" s="662" t="s">
        <v>3099</v>
      </c>
      <c r="H1639" s="662" t="s">
        <v>544</v>
      </c>
      <c r="I1639" s="662" t="s">
        <v>3764</v>
      </c>
      <c r="J1639" s="662" t="s">
        <v>3101</v>
      </c>
      <c r="K1639" s="662" t="s">
        <v>2232</v>
      </c>
      <c r="L1639" s="663">
        <v>69.44</v>
      </c>
      <c r="M1639" s="663">
        <v>5694.08</v>
      </c>
      <c r="N1639" s="662">
        <v>82</v>
      </c>
      <c r="O1639" s="745">
        <v>19</v>
      </c>
      <c r="P1639" s="663">
        <v>3888.6400000000003</v>
      </c>
      <c r="Q1639" s="678">
        <v>0.68292682926829273</v>
      </c>
      <c r="R1639" s="662">
        <v>56</v>
      </c>
      <c r="S1639" s="678">
        <v>0.68292682926829273</v>
      </c>
      <c r="T1639" s="745">
        <v>14</v>
      </c>
      <c r="U1639" s="701">
        <v>0.73684210526315785</v>
      </c>
    </row>
    <row r="1640" spans="1:21" ht="14.4" customHeight="1" x14ac:dyDescent="0.3">
      <c r="A1640" s="661">
        <v>12</v>
      </c>
      <c r="B1640" s="662" t="s">
        <v>543</v>
      </c>
      <c r="C1640" s="662" t="s">
        <v>2356</v>
      </c>
      <c r="D1640" s="743" t="s">
        <v>4570</v>
      </c>
      <c r="E1640" s="744" t="s">
        <v>2378</v>
      </c>
      <c r="F1640" s="662" t="s">
        <v>2351</v>
      </c>
      <c r="G1640" s="662" t="s">
        <v>3623</v>
      </c>
      <c r="H1640" s="662" t="s">
        <v>544</v>
      </c>
      <c r="I1640" s="662" t="s">
        <v>4079</v>
      </c>
      <c r="J1640" s="662" t="s">
        <v>4080</v>
      </c>
      <c r="K1640" s="662" t="s">
        <v>4081</v>
      </c>
      <c r="L1640" s="663">
        <v>0</v>
      </c>
      <c r="M1640" s="663">
        <v>0</v>
      </c>
      <c r="N1640" s="662">
        <v>1</v>
      </c>
      <c r="O1640" s="745"/>
      <c r="P1640" s="663"/>
      <c r="Q1640" s="678"/>
      <c r="R1640" s="662"/>
      <c r="S1640" s="678">
        <v>0</v>
      </c>
      <c r="T1640" s="745"/>
      <c r="U1640" s="701"/>
    </row>
    <row r="1641" spans="1:21" ht="14.4" customHeight="1" x14ac:dyDescent="0.3">
      <c r="A1641" s="661">
        <v>12</v>
      </c>
      <c r="B1641" s="662" t="s">
        <v>543</v>
      </c>
      <c r="C1641" s="662" t="s">
        <v>2356</v>
      </c>
      <c r="D1641" s="743" t="s">
        <v>4570</v>
      </c>
      <c r="E1641" s="744" t="s">
        <v>2378</v>
      </c>
      <c r="F1641" s="662" t="s">
        <v>2351</v>
      </c>
      <c r="G1641" s="662" t="s">
        <v>3627</v>
      </c>
      <c r="H1641" s="662" t="s">
        <v>1529</v>
      </c>
      <c r="I1641" s="662" t="s">
        <v>4082</v>
      </c>
      <c r="J1641" s="662" t="s">
        <v>4083</v>
      </c>
      <c r="K1641" s="662" t="s">
        <v>4084</v>
      </c>
      <c r="L1641" s="663">
        <v>545.82000000000005</v>
      </c>
      <c r="M1641" s="663">
        <v>545.82000000000005</v>
      </c>
      <c r="N1641" s="662">
        <v>1</v>
      </c>
      <c r="O1641" s="745">
        <v>0.5</v>
      </c>
      <c r="P1641" s="663">
        <v>545.82000000000005</v>
      </c>
      <c r="Q1641" s="678">
        <v>1</v>
      </c>
      <c r="R1641" s="662">
        <v>1</v>
      </c>
      <c r="S1641" s="678">
        <v>1</v>
      </c>
      <c r="T1641" s="745">
        <v>0.5</v>
      </c>
      <c r="U1641" s="701">
        <v>1</v>
      </c>
    </row>
    <row r="1642" spans="1:21" ht="14.4" customHeight="1" x14ac:dyDescent="0.3">
      <c r="A1642" s="661">
        <v>12</v>
      </c>
      <c r="B1642" s="662" t="s">
        <v>543</v>
      </c>
      <c r="C1642" s="662" t="s">
        <v>2356</v>
      </c>
      <c r="D1642" s="743" t="s">
        <v>4570</v>
      </c>
      <c r="E1642" s="744" t="s">
        <v>2378</v>
      </c>
      <c r="F1642" s="662" t="s">
        <v>2351</v>
      </c>
      <c r="G1642" s="662" t="s">
        <v>3627</v>
      </c>
      <c r="H1642" s="662" t="s">
        <v>1529</v>
      </c>
      <c r="I1642" s="662" t="s">
        <v>4085</v>
      </c>
      <c r="J1642" s="662" t="s">
        <v>4086</v>
      </c>
      <c r="K1642" s="662" t="s">
        <v>4087</v>
      </c>
      <c r="L1642" s="663">
        <v>704.73</v>
      </c>
      <c r="M1642" s="663">
        <v>704.73</v>
      </c>
      <c r="N1642" s="662">
        <v>1</v>
      </c>
      <c r="O1642" s="745">
        <v>1</v>
      </c>
      <c r="P1642" s="663">
        <v>704.73</v>
      </c>
      <c r="Q1642" s="678">
        <v>1</v>
      </c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12</v>
      </c>
      <c r="B1643" s="662" t="s">
        <v>543</v>
      </c>
      <c r="C1643" s="662" t="s">
        <v>2356</v>
      </c>
      <c r="D1643" s="743" t="s">
        <v>4570</v>
      </c>
      <c r="E1643" s="744" t="s">
        <v>2378</v>
      </c>
      <c r="F1643" s="662" t="s">
        <v>2351</v>
      </c>
      <c r="G1643" s="662" t="s">
        <v>2402</v>
      </c>
      <c r="H1643" s="662" t="s">
        <v>544</v>
      </c>
      <c r="I1643" s="662" t="s">
        <v>1385</v>
      </c>
      <c r="J1643" s="662" t="s">
        <v>1386</v>
      </c>
      <c r="K1643" s="662" t="s">
        <v>1387</v>
      </c>
      <c r="L1643" s="663">
        <v>108.44</v>
      </c>
      <c r="M1643" s="663">
        <v>4988.2400000000016</v>
      </c>
      <c r="N1643" s="662">
        <v>46</v>
      </c>
      <c r="O1643" s="745">
        <v>18.5</v>
      </c>
      <c r="P1643" s="663">
        <v>3686.9600000000009</v>
      </c>
      <c r="Q1643" s="678">
        <v>0.73913043478260865</v>
      </c>
      <c r="R1643" s="662">
        <v>34</v>
      </c>
      <c r="S1643" s="678">
        <v>0.73913043478260865</v>
      </c>
      <c r="T1643" s="745">
        <v>13</v>
      </c>
      <c r="U1643" s="701">
        <v>0.70270270270270274</v>
      </c>
    </row>
    <row r="1644" spans="1:21" ht="14.4" customHeight="1" x14ac:dyDescent="0.3">
      <c r="A1644" s="661">
        <v>12</v>
      </c>
      <c r="B1644" s="662" t="s">
        <v>543</v>
      </c>
      <c r="C1644" s="662" t="s">
        <v>2356</v>
      </c>
      <c r="D1644" s="743" t="s">
        <v>4570</v>
      </c>
      <c r="E1644" s="744" t="s">
        <v>2378</v>
      </c>
      <c r="F1644" s="662" t="s">
        <v>2351</v>
      </c>
      <c r="G1644" s="662" t="s">
        <v>2495</v>
      </c>
      <c r="H1644" s="662" t="s">
        <v>544</v>
      </c>
      <c r="I1644" s="662" t="s">
        <v>2584</v>
      </c>
      <c r="J1644" s="662" t="s">
        <v>2497</v>
      </c>
      <c r="K1644" s="662" t="s">
        <v>2585</v>
      </c>
      <c r="L1644" s="663">
        <v>239.19</v>
      </c>
      <c r="M1644" s="663">
        <v>3348.66</v>
      </c>
      <c r="N1644" s="662">
        <v>14</v>
      </c>
      <c r="O1644" s="745">
        <v>4.5</v>
      </c>
      <c r="P1644" s="663">
        <v>3348.66</v>
      </c>
      <c r="Q1644" s="678">
        <v>1</v>
      </c>
      <c r="R1644" s="662">
        <v>14</v>
      </c>
      <c r="S1644" s="678">
        <v>1</v>
      </c>
      <c r="T1644" s="745">
        <v>4.5</v>
      </c>
      <c r="U1644" s="701">
        <v>1</v>
      </c>
    </row>
    <row r="1645" spans="1:21" ht="14.4" customHeight="1" x14ac:dyDescent="0.3">
      <c r="A1645" s="661">
        <v>12</v>
      </c>
      <c r="B1645" s="662" t="s">
        <v>543</v>
      </c>
      <c r="C1645" s="662" t="s">
        <v>2356</v>
      </c>
      <c r="D1645" s="743" t="s">
        <v>4570</v>
      </c>
      <c r="E1645" s="744" t="s">
        <v>2378</v>
      </c>
      <c r="F1645" s="662" t="s">
        <v>2351</v>
      </c>
      <c r="G1645" s="662" t="s">
        <v>2495</v>
      </c>
      <c r="H1645" s="662" t="s">
        <v>544</v>
      </c>
      <c r="I1645" s="662" t="s">
        <v>2586</v>
      </c>
      <c r="J1645" s="662" t="s">
        <v>1230</v>
      </c>
      <c r="K1645" s="662" t="s">
        <v>2587</v>
      </c>
      <c r="L1645" s="663">
        <v>0</v>
      </c>
      <c r="M1645" s="663">
        <v>0</v>
      </c>
      <c r="N1645" s="662">
        <v>1</v>
      </c>
      <c r="O1645" s="745">
        <v>1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12</v>
      </c>
      <c r="B1646" s="662" t="s">
        <v>543</v>
      </c>
      <c r="C1646" s="662" t="s">
        <v>2356</v>
      </c>
      <c r="D1646" s="743" t="s">
        <v>4570</v>
      </c>
      <c r="E1646" s="744" t="s">
        <v>2378</v>
      </c>
      <c r="F1646" s="662" t="s">
        <v>2351</v>
      </c>
      <c r="G1646" s="662" t="s">
        <v>2495</v>
      </c>
      <c r="H1646" s="662" t="s">
        <v>544</v>
      </c>
      <c r="I1646" s="662" t="s">
        <v>3103</v>
      </c>
      <c r="J1646" s="662" t="s">
        <v>1230</v>
      </c>
      <c r="K1646" s="662" t="s">
        <v>3104</v>
      </c>
      <c r="L1646" s="663">
        <v>0</v>
      </c>
      <c r="M1646" s="663">
        <v>0</v>
      </c>
      <c r="N1646" s="662">
        <v>1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12</v>
      </c>
      <c r="B1647" s="662" t="s">
        <v>543</v>
      </c>
      <c r="C1647" s="662" t="s">
        <v>2356</v>
      </c>
      <c r="D1647" s="743" t="s">
        <v>4570</v>
      </c>
      <c r="E1647" s="744" t="s">
        <v>2378</v>
      </c>
      <c r="F1647" s="662" t="s">
        <v>2351</v>
      </c>
      <c r="G1647" s="662" t="s">
        <v>2495</v>
      </c>
      <c r="H1647" s="662" t="s">
        <v>544</v>
      </c>
      <c r="I1647" s="662" t="s">
        <v>1229</v>
      </c>
      <c r="J1647" s="662" t="s">
        <v>1230</v>
      </c>
      <c r="K1647" s="662" t="s">
        <v>2634</v>
      </c>
      <c r="L1647" s="663">
        <v>173.52</v>
      </c>
      <c r="M1647" s="663">
        <v>520.56000000000006</v>
      </c>
      <c r="N1647" s="662">
        <v>3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12</v>
      </c>
      <c r="B1648" s="662" t="s">
        <v>543</v>
      </c>
      <c r="C1648" s="662" t="s">
        <v>2356</v>
      </c>
      <c r="D1648" s="743" t="s">
        <v>4570</v>
      </c>
      <c r="E1648" s="744" t="s">
        <v>2378</v>
      </c>
      <c r="F1648" s="662" t="s">
        <v>2351</v>
      </c>
      <c r="G1648" s="662" t="s">
        <v>2495</v>
      </c>
      <c r="H1648" s="662" t="s">
        <v>544</v>
      </c>
      <c r="I1648" s="662" t="s">
        <v>1229</v>
      </c>
      <c r="J1648" s="662" t="s">
        <v>1230</v>
      </c>
      <c r="K1648" s="662" t="s">
        <v>2634</v>
      </c>
      <c r="L1648" s="663">
        <v>104.17</v>
      </c>
      <c r="M1648" s="663">
        <v>937.53</v>
      </c>
      <c r="N1648" s="662">
        <v>9</v>
      </c>
      <c r="O1648" s="745">
        <v>2.5</v>
      </c>
      <c r="P1648" s="663">
        <v>625.02</v>
      </c>
      <c r="Q1648" s="678">
        <v>0.66666666666666663</v>
      </c>
      <c r="R1648" s="662">
        <v>6</v>
      </c>
      <c r="S1648" s="678">
        <v>0.66666666666666663</v>
      </c>
      <c r="T1648" s="745">
        <v>2</v>
      </c>
      <c r="U1648" s="701">
        <v>0.8</v>
      </c>
    </row>
    <row r="1649" spans="1:21" ht="14.4" customHeight="1" x14ac:dyDescent="0.3">
      <c r="A1649" s="661">
        <v>12</v>
      </c>
      <c r="B1649" s="662" t="s">
        <v>543</v>
      </c>
      <c r="C1649" s="662" t="s">
        <v>2356</v>
      </c>
      <c r="D1649" s="743" t="s">
        <v>4570</v>
      </c>
      <c r="E1649" s="744" t="s">
        <v>2378</v>
      </c>
      <c r="F1649" s="662" t="s">
        <v>2351</v>
      </c>
      <c r="G1649" s="662" t="s">
        <v>2495</v>
      </c>
      <c r="H1649" s="662" t="s">
        <v>544</v>
      </c>
      <c r="I1649" s="662" t="s">
        <v>2496</v>
      </c>
      <c r="J1649" s="662" t="s">
        <v>2497</v>
      </c>
      <c r="K1649" s="662" t="s">
        <v>2498</v>
      </c>
      <c r="L1649" s="663">
        <v>0</v>
      </c>
      <c r="M1649" s="663">
        <v>0</v>
      </c>
      <c r="N1649" s="662">
        <v>34</v>
      </c>
      <c r="O1649" s="745">
        <v>9</v>
      </c>
      <c r="P1649" s="663">
        <v>0</v>
      </c>
      <c r="Q1649" s="678"/>
      <c r="R1649" s="662">
        <v>16</v>
      </c>
      <c r="S1649" s="678">
        <v>0.47058823529411764</v>
      </c>
      <c r="T1649" s="745">
        <v>5</v>
      </c>
      <c r="U1649" s="701">
        <v>0.55555555555555558</v>
      </c>
    </row>
    <row r="1650" spans="1:21" ht="14.4" customHeight="1" x14ac:dyDescent="0.3">
      <c r="A1650" s="661">
        <v>12</v>
      </c>
      <c r="B1650" s="662" t="s">
        <v>543</v>
      </c>
      <c r="C1650" s="662" t="s">
        <v>2356</v>
      </c>
      <c r="D1650" s="743" t="s">
        <v>4570</v>
      </c>
      <c r="E1650" s="744" t="s">
        <v>2378</v>
      </c>
      <c r="F1650" s="662" t="s">
        <v>2351</v>
      </c>
      <c r="G1650" s="662" t="s">
        <v>2495</v>
      </c>
      <c r="H1650" s="662" t="s">
        <v>544</v>
      </c>
      <c r="I1650" s="662" t="s">
        <v>3635</v>
      </c>
      <c r="J1650" s="662" t="s">
        <v>2497</v>
      </c>
      <c r="K1650" s="662" t="s">
        <v>3636</v>
      </c>
      <c r="L1650" s="663">
        <v>0</v>
      </c>
      <c r="M1650" s="663">
        <v>0</v>
      </c>
      <c r="N1650" s="662">
        <v>1</v>
      </c>
      <c r="O1650" s="745">
        <v>1</v>
      </c>
      <c r="P1650" s="663">
        <v>0</v>
      </c>
      <c r="Q1650" s="678"/>
      <c r="R1650" s="662">
        <v>1</v>
      </c>
      <c r="S1650" s="678">
        <v>1</v>
      </c>
      <c r="T1650" s="745">
        <v>1</v>
      </c>
      <c r="U1650" s="701">
        <v>1</v>
      </c>
    </row>
    <row r="1651" spans="1:21" ht="14.4" customHeight="1" x14ac:dyDescent="0.3">
      <c r="A1651" s="661">
        <v>12</v>
      </c>
      <c r="B1651" s="662" t="s">
        <v>543</v>
      </c>
      <c r="C1651" s="662" t="s">
        <v>2356</v>
      </c>
      <c r="D1651" s="743" t="s">
        <v>4570</v>
      </c>
      <c r="E1651" s="744" t="s">
        <v>2378</v>
      </c>
      <c r="F1651" s="662" t="s">
        <v>2351</v>
      </c>
      <c r="G1651" s="662" t="s">
        <v>3334</v>
      </c>
      <c r="H1651" s="662" t="s">
        <v>544</v>
      </c>
      <c r="I1651" s="662" t="s">
        <v>4088</v>
      </c>
      <c r="J1651" s="662" t="s">
        <v>4089</v>
      </c>
      <c r="K1651" s="662" t="s">
        <v>3336</v>
      </c>
      <c r="L1651" s="663">
        <v>316.36</v>
      </c>
      <c r="M1651" s="663">
        <v>316.36</v>
      </c>
      <c r="N1651" s="662">
        <v>1</v>
      </c>
      <c r="O1651" s="745">
        <v>1</v>
      </c>
      <c r="P1651" s="663">
        <v>316.36</v>
      </c>
      <c r="Q1651" s="678">
        <v>1</v>
      </c>
      <c r="R1651" s="662">
        <v>1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12</v>
      </c>
      <c r="B1652" s="662" t="s">
        <v>543</v>
      </c>
      <c r="C1652" s="662" t="s">
        <v>2356</v>
      </c>
      <c r="D1652" s="743" t="s">
        <v>4570</v>
      </c>
      <c r="E1652" s="744" t="s">
        <v>2378</v>
      </c>
      <c r="F1652" s="662" t="s">
        <v>2351</v>
      </c>
      <c r="G1652" s="662" t="s">
        <v>2555</v>
      </c>
      <c r="H1652" s="662" t="s">
        <v>544</v>
      </c>
      <c r="I1652" s="662" t="s">
        <v>2556</v>
      </c>
      <c r="J1652" s="662" t="s">
        <v>2557</v>
      </c>
      <c r="K1652" s="662" t="s">
        <v>2558</v>
      </c>
      <c r="L1652" s="663">
        <v>316.08999999999997</v>
      </c>
      <c r="M1652" s="663">
        <v>6321.8</v>
      </c>
      <c r="N1652" s="662">
        <v>20</v>
      </c>
      <c r="O1652" s="745">
        <v>10</v>
      </c>
      <c r="P1652" s="663">
        <v>4109.17</v>
      </c>
      <c r="Q1652" s="678">
        <v>0.65</v>
      </c>
      <c r="R1652" s="662">
        <v>13</v>
      </c>
      <c r="S1652" s="678">
        <v>0.65</v>
      </c>
      <c r="T1652" s="745">
        <v>6.5</v>
      </c>
      <c r="U1652" s="701">
        <v>0.65</v>
      </c>
    </row>
    <row r="1653" spans="1:21" ht="14.4" customHeight="1" x14ac:dyDescent="0.3">
      <c r="A1653" s="661">
        <v>12</v>
      </c>
      <c r="B1653" s="662" t="s">
        <v>543</v>
      </c>
      <c r="C1653" s="662" t="s">
        <v>2356</v>
      </c>
      <c r="D1653" s="743" t="s">
        <v>4570</v>
      </c>
      <c r="E1653" s="744" t="s">
        <v>2378</v>
      </c>
      <c r="F1653" s="662" t="s">
        <v>2351</v>
      </c>
      <c r="G1653" s="662" t="s">
        <v>2555</v>
      </c>
      <c r="H1653" s="662" t="s">
        <v>544</v>
      </c>
      <c r="I1653" s="662" t="s">
        <v>2556</v>
      </c>
      <c r="J1653" s="662" t="s">
        <v>2557</v>
      </c>
      <c r="K1653" s="662" t="s">
        <v>2558</v>
      </c>
      <c r="L1653" s="663">
        <v>308.69</v>
      </c>
      <c r="M1653" s="663">
        <v>4321.66</v>
      </c>
      <c r="N1653" s="662">
        <v>14</v>
      </c>
      <c r="O1653" s="745">
        <v>8</v>
      </c>
      <c r="P1653" s="663">
        <v>4012.9700000000003</v>
      </c>
      <c r="Q1653" s="678">
        <v>0.92857142857142871</v>
      </c>
      <c r="R1653" s="662">
        <v>13</v>
      </c>
      <c r="S1653" s="678">
        <v>0.9285714285714286</v>
      </c>
      <c r="T1653" s="745">
        <v>7</v>
      </c>
      <c r="U1653" s="701">
        <v>0.875</v>
      </c>
    </row>
    <row r="1654" spans="1:21" ht="14.4" customHeight="1" x14ac:dyDescent="0.3">
      <c r="A1654" s="661">
        <v>12</v>
      </c>
      <c r="B1654" s="662" t="s">
        <v>543</v>
      </c>
      <c r="C1654" s="662" t="s">
        <v>2356</v>
      </c>
      <c r="D1654" s="743" t="s">
        <v>4570</v>
      </c>
      <c r="E1654" s="744" t="s">
        <v>2378</v>
      </c>
      <c r="F1654" s="662" t="s">
        <v>2351</v>
      </c>
      <c r="G1654" s="662" t="s">
        <v>2684</v>
      </c>
      <c r="H1654" s="662" t="s">
        <v>544</v>
      </c>
      <c r="I1654" s="662" t="s">
        <v>892</v>
      </c>
      <c r="J1654" s="662" t="s">
        <v>2685</v>
      </c>
      <c r="K1654" s="662" t="s">
        <v>2686</v>
      </c>
      <c r="L1654" s="663">
        <v>0</v>
      </c>
      <c r="M1654" s="663">
        <v>0</v>
      </c>
      <c r="N1654" s="662">
        <v>2</v>
      </c>
      <c r="O1654" s="745">
        <v>0.5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12</v>
      </c>
      <c r="B1655" s="662" t="s">
        <v>543</v>
      </c>
      <c r="C1655" s="662" t="s">
        <v>2356</v>
      </c>
      <c r="D1655" s="743" t="s">
        <v>4570</v>
      </c>
      <c r="E1655" s="744" t="s">
        <v>2378</v>
      </c>
      <c r="F1655" s="662" t="s">
        <v>2351</v>
      </c>
      <c r="G1655" s="662" t="s">
        <v>2499</v>
      </c>
      <c r="H1655" s="662" t="s">
        <v>544</v>
      </c>
      <c r="I1655" s="662" t="s">
        <v>959</v>
      </c>
      <c r="J1655" s="662" t="s">
        <v>960</v>
      </c>
      <c r="K1655" s="662" t="s">
        <v>2500</v>
      </c>
      <c r="L1655" s="663">
        <v>181.04</v>
      </c>
      <c r="M1655" s="663">
        <v>181.04</v>
      </c>
      <c r="N1655" s="662">
        <v>1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12</v>
      </c>
      <c r="B1656" s="662" t="s">
        <v>543</v>
      </c>
      <c r="C1656" s="662" t="s">
        <v>2356</v>
      </c>
      <c r="D1656" s="743" t="s">
        <v>4570</v>
      </c>
      <c r="E1656" s="744" t="s">
        <v>2378</v>
      </c>
      <c r="F1656" s="662" t="s">
        <v>2351</v>
      </c>
      <c r="G1656" s="662" t="s">
        <v>4090</v>
      </c>
      <c r="H1656" s="662" t="s">
        <v>544</v>
      </c>
      <c r="I1656" s="662" t="s">
        <v>4091</v>
      </c>
      <c r="J1656" s="662" t="s">
        <v>4092</v>
      </c>
      <c r="K1656" s="662" t="s">
        <v>4093</v>
      </c>
      <c r="L1656" s="663">
        <v>0</v>
      </c>
      <c r="M1656" s="663">
        <v>0</v>
      </c>
      <c r="N1656" s="662">
        <v>11</v>
      </c>
      <c r="O1656" s="745">
        <v>3</v>
      </c>
      <c r="P1656" s="663">
        <v>0</v>
      </c>
      <c r="Q1656" s="678"/>
      <c r="R1656" s="662">
        <v>3</v>
      </c>
      <c r="S1656" s="678">
        <v>0.27272727272727271</v>
      </c>
      <c r="T1656" s="745">
        <v>0.5</v>
      </c>
      <c r="U1656" s="701">
        <v>0.16666666666666666</v>
      </c>
    </row>
    <row r="1657" spans="1:21" ht="14.4" customHeight="1" x14ac:dyDescent="0.3">
      <c r="A1657" s="661">
        <v>12</v>
      </c>
      <c r="B1657" s="662" t="s">
        <v>543</v>
      </c>
      <c r="C1657" s="662" t="s">
        <v>2356</v>
      </c>
      <c r="D1657" s="743" t="s">
        <v>4570</v>
      </c>
      <c r="E1657" s="744" t="s">
        <v>2378</v>
      </c>
      <c r="F1657" s="662" t="s">
        <v>2351</v>
      </c>
      <c r="G1657" s="662" t="s">
        <v>2405</v>
      </c>
      <c r="H1657" s="662" t="s">
        <v>544</v>
      </c>
      <c r="I1657" s="662" t="s">
        <v>2406</v>
      </c>
      <c r="J1657" s="662" t="s">
        <v>2407</v>
      </c>
      <c r="K1657" s="662" t="s">
        <v>2408</v>
      </c>
      <c r="L1657" s="663">
        <v>0</v>
      </c>
      <c r="M1657" s="663">
        <v>0</v>
      </c>
      <c r="N1657" s="662">
        <v>45</v>
      </c>
      <c r="O1657" s="745">
        <v>21</v>
      </c>
      <c r="P1657" s="663">
        <v>0</v>
      </c>
      <c r="Q1657" s="678"/>
      <c r="R1657" s="662">
        <v>41</v>
      </c>
      <c r="S1657" s="678">
        <v>0.91111111111111109</v>
      </c>
      <c r="T1657" s="745">
        <v>19</v>
      </c>
      <c r="U1657" s="701">
        <v>0.90476190476190477</v>
      </c>
    </row>
    <row r="1658" spans="1:21" ht="14.4" customHeight="1" x14ac:dyDescent="0.3">
      <c r="A1658" s="661">
        <v>12</v>
      </c>
      <c r="B1658" s="662" t="s">
        <v>543</v>
      </c>
      <c r="C1658" s="662" t="s">
        <v>2356</v>
      </c>
      <c r="D1658" s="743" t="s">
        <v>4570</v>
      </c>
      <c r="E1658" s="744" t="s">
        <v>2378</v>
      </c>
      <c r="F1658" s="662" t="s">
        <v>2351</v>
      </c>
      <c r="G1658" s="662" t="s">
        <v>2405</v>
      </c>
      <c r="H1658" s="662" t="s">
        <v>544</v>
      </c>
      <c r="I1658" s="662" t="s">
        <v>2867</v>
      </c>
      <c r="J1658" s="662" t="s">
        <v>2868</v>
      </c>
      <c r="K1658" s="662" t="s">
        <v>2869</v>
      </c>
      <c r="L1658" s="663">
        <v>0</v>
      </c>
      <c r="M1658" s="663">
        <v>0</v>
      </c>
      <c r="N1658" s="662">
        <v>2</v>
      </c>
      <c r="O1658" s="745">
        <v>2</v>
      </c>
      <c r="P1658" s="663">
        <v>0</v>
      </c>
      <c r="Q1658" s="678"/>
      <c r="R1658" s="662">
        <v>1</v>
      </c>
      <c r="S1658" s="678">
        <v>0.5</v>
      </c>
      <c r="T1658" s="745">
        <v>1</v>
      </c>
      <c r="U1658" s="701">
        <v>0.5</v>
      </c>
    </row>
    <row r="1659" spans="1:21" ht="14.4" customHeight="1" x14ac:dyDescent="0.3">
      <c r="A1659" s="661">
        <v>12</v>
      </c>
      <c r="B1659" s="662" t="s">
        <v>543</v>
      </c>
      <c r="C1659" s="662" t="s">
        <v>2356</v>
      </c>
      <c r="D1659" s="743" t="s">
        <v>4570</v>
      </c>
      <c r="E1659" s="744" t="s">
        <v>2378</v>
      </c>
      <c r="F1659" s="662" t="s">
        <v>2351</v>
      </c>
      <c r="G1659" s="662" t="s">
        <v>2405</v>
      </c>
      <c r="H1659" s="662" t="s">
        <v>544</v>
      </c>
      <c r="I1659" s="662" t="s">
        <v>3105</v>
      </c>
      <c r="J1659" s="662" t="s">
        <v>2868</v>
      </c>
      <c r="K1659" s="662" t="s">
        <v>3106</v>
      </c>
      <c r="L1659" s="663">
        <v>0</v>
      </c>
      <c r="M1659" s="663">
        <v>0</v>
      </c>
      <c r="N1659" s="662">
        <v>3</v>
      </c>
      <c r="O1659" s="745">
        <v>2.5</v>
      </c>
      <c r="P1659" s="663">
        <v>0</v>
      </c>
      <c r="Q1659" s="678"/>
      <c r="R1659" s="662">
        <v>2</v>
      </c>
      <c r="S1659" s="678">
        <v>0.66666666666666663</v>
      </c>
      <c r="T1659" s="745">
        <v>1.5</v>
      </c>
      <c r="U1659" s="701">
        <v>0.6</v>
      </c>
    </row>
    <row r="1660" spans="1:21" ht="14.4" customHeight="1" x14ac:dyDescent="0.3">
      <c r="A1660" s="661">
        <v>12</v>
      </c>
      <c r="B1660" s="662" t="s">
        <v>543</v>
      </c>
      <c r="C1660" s="662" t="s">
        <v>2356</v>
      </c>
      <c r="D1660" s="743" t="s">
        <v>4570</v>
      </c>
      <c r="E1660" s="744" t="s">
        <v>2378</v>
      </c>
      <c r="F1660" s="662" t="s">
        <v>2351</v>
      </c>
      <c r="G1660" s="662" t="s">
        <v>2409</v>
      </c>
      <c r="H1660" s="662" t="s">
        <v>544</v>
      </c>
      <c r="I1660" s="662" t="s">
        <v>779</v>
      </c>
      <c r="J1660" s="662" t="s">
        <v>2410</v>
      </c>
      <c r="K1660" s="662" t="s">
        <v>2411</v>
      </c>
      <c r="L1660" s="663">
        <v>0</v>
      </c>
      <c r="M1660" s="663">
        <v>0</v>
      </c>
      <c r="N1660" s="662">
        <v>19</v>
      </c>
      <c r="O1660" s="745">
        <v>3</v>
      </c>
      <c r="P1660" s="663">
        <v>0</v>
      </c>
      <c r="Q1660" s="678"/>
      <c r="R1660" s="662">
        <v>12</v>
      </c>
      <c r="S1660" s="678">
        <v>0.63157894736842102</v>
      </c>
      <c r="T1660" s="745">
        <v>1.5</v>
      </c>
      <c r="U1660" s="701">
        <v>0.5</v>
      </c>
    </row>
    <row r="1661" spans="1:21" ht="14.4" customHeight="1" x14ac:dyDescent="0.3">
      <c r="A1661" s="661">
        <v>12</v>
      </c>
      <c r="B1661" s="662" t="s">
        <v>543</v>
      </c>
      <c r="C1661" s="662" t="s">
        <v>2356</v>
      </c>
      <c r="D1661" s="743" t="s">
        <v>4570</v>
      </c>
      <c r="E1661" s="744" t="s">
        <v>2378</v>
      </c>
      <c r="F1661" s="662" t="s">
        <v>2351</v>
      </c>
      <c r="G1661" s="662" t="s">
        <v>2870</v>
      </c>
      <c r="H1661" s="662" t="s">
        <v>544</v>
      </c>
      <c r="I1661" s="662" t="s">
        <v>2871</v>
      </c>
      <c r="J1661" s="662" t="s">
        <v>2872</v>
      </c>
      <c r="K1661" s="662" t="s">
        <v>2873</v>
      </c>
      <c r="L1661" s="663">
        <v>854.27</v>
      </c>
      <c r="M1661" s="663">
        <v>4271.3500000000004</v>
      </c>
      <c r="N1661" s="662">
        <v>5</v>
      </c>
      <c r="O1661" s="745">
        <v>4</v>
      </c>
      <c r="P1661" s="663">
        <v>4271.3500000000004</v>
      </c>
      <c r="Q1661" s="678">
        <v>1</v>
      </c>
      <c r="R1661" s="662">
        <v>5</v>
      </c>
      <c r="S1661" s="678">
        <v>1</v>
      </c>
      <c r="T1661" s="745">
        <v>4</v>
      </c>
      <c r="U1661" s="701">
        <v>1</v>
      </c>
    </row>
    <row r="1662" spans="1:21" ht="14.4" customHeight="1" x14ac:dyDescent="0.3">
      <c r="A1662" s="661">
        <v>12</v>
      </c>
      <c r="B1662" s="662" t="s">
        <v>543</v>
      </c>
      <c r="C1662" s="662" t="s">
        <v>2356</v>
      </c>
      <c r="D1662" s="743" t="s">
        <v>4570</v>
      </c>
      <c r="E1662" s="744" t="s">
        <v>2378</v>
      </c>
      <c r="F1662" s="662" t="s">
        <v>2351</v>
      </c>
      <c r="G1662" s="662" t="s">
        <v>2870</v>
      </c>
      <c r="H1662" s="662" t="s">
        <v>544</v>
      </c>
      <c r="I1662" s="662" t="s">
        <v>3639</v>
      </c>
      <c r="J1662" s="662" t="s">
        <v>2872</v>
      </c>
      <c r="K1662" s="662" t="s">
        <v>2225</v>
      </c>
      <c r="L1662" s="663">
        <v>0</v>
      </c>
      <c r="M1662" s="663">
        <v>0</v>
      </c>
      <c r="N1662" s="662">
        <v>12</v>
      </c>
      <c r="O1662" s="745">
        <v>3.5</v>
      </c>
      <c r="P1662" s="663">
        <v>0</v>
      </c>
      <c r="Q1662" s="678"/>
      <c r="R1662" s="662">
        <v>12</v>
      </c>
      <c r="S1662" s="678">
        <v>1</v>
      </c>
      <c r="T1662" s="745">
        <v>3.5</v>
      </c>
      <c r="U1662" s="701">
        <v>1</v>
      </c>
    </row>
    <row r="1663" spans="1:21" ht="14.4" customHeight="1" x14ac:dyDescent="0.3">
      <c r="A1663" s="661">
        <v>12</v>
      </c>
      <c r="B1663" s="662" t="s">
        <v>543</v>
      </c>
      <c r="C1663" s="662" t="s">
        <v>2356</v>
      </c>
      <c r="D1663" s="743" t="s">
        <v>4570</v>
      </c>
      <c r="E1663" s="744" t="s">
        <v>2378</v>
      </c>
      <c r="F1663" s="662" t="s">
        <v>2351</v>
      </c>
      <c r="G1663" s="662" t="s">
        <v>2870</v>
      </c>
      <c r="H1663" s="662" t="s">
        <v>544</v>
      </c>
      <c r="I1663" s="662" t="s">
        <v>2877</v>
      </c>
      <c r="J1663" s="662" t="s">
        <v>2872</v>
      </c>
      <c r="K1663" s="662" t="s">
        <v>2873</v>
      </c>
      <c r="L1663" s="663">
        <v>854.27</v>
      </c>
      <c r="M1663" s="663">
        <v>5125.6200000000008</v>
      </c>
      <c r="N1663" s="662">
        <v>6</v>
      </c>
      <c r="O1663" s="745">
        <v>5</v>
      </c>
      <c r="P1663" s="663">
        <v>4271.3500000000004</v>
      </c>
      <c r="Q1663" s="678">
        <v>0.83333333333333326</v>
      </c>
      <c r="R1663" s="662">
        <v>5</v>
      </c>
      <c r="S1663" s="678">
        <v>0.83333333333333337</v>
      </c>
      <c r="T1663" s="745">
        <v>4</v>
      </c>
      <c r="U1663" s="701">
        <v>0.8</v>
      </c>
    </row>
    <row r="1664" spans="1:21" ht="14.4" customHeight="1" x14ac:dyDescent="0.3">
      <c r="A1664" s="661">
        <v>12</v>
      </c>
      <c r="B1664" s="662" t="s">
        <v>543</v>
      </c>
      <c r="C1664" s="662" t="s">
        <v>2356</v>
      </c>
      <c r="D1664" s="743" t="s">
        <v>4570</v>
      </c>
      <c r="E1664" s="744" t="s">
        <v>2378</v>
      </c>
      <c r="F1664" s="662" t="s">
        <v>2351</v>
      </c>
      <c r="G1664" s="662" t="s">
        <v>2870</v>
      </c>
      <c r="H1664" s="662" t="s">
        <v>544</v>
      </c>
      <c r="I1664" s="662" t="s">
        <v>3110</v>
      </c>
      <c r="J1664" s="662" t="s">
        <v>2875</v>
      </c>
      <c r="K1664" s="662" t="s">
        <v>2249</v>
      </c>
      <c r="L1664" s="663">
        <v>512.57000000000005</v>
      </c>
      <c r="M1664" s="663">
        <v>3075.42</v>
      </c>
      <c r="N1664" s="662">
        <v>6</v>
      </c>
      <c r="O1664" s="745">
        <v>2</v>
      </c>
      <c r="P1664" s="663">
        <v>1537.71</v>
      </c>
      <c r="Q1664" s="678">
        <v>0.5</v>
      </c>
      <c r="R1664" s="662">
        <v>3</v>
      </c>
      <c r="S1664" s="678">
        <v>0.5</v>
      </c>
      <c r="T1664" s="745">
        <v>1</v>
      </c>
      <c r="U1664" s="701">
        <v>0.5</v>
      </c>
    </row>
    <row r="1665" spans="1:21" ht="14.4" customHeight="1" x14ac:dyDescent="0.3">
      <c r="A1665" s="661">
        <v>12</v>
      </c>
      <c r="B1665" s="662" t="s">
        <v>543</v>
      </c>
      <c r="C1665" s="662" t="s">
        <v>2356</v>
      </c>
      <c r="D1665" s="743" t="s">
        <v>4570</v>
      </c>
      <c r="E1665" s="744" t="s">
        <v>2378</v>
      </c>
      <c r="F1665" s="662" t="s">
        <v>2351</v>
      </c>
      <c r="G1665" s="662" t="s">
        <v>2870</v>
      </c>
      <c r="H1665" s="662" t="s">
        <v>544</v>
      </c>
      <c r="I1665" s="662" t="s">
        <v>3111</v>
      </c>
      <c r="J1665" s="662" t="s">
        <v>2875</v>
      </c>
      <c r="K1665" s="662" t="s">
        <v>3112</v>
      </c>
      <c r="L1665" s="663">
        <v>0</v>
      </c>
      <c r="M1665" s="663">
        <v>0</v>
      </c>
      <c r="N1665" s="662">
        <v>1</v>
      </c>
      <c r="O1665" s="745">
        <v>1</v>
      </c>
      <c r="P1665" s="663"/>
      <c r="Q1665" s="678"/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12</v>
      </c>
      <c r="B1666" s="662" t="s">
        <v>543</v>
      </c>
      <c r="C1666" s="662" t="s">
        <v>2356</v>
      </c>
      <c r="D1666" s="743" t="s">
        <v>4570</v>
      </c>
      <c r="E1666" s="744" t="s">
        <v>2378</v>
      </c>
      <c r="F1666" s="662" t="s">
        <v>2351</v>
      </c>
      <c r="G1666" s="662" t="s">
        <v>2870</v>
      </c>
      <c r="H1666" s="662" t="s">
        <v>544</v>
      </c>
      <c r="I1666" s="662" t="s">
        <v>2878</v>
      </c>
      <c r="J1666" s="662" t="s">
        <v>2875</v>
      </c>
      <c r="K1666" s="662" t="s">
        <v>2876</v>
      </c>
      <c r="L1666" s="663">
        <v>1708.55</v>
      </c>
      <c r="M1666" s="663">
        <v>8542.75</v>
      </c>
      <c r="N1666" s="662">
        <v>5</v>
      </c>
      <c r="O1666" s="745">
        <v>4.5</v>
      </c>
      <c r="P1666" s="663">
        <v>6834.2</v>
      </c>
      <c r="Q1666" s="678">
        <v>0.79999999999999993</v>
      </c>
      <c r="R1666" s="662">
        <v>4</v>
      </c>
      <c r="S1666" s="678">
        <v>0.8</v>
      </c>
      <c r="T1666" s="745">
        <v>3.5</v>
      </c>
      <c r="U1666" s="701">
        <v>0.77777777777777779</v>
      </c>
    </row>
    <row r="1667" spans="1:21" ht="14.4" customHeight="1" x14ac:dyDescent="0.3">
      <c r="A1667" s="661">
        <v>12</v>
      </c>
      <c r="B1667" s="662" t="s">
        <v>543</v>
      </c>
      <c r="C1667" s="662" t="s">
        <v>2356</v>
      </c>
      <c r="D1667" s="743" t="s">
        <v>4570</v>
      </c>
      <c r="E1667" s="744" t="s">
        <v>2378</v>
      </c>
      <c r="F1667" s="662" t="s">
        <v>2351</v>
      </c>
      <c r="G1667" s="662" t="s">
        <v>2870</v>
      </c>
      <c r="H1667" s="662" t="s">
        <v>544</v>
      </c>
      <c r="I1667" s="662" t="s">
        <v>3113</v>
      </c>
      <c r="J1667" s="662" t="s">
        <v>2872</v>
      </c>
      <c r="K1667" s="662" t="s">
        <v>3114</v>
      </c>
      <c r="L1667" s="663">
        <v>0</v>
      </c>
      <c r="M1667" s="663">
        <v>0</v>
      </c>
      <c r="N1667" s="662">
        <v>1</v>
      </c>
      <c r="O1667" s="745">
        <v>1</v>
      </c>
      <c r="P1667" s="663">
        <v>0</v>
      </c>
      <c r="Q1667" s="678"/>
      <c r="R1667" s="662">
        <v>1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12</v>
      </c>
      <c r="B1668" s="662" t="s">
        <v>543</v>
      </c>
      <c r="C1668" s="662" t="s">
        <v>2356</v>
      </c>
      <c r="D1668" s="743" t="s">
        <v>4570</v>
      </c>
      <c r="E1668" s="744" t="s">
        <v>2378</v>
      </c>
      <c r="F1668" s="662" t="s">
        <v>2351</v>
      </c>
      <c r="G1668" s="662" t="s">
        <v>2870</v>
      </c>
      <c r="H1668" s="662" t="s">
        <v>544</v>
      </c>
      <c r="I1668" s="662" t="s">
        <v>4094</v>
      </c>
      <c r="J1668" s="662" t="s">
        <v>3927</v>
      </c>
      <c r="K1668" s="662" t="s">
        <v>2873</v>
      </c>
      <c r="L1668" s="663">
        <v>854.27</v>
      </c>
      <c r="M1668" s="663">
        <v>854.27</v>
      </c>
      <c r="N1668" s="662">
        <v>1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12</v>
      </c>
      <c r="B1669" s="662" t="s">
        <v>543</v>
      </c>
      <c r="C1669" s="662" t="s">
        <v>2356</v>
      </c>
      <c r="D1669" s="743" t="s">
        <v>4570</v>
      </c>
      <c r="E1669" s="744" t="s">
        <v>2378</v>
      </c>
      <c r="F1669" s="662" t="s">
        <v>2351</v>
      </c>
      <c r="G1669" s="662" t="s">
        <v>2412</v>
      </c>
      <c r="H1669" s="662" t="s">
        <v>544</v>
      </c>
      <c r="I1669" s="662" t="s">
        <v>3345</v>
      </c>
      <c r="J1669" s="662" t="s">
        <v>3346</v>
      </c>
      <c r="K1669" s="662" t="s">
        <v>3347</v>
      </c>
      <c r="L1669" s="663">
        <v>0</v>
      </c>
      <c r="M1669" s="663">
        <v>0</v>
      </c>
      <c r="N1669" s="662">
        <v>3</v>
      </c>
      <c r="O1669" s="745">
        <v>1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12</v>
      </c>
      <c r="B1670" s="662" t="s">
        <v>543</v>
      </c>
      <c r="C1670" s="662" t="s">
        <v>2356</v>
      </c>
      <c r="D1670" s="743" t="s">
        <v>4570</v>
      </c>
      <c r="E1670" s="744" t="s">
        <v>2378</v>
      </c>
      <c r="F1670" s="662" t="s">
        <v>2351</v>
      </c>
      <c r="G1670" s="662" t="s">
        <v>2412</v>
      </c>
      <c r="H1670" s="662" t="s">
        <v>544</v>
      </c>
      <c r="I1670" s="662" t="s">
        <v>2413</v>
      </c>
      <c r="J1670" s="662" t="s">
        <v>1457</v>
      </c>
      <c r="K1670" s="662" t="s">
        <v>2414</v>
      </c>
      <c r="L1670" s="663">
        <v>22.44</v>
      </c>
      <c r="M1670" s="663">
        <v>2288.880000000001</v>
      </c>
      <c r="N1670" s="662">
        <v>102</v>
      </c>
      <c r="O1670" s="745">
        <v>56</v>
      </c>
      <c r="P1670" s="663">
        <v>1279.0800000000006</v>
      </c>
      <c r="Q1670" s="678">
        <v>0.55882352941176472</v>
      </c>
      <c r="R1670" s="662">
        <v>57</v>
      </c>
      <c r="S1670" s="678">
        <v>0.55882352941176472</v>
      </c>
      <c r="T1670" s="745">
        <v>31.5</v>
      </c>
      <c r="U1670" s="701">
        <v>0.5625</v>
      </c>
    </row>
    <row r="1671" spans="1:21" ht="14.4" customHeight="1" x14ac:dyDescent="0.3">
      <c r="A1671" s="661">
        <v>12</v>
      </c>
      <c r="B1671" s="662" t="s">
        <v>543</v>
      </c>
      <c r="C1671" s="662" t="s">
        <v>2356</v>
      </c>
      <c r="D1671" s="743" t="s">
        <v>4570</v>
      </c>
      <c r="E1671" s="744" t="s">
        <v>2378</v>
      </c>
      <c r="F1671" s="662" t="s">
        <v>2351</v>
      </c>
      <c r="G1671" s="662" t="s">
        <v>2412</v>
      </c>
      <c r="H1671" s="662" t="s">
        <v>544</v>
      </c>
      <c r="I1671" s="662" t="s">
        <v>2413</v>
      </c>
      <c r="J1671" s="662" t="s">
        <v>1457</v>
      </c>
      <c r="K1671" s="662" t="s">
        <v>2414</v>
      </c>
      <c r="L1671" s="663">
        <v>42.54</v>
      </c>
      <c r="M1671" s="663">
        <v>1446.36</v>
      </c>
      <c r="N1671" s="662">
        <v>34</v>
      </c>
      <c r="O1671" s="745">
        <v>18.5</v>
      </c>
      <c r="P1671" s="663">
        <v>425.40000000000003</v>
      </c>
      <c r="Q1671" s="678">
        <v>0.29411764705882359</v>
      </c>
      <c r="R1671" s="662">
        <v>10</v>
      </c>
      <c r="S1671" s="678">
        <v>0.29411764705882354</v>
      </c>
      <c r="T1671" s="745">
        <v>9</v>
      </c>
      <c r="U1671" s="701">
        <v>0.48648648648648651</v>
      </c>
    </row>
    <row r="1672" spans="1:21" ht="14.4" customHeight="1" x14ac:dyDescent="0.3">
      <c r="A1672" s="661">
        <v>12</v>
      </c>
      <c r="B1672" s="662" t="s">
        <v>543</v>
      </c>
      <c r="C1672" s="662" t="s">
        <v>2356</v>
      </c>
      <c r="D1672" s="743" t="s">
        <v>4570</v>
      </c>
      <c r="E1672" s="744" t="s">
        <v>2378</v>
      </c>
      <c r="F1672" s="662" t="s">
        <v>2351</v>
      </c>
      <c r="G1672" s="662" t="s">
        <v>2412</v>
      </c>
      <c r="H1672" s="662" t="s">
        <v>544</v>
      </c>
      <c r="I1672" s="662" t="s">
        <v>2695</v>
      </c>
      <c r="J1672" s="662" t="s">
        <v>2665</v>
      </c>
      <c r="K1672" s="662" t="s">
        <v>2696</v>
      </c>
      <c r="L1672" s="663">
        <v>51.21</v>
      </c>
      <c r="M1672" s="663">
        <v>51.21</v>
      </c>
      <c r="N1672" s="662">
        <v>1</v>
      </c>
      <c r="O1672" s="745">
        <v>1</v>
      </c>
      <c r="P1672" s="663">
        <v>51.21</v>
      </c>
      <c r="Q1672" s="678">
        <v>1</v>
      </c>
      <c r="R1672" s="662">
        <v>1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12</v>
      </c>
      <c r="B1673" s="662" t="s">
        <v>543</v>
      </c>
      <c r="C1673" s="662" t="s">
        <v>2356</v>
      </c>
      <c r="D1673" s="743" t="s">
        <v>4570</v>
      </c>
      <c r="E1673" s="744" t="s">
        <v>2378</v>
      </c>
      <c r="F1673" s="662" t="s">
        <v>2351</v>
      </c>
      <c r="G1673" s="662" t="s">
        <v>2412</v>
      </c>
      <c r="H1673" s="662" t="s">
        <v>544</v>
      </c>
      <c r="I1673" s="662" t="s">
        <v>1456</v>
      </c>
      <c r="J1673" s="662" t="s">
        <v>1457</v>
      </c>
      <c r="K1673" s="662" t="s">
        <v>2560</v>
      </c>
      <c r="L1673" s="663">
        <v>31.42</v>
      </c>
      <c r="M1673" s="663">
        <v>219.94</v>
      </c>
      <c r="N1673" s="662">
        <v>7</v>
      </c>
      <c r="O1673" s="745">
        <v>4</v>
      </c>
      <c r="P1673" s="663">
        <v>94.26</v>
      </c>
      <c r="Q1673" s="678">
        <v>0.4285714285714286</v>
      </c>
      <c r="R1673" s="662">
        <v>3</v>
      </c>
      <c r="S1673" s="678">
        <v>0.42857142857142855</v>
      </c>
      <c r="T1673" s="745">
        <v>2</v>
      </c>
      <c r="U1673" s="701">
        <v>0.5</v>
      </c>
    </row>
    <row r="1674" spans="1:21" ht="14.4" customHeight="1" x14ac:dyDescent="0.3">
      <c r="A1674" s="661">
        <v>12</v>
      </c>
      <c r="B1674" s="662" t="s">
        <v>543</v>
      </c>
      <c r="C1674" s="662" t="s">
        <v>2356</v>
      </c>
      <c r="D1674" s="743" t="s">
        <v>4570</v>
      </c>
      <c r="E1674" s="744" t="s">
        <v>2378</v>
      </c>
      <c r="F1674" s="662" t="s">
        <v>2351</v>
      </c>
      <c r="G1674" s="662" t="s">
        <v>2565</v>
      </c>
      <c r="H1674" s="662" t="s">
        <v>544</v>
      </c>
      <c r="I1674" s="662" t="s">
        <v>1778</v>
      </c>
      <c r="J1674" s="662" t="s">
        <v>1779</v>
      </c>
      <c r="K1674" s="662" t="s">
        <v>2566</v>
      </c>
      <c r="L1674" s="663">
        <v>186.27</v>
      </c>
      <c r="M1674" s="663">
        <v>186.27</v>
      </c>
      <c r="N1674" s="662">
        <v>1</v>
      </c>
      <c r="O1674" s="745">
        <v>1</v>
      </c>
      <c r="P1674" s="663">
        <v>186.27</v>
      </c>
      <c r="Q1674" s="678">
        <v>1</v>
      </c>
      <c r="R1674" s="662">
        <v>1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12</v>
      </c>
      <c r="B1675" s="662" t="s">
        <v>543</v>
      </c>
      <c r="C1675" s="662" t="s">
        <v>2356</v>
      </c>
      <c r="D1675" s="743" t="s">
        <v>4570</v>
      </c>
      <c r="E1675" s="744" t="s">
        <v>2378</v>
      </c>
      <c r="F1675" s="662" t="s">
        <v>2351</v>
      </c>
      <c r="G1675" s="662" t="s">
        <v>2879</v>
      </c>
      <c r="H1675" s="662" t="s">
        <v>544</v>
      </c>
      <c r="I1675" s="662" t="s">
        <v>2880</v>
      </c>
      <c r="J1675" s="662" t="s">
        <v>2881</v>
      </c>
      <c r="K1675" s="662" t="s">
        <v>2882</v>
      </c>
      <c r="L1675" s="663">
        <v>0</v>
      </c>
      <c r="M1675" s="663">
        <v>0</v>
      </c>
      <c r="N1675" s="662">
        <v>1</v>
      </c>
      <c r="O1675" s="745">
        <v>1</v>
      </c>
      <c r="P1675" s="663">
        <v>0</v>
      </c>
      <c r="Q1675" s="678"/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12</v>
      </c>
      <c r="B1676" s="662" t="s">
        <v>543</v>
      </c>
      <c r="C1676" s="662" t="s">
        <v>2356</v>
      </c>
      <c r="D1676" s="743" t="s">
        <v>4570</v>
      </c>
      <c r="E1676" s="744" t="s">
        <v>2378</v>
      </c>
      <c r="F1676" s="662" t="s">
        <v>2351</v>
      </c>
      <c r="G1676" s="662" t="s">
        <v>2879</v>
      </c>
      <c r="H1676" s="662" t="s">
        <v>544</v>
      </c>
      <c r="I1676" s="662" t="s">
        <v>2883</v>
      </c>
      <c r="J1676" s="662" t="s">
        <v>2884</v>
      </c>
      <c r="K1676" s="662" t="s">
        <v>2885</v>
      </c>
      <c r="L1676" s="663">
        <v>0</v>
      </c>
      <c r="M1676" s="663">
        <v>0</v>
      </c>
      <c r="N1676" s="662">
        <v>3</v>
      </c>
      <c r="O1676" s="745">
        <v>2.5</v>
      </c>
      <c r="P1676" s="663">
        <v>0</v>
      </c>
      <c r="Q1676" s="678"/>
      <c r="R1676" s="662">
        <v>1</v>
      </c>
      <c r="S1676" s="678">
        <v>0.33333333333333331</v>
      </c>
      <c r="T1676" s="745">
        <v>0.5</v>
      </c>
      <c r="U1676" s="701">
        <v>0.2</v>
      </c>
    </row>
    <row r="1677" spans="1:21" ht="14.4" customHeight="1" x14ac:dyDescent="0.3">
      <c r="A1677" s="661">
        <v>12</v>
      </c>
      <c r="B1677" s="662" t="s">
        <v>543</v>
      </c>
      <c r="C1677" s="662" t="s">
        <v>2356</v>
      </c>
      <c r="D1677" s="743" t="s">
        <v>4570</v>
      </c>
      <c r="E1677" s="744" t="s">
        <v>2378</v>
      </c>
      <c r="F1677" s="662" t="s">
        <v>2351</v>
      </c>
      <c r="G1677" s="662" t="s">
        <v>2889</v>
      </c>
      <c r="H1677" s="662" t="s">
        <v>1529</v>
      </c>
      <c r="I1677" s="662" t="s">
        <v>2890</v>
      </c>
      <c r="J1677" s="662" t="s">
        <v>2891</v>
      </c>
      <c r="K1677" s="662" t="s">
        <v>2892</v>
      </c>
      <c r="L1677" s="663">
        <v>0</v>
      </c>
      <c r="M1677" s="663">
        <v>0</v>
      </c>
      <c r="N1677" s="662">
        <v>14</v>
      </c>
      <c r="O1677" s="745">
        <v>3</v>
      </c>
      <c r="P1677" s="663">
        <v>0</v>
      </c>
      <c r="Q1677" s="678"/>
      <c r="R1677" s="662">
        <v>4</v>
      </c>
      <c r="S1677" s="678">
        <v>0.2857142857142857</v>
      </c>
      <c r="T1677" s="745">
        <v>1.5</v>
      </c>
      <c r="U1677" s="701">
        <v>0.5</v>
      </c>
    </row>
    <row r="1678" spans="1:21" ht="14.4" customHeight="1" x14ac:dyDescent="0.3">
      <c r="A1678" s="661">
        <v>12</v>
      </c>
      <c r="B1678" s="662" t="s">
        <v>543</v>
      </c>
      <c r="C1678" s="662" t="s">
        <v>2356</v>
      </c>
      <c r="D1678" s="743" t="s">
        <v>4570</v>
      </c>
      <c r="E1678" s="744" t="s">
        <v>2378</v>
      </c>
      <c r="F1678" s="662" t="s">
        <v>2351</v>
      </c>
      <c r="G1678" s="662" t="s">
        <v>2889</v>
      </c>
      <c r="H1678" s="662" t="s">
        <v>1529</v>
      </c>
      <c r="I1678" s="662" t="s">
        <v>3768</v>
      </c>
      <c r="J1678" s="662" t="s">
        <v>2891</v>
      </c>
      <c r="K1678" s="662" t="s">
        <v>3769</v>
      </c>
      <c r="L1678" s="663">
        <v>502.31</v>
      </c>
      <c r="M1678" s="663">
        <v>1004.62</v>
      </c>
      <c r="N1678" s="662">
        <v>2</v>
      </c>
      <c r="O1678" s="745">
        <v>1.5</v>
      </c>
      <c r="P1678" s="663">
        <v>502.31</v>
      </c>
      <c r="Q1678" s="678">
        <v>0.5</v>
      </c>
      <c r="R1678" s="662">
        <v>1</v>
      </c>
      <c r="S1678" s="678">
        <v>0.5</v>
      </c>
      <c r="T1678" s="745">
        <v>1</v>
      </c>
      <c r="U1678" s="701">
        <v>0.66666666666666663</v>
      </c>
    </row>
    <row r="1679" spans="1:21" ht="14.4" customHeight="1" x14ac:dyDescent="0.3">
      <c r="A1679" s="661">
        <v>12</v>
      </c>
      <c r="B1679" s="662" t="s">
        <v>543</v>
      </c>
      <c r="C1679" s="662" t="s">
        <v>2356</v>
      </c>
      <c r="D1679" s="743" t="s">
        <v>4570</v>
      </c>
      <c r="E1679" s="744" t="s">
        <v>2378</v>
      </c>
      <c r="F1679" s="662" t="s">
        <v>2351</v>
      </c>
      <c r="G1679" s="662" t="s">
        <v>2537</v>
      </c>
      <c r="H1679" s="662" t="s">
        <v>1529</v>
      </c>
      <c r="I1679" s="662" t="s">
        <v>1543</v>
      </c>
      <c r="J1679" s="662" t="s">
        <v>1544</v>
      </c>
      <c r="K1679" s="662" t="s">
        <v>2257</v>
      </c>
      <c r="L1679" s="663">
        <v>131.54</v>
      </c>
      <c r="M1679" s="663">
        <v>263.08</v>
      </c>
      <c r="N1679" s="662">
        <v>2</v>
      </c>
      <c r="O1679" s="745">
        <v>2</v>
      </c>
      <c r="P1679" s="663">
        <v>263.08</v>
      </c>
      <c r="Q1679" s="678">
        <v>1</v>
      </c>
      <c r="R1679" s="662">
        <v>2</v>
      </c>
      <c r="S1679" s="678">
        <v>1</v>
      </c>
      <c r="T1679" s="745">
        <v>2</v>
      </c>
      <c r="U1679" s="701">
        <v>1</v>
      </c>
    </row>
    <row r="1680" spans="1:21" ht="14.4" customHeight="1" x14ac:dyDescent="0.3">
      <c r="A1680" s="661">
        <v>12</v>
      </c>
      <c r="B1680" s="662" t="s">
        <v>543</v>
      </c>
      <c r="C1680" s="662" t="s">
        <v>2356</v>
      </c>
      <c r="D1680" s="743" t="s">
        <v>4570</v>
      </c>
      <c r="E1680" s="744" t="s">
        <v>2378</v>
      </c>
      <c r="F1680" s="662" t="s">
        <v>2351</v>
      </c>
      <c r="G1680" s="662" t="s">
        <v>2537</v>
      </c>
      <c r="H1680" s="662" t="s">
        <v>544</v>
      </c>
      <c r="I1680" s="662" t="s">
        <v>2893</v>
      </c>
      <c r="J1680" s="662" t="s">
        <v>2894</v>
      </c>
      <c r="K1680" s="662" t="s">
        <v>2895</v>
      </c>
      <c r="L1680" s="663">
        <v>438.49</v>
      </c>
      <c r="M1680" s="663">
        <v>9646.779999999997</v>
      </c>
      <c r="N1680" s="662">
        <v>22</v>
      </c>
      <c r="O1680" s="745">
        <v>18</v>
      </c>
      <c r="P1680" s="663">
        <v>4823.3899999999985</v>
      </c>
      <c r="Q1680" s="678">
        <v>0.5</v>
      </c>
      <c r="R1680" s="662">
        <v>11</v>
      </c>
      <c r="S1680" s="678">
        <v>0.5</v>
      </c>
      <c r="T1680" s="745">
        <v>9</v>
      </c>
      <c r="U1680" s="701">
        <v>0.5</v>
      </c>
    </row>
    <row r="1681" spans="1:21" ht="14.4" customHeight="1" x14ac:dyDescent="0.3">
      <c r="A1681" s="661">
        <v>12</v>
      </c>
      <c r="B1681" s="662" t="s">
        <v>543</v>
      </c>
      <c r="C1681" s="662" t="s">
        <v>2356</v>
      </c>
      <c r="D1681" s="743" t="s">
        <v>4570</v>
      </c>
      <c r="E1681" s="744" t="s">
        <v>2378</v>
      </c>
      <c r="F1681" s="662" t="s">
        <v>2351</v>
      </c>
      <c r="G1681" s="662" t="s">
        <v>2537</v>
      </c>
      <c r="H1681" s="662" t="s">
        <v>1529</v>
      </c>
      <c r="I1681" s="662" t="s">
        <v>2538</v>
      </c>
      <c r="J1681" s="662" t="s">
        <v>1544</v>
      </c>
      <c r="K1681" s="662" t="s">
        <v>2539</v>
      </c>
      <c r="L1681" s="663">
        <v>394.64</v>
      </c>
      <c r="M1681" s="663">
        <v>44199.679999999964</v>
      </c>
      <c r="N1681" s="662">
        <v>112</v>
      </c>
      <c r="O1681" s="745">
        <v>97.5</v>
      </c>
      <c r="P1681" s="663">
        <v>30781.919999999969</v>
      </c>
      <c r="Q1681" s="678">
        <v>0.69642857142857129</v>
      </c>
      <c r="R1681" s="662">
        <v>78</v>
      </c>
      <c r="S1681" s="678">
        <v>0.6964285714285714</v>
      </c>
      <c r="T1681" s="745">
        <v>70</v>
      </c>
      <c r="U1681" s="701">
        <v>0.71794871794871795</v>
      </c>
    </row>
    <row r="1682" spans="1:21" ht="14.4" customHeight="1" x14ac:dyDescent="0.3">
      <c r="A1682" s="661">
        <v>12</v>
      </c>
      <c r="B1682" s="662" t="s">
        <v>543</v>
      </c>
      <c r="C1682" s="662" t="s">
        <v>2356</v>
      </c>
      <c r="D1682" s="743" t="s">
        <v>4570</v>
      </c>
      <c r="E1682" s="744" t="s">
        <v>2378</v>
      </c>
      <c r="F1682" s="662" t="s">
        <v>2351</v>
      </c>
      <c r="G1682" s="662" t="s">
        <v>2537</v>
      </c>
      <c r="H1682" s="662" t="s">
        <v>1529</v>
      </c>
      <c r="I1682" s="662" t="s">
        <v>2620</v>
      </c>
      <c r="J1682" s="662" t="s">
        <v>1544</v>
      </c>
      <c r="K1682" s="662" t="s">
        <v>2621</v>
      </c>
      <c r="L1682" s="663">
        <v>438.49</v>
      </c>
      <c r="M1682" s="663">
        <v>15347.149999999994</v>
      </c>
      <c r="N1682" s="662">
        <v>35</v>
      </c>
      <c r="O1682" s="745">
        <v>30</v>
      </c>
      <c r="P1682" s="663">
        <v>10962.249999999996</v>
      </c>
      <c r="Q1682" s="678">
        <v>0.7142857142857143</v>
      </c>
      <c r="R1682" s="662">
        <v>25</v>
      </c>
      <c r="S1682" s="678">
        <v>0.7142857142857143</v>
      </c>
      <c r="T1682" s="745">
        <v>22</v>
      </c>
      <c r="U1682" s="701">
        <v>0.73333333333333328</v>
      </c>
    </row>
    <row r="1683" spans="1:21" ht="14.4" customHeight="1" x14ac:dyDescent="0.3">
      <c r="A1683" s="661">
        <v>12</v>
      </c>
      <c r="B1683" s="662" t="s">
        <v>543</v>
      </c>
      <c r="C1683" s="662" t="s">
        <v>2356</v>
      </c>
      <c r="D1683" s="743" t="s">
        <v>4570</v>
      </c>
      <c r="E1683" s="744" t="s">
        <v>2378</v>
      </c>
      <c r="F1683" s="662" t="s">
        <v>2351</v>
      </c>
      <c r="G1683" s="662" t="s">
        <v>2537</v>
      </c>
      <c r="H1683" s="662" t="s">
        <v>544</v>
      </c>
      <c r="I1683" s="662" t="s">
        <v>4095</v>
      </c>
      <c r="J1683" s="662" t="s">
        <v>3713</v>
      </c>
      <c r="K1683" s="662" t="s">
        <v>4096</v>
      </c>
      <c r="L1683" s="663">
        <v>438.49</v>
      </c>
      <c r="M1683" s="663">
        <v>438.49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12</v>
      </c>
      <c r="B1684" s="662" t="s">
        <v>543</v>
      </c>
      <c r="C1684" s="662" t="s">
        <v>2356</v>
      </c>
      <c r="D1684" s="743" t="s">
        <v>4570</v>
      </c>
      <c r="E1684" s="744" t="s">
        <v>2378</v>
      </c>
      <c r="F1684" s="662" t="s">
        <v>2351</v>
      </c>
      <c r="G1684" s="662" t="s">
        <v>2415</v>
      </c>
      <c r="H1684" s="662" t="s">
        <v>544</v>
      </c>
      <c r="I1684" s="662" t="s">
        <v>2416</v>
      </c>
      <c r="J1684" s="662" t="s">
        <v>2417</v>
      </c>
      <c r="K1684" s="662" t="s">
        <v>2418</v>
      </c>
      <c r="L1684" s="663">
        <v>1514.87</v>
      </c>
      <c r="M1684" s="663">
        <v>163605.95999999985</v>
      </c>
      <c r="N1684" s="662">
        <v>108</v>
      </c>
      <c r="O1684" s="745">
        <v>97</v>
      </c>
      <c r="P1684" s="663">
        <v>133308.55999999985</v>
      </c>
      <c r="Q1684" s="678">
        <v>0.81481481481481466</v>
      </c>
      <c r="R1684" s="662">
        <v>88</v>
      </c>
      <c r="S1684" s="678">
        <v>0.81481481481481477</v>
      </c>
      <c r="T1684" s="745">
        <v>78</v>
      </c>
      <c r="U1684" s="701">
        <v>0.80412371134020622</v>
      </c>
    </row>
    <row r="1685" spans="1:21" ht="14.4" customHeight="1" x14ac:dyDescent="0.3">
      <c r="A1685" s="661">
        <v>12</v>
      </c>
      <c r="B1685" s="662" t="s">
        <v>543</v>
      </c>
      <c r="C1685" s="662" t="s">
        <v>2356</v>
      </c>
      <c r="D1685" s="743" t="s">
        <v>4570</v>
      </c>
      <c r="E1685" s="744" t="s">
        <v>2378</v>
      </c>
      <c r="F1685" s="662" t="s">
        <v>2351</v>
      </c>
      <c r="G1685" s="662" t="s">
        <v>3648</v>
      </c>
      <c r="H1685" s="662" t="s">
        <v>544</v>
      </c>
      <c r="I1685" s="662" t="s">
        <v>3649</v>
      </c>
      <c r="J1685" s="662" t="s">
        <v>3650</v>
      </c>
      <c r="K1685" s="662" t="s">
        <v>2232</v>
      </c>
      <c r="L1685" s="663">
        <v>131.54</v>
      </c>
      <c r="M1685" s="663">
        <v>394.62</v>
      </c>
      <c r="N1685" s="662">
        <v>3</v>
      </c>
      <c r="O1685" s="745">
        <v>1</v>
      </c>
      <c r="P1685" s="663">
        <v>394.62</v>
      </c>
      <c r="Q1685" s="678">
        <v>1</v>
      </c>
      <c r="R1685" s="662">
        <v>3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12</v>
      </c>
      <c r="B1686" s="662" t="s">
        <v>543</v>
      </c>
      <c r="C1686" s="662" t="s">
        <v>2356</v>
      </c>
      <c r="D1686" s="743" t="s">
        <v>4570</v>
      </c>
      <c r="E1686" s="744" t="s">
        <v>2378</v>
      </c>
      <c r="F1686" s="662" t="s">
        <v>2351</v>
      </c>
      <c r="G1686" s="662" t="s">
        <v>4097</v>
      </c>
      <c r="H1686" s="662" t="s">
        <v>544</v>
      </c>
      <c r="I1686" s="662" t="s">
        <v>4098</v>
      </c>
      <c r="J1686" s="662" t="s">
        <v>4099</v>
      </c>
      <c r="K1686" s="662" t="s">
        <v>4100</v>
      </c>
      <c r="L1686" s="663">
        <v>80.959999999999994</v>
      </c>
      <c r="M1686" s="663">
        <v>80.959999999999994</v>
      </c>
      <c r="N1686" s="662">
        <v>1</v>
      </c>
      <c r="O1686" s="745">
        <v>1</v>
      </c>
      <c r="P1686" s="663">
        <v>80.959999999999994</v>
      </c>
      <c r="Q1686" s="678">
        <v>1</v>
      </c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12</v>
      </c>
      <c r="B1687" s="662" t="s">
        <v>543</v>
      </c>
      <c r="C1687" s="662" t="s">
        <v>2356</v>
      </c>
      <c r="D1687" s="743" t="s">
        <v>4570</v>
      </c>
      <c r="E1687" s="744" t="s">
        <v>2378</v>
      </c>
      <c r="F1687" s="662" t="s">
        <v>2351</v>
      </c>
      <c r="G1687" s="662" t="s">
        <v>2588</v>
      </c>
      <c r="H1687" s="662" t="s">
        <v>1529</v>
      </c>
      <c r="I1687" s="662" t="s">
        <v>2589</v>
      </c>
      <c r="J1687" s="662" t="s">
        <v>2590</v>
      </c>
      <c r="K1687" s="662" t="s">
        <v>2591</v>
      </c>
      <c r="L1687" s="663">
        <v>82.63</v>
      </c>
      <c r="M1687" s="663">
        <v>165.26</v>
      </c>
      <c r="N1687" s="662">
        <v>2</v>
      </c>
      <c r="O1687" s="745">
        <v>1</v>
      </c>
      <c r="P1687" s="663">
        <v>165.26</v>
      </c>
      <c r="Q1687" s="678">
        <v>1</v>
      </c>
      <c r="R1687" s="662">
        <v>2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12</v>
      </c>
      <c r="B1688" s="662" t="s">
        <v>543</v>
      </c>
      <c r="C1688" s="662" t="s">
        <v>2356</v>
      </c>
      <c r="D1688" s="743" t="s">
        <v>4570</v>
      </c>
      <c r="E1688" s="744" t="s">
        <v>2378</v>
      </c>
      <c r="F1688" s="662" t="s">
        <v>2351</v>
      </c>
      <c r="G1688" s="662" t="s">
        <v>2588</v>
      </c>
      <c r="H1688" s="662" t="s">
        <v>544</v>
      </c>
      <c r="I1688" s="662" t="s">
        <v>3651</v>
      </c>
      <c r="J1688" s="662" t="s">
        <v>3652</v>
      </c>
      <c r="K1688" s="662" t="s">
        <v>3653</v>
      </c>
      <c r="L1688" s="663">
        <v>239.19</v>
      </c>
      <c r="M1688" s="663">
        <v>717.56999999999994</v>
      </c>
      <c r="N1688" s="662">
        <v>3</v>
      </c>
      <c r="O1688" s="745">
        <v>1</v>
      </c>
      <c r="P1688" s="663">
        <v>717.56999999999994</v>
      </c>
      <c r="Q1688" s="678">
        <v>1</v>
      </c>
      <c r="R1688" s="662">
        <v>3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12</v>
      </c>
      <c r="B1689" s="662" t="s">
        <v>543</v>
      </c>
      <c r="C1689" s="662" t="s">
        <v>2356</v>
      </c>
      <c r="D1689" s="743" t="s">
        <v>4570</v>
      </c>
      <c r="E1689" s="744" t="s">
        <v>2378</v>
      </c>
      <c r="F1689" s="662" t="s">
        <v>2351</v>
      </c>
      <c r="G1689" s="662" t="s">
        <v>2667</v>
      </c>
      <c r="H1689" s="662" t="s">
        <v>544</v>
      </c>
      <c r="I1689" s="662" t="s">
        <v>2668</v>
      </c>
      <c r="J1689" s="662" t="s">
        <v>2669</v>
      </c>
      <c r="K1689" s="662" t="s">
        <v>2670</v>
      </c>
      <c r="L1689" s="663">
        <v>140.94999999999999</v>
      </c>
      <c r="M1689" s="663">
        <v>422.84999999999997</v>
      </c>
      <c r="N1689" s="662">
        <v>3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12</v>
      </c>
      <c r="B1690" s="662" t="s">
        <v>543</v>
      </c>
      <c r="C1690" s="662" t="s">
        <v>2356</v>
      </c>
      <c r="D1690" s="743" t="s">
        <v>4570</v>
      </c>
      <c r="E1690" s="744" t="s">
        <v>2378</v>
      </c>
      <c r="F1690" s="662" t="s">
        <v>2351</v>
      </c>
      <c r="G1690" s="662" t="s">
        <v>2667</v>
      </c>
      <c r="H1690" s="662" t="s">
        <v>544</v>
      </c>
      <c r="I1690" s="662" t="s">
        <v>4101</v>
      </c>
      <c r="J1690" s="662" t="s">
        <v>807</v>
      </c>
      <c r="K1690" s="662" t="s">
        <v>4102</v>
      </c>
      <c r="L1690" s="663">
        <v>93.96</v>
      </c>
      <c r="M1690" s="663">
        <v>93.96</v>
      </c>
      <c r="N1690" s="662">
        <v>1</v>
      </c>
      <c r="O1690" s="745">
        <v>0.5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12</v>
      </c>
      <c r="B1691" s="662" t="s">
        <v>543</v>
      </c>
      <c r="C1691" s="662" t="s">
        <v>2356</v>
      </c>
      <c r="D1691" s="743" t="s">
        <v>4570</v>
      </c>
      <c r="E1691" s="744" t="s">
        <v>2378</v>
      </c>
      <c r="F1691" s="662" t="s">
        <v>2351</v>
      </c>
      <c r="G1691" s="662" t="s">
        <v>2667</v>
      </c>
      <c r="H1691" s="662" t="s">
        <v>544</v>
      </c>
      <c r="I1691" s="662" t="s">
        <v>4103</v>
      </c>
      <c r="J1691" s="662" t="s">
        <v>4104</v>
      </c>
      <c r="K1691" s="662" t="s">
        <v>4105</v>
      </c>
      <c r="L1691" s="663">
        <v>0</v>
      </c>
      <c r="M1691" s="663">
        <v>0</v>
      </c>
      <c r="N1691" s="662">
        <v>1</v>
      </c>
      <c r="O1691" s="745">
        <v>0.5</v>
      </c>
      <c r="P1691" s="663">
        <v>0</v>
      </c>
      <c r="Q1691" s="678"/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12</v>
      </c>
      <c r="B1692" s="662" t="s">
        <v>543</v>
      </c>
      <c r="C1692" s="662" t="s">
        <v>2356</v>
      </c>
      <c r="D1692" s="743" t="s">
        <v>4570</v>
      </c>
      <c r="E1692" s="744" t="s">
        <v>2378</v>
      </c>
      <c r="F1692" s="662" t="s">
        <v>2351</v>
      </c>
      <c r="G1692" s="662" t="s">
        <v>2503</v>
      </c>
      <c r="H1692" s="662" t="s">
        <v>544</v>
      </c>
      <c r="I1692" s="662" t="s">
        <v>3721</v>
      </c>
      <c r="J1692" s="662" t="s">
        <v>1409</v>
      </c>
      <c r="K1692" s="662" t="s">
        <v>2506</v>
      </c>
      <c r="L1692" s="663">
        <v>50.32</v>
      </c>
      <c r="M1692" s="663">
        <v>150.96</v>
      </c>
      <c r="N1692" s="662">
        <v>3</v>
      </c>
      <c r="O1692" s="745">
        <v>0.5</v>
      </c>
      <c r="P1692" s="663">
        <v>150.96</v>
      </c>
      <c r="Q1692" s="678">
        <v>1</v>
      </c>
      <c r="R1692" s="662">
        <v>3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12</v>
      </c>
      <c r="B1693" s="662" t="s">
        <v>543</v>
      </c>
      <c r="C1693" s="662" t="s">
        <v>2356</v>
      </c>
      <c r="D1693" s="743" t="s">
        <v>4570</v>
      </c>
      <c r="E1693" s="744" t="s">
        <v>2378</v>
      </c>
      <c r="F1693" s="662" t="s">
        <v>2351</v>
      </c>
      <c r="G1693" s="662" t="s">
        <v>3131</v>
      </c>
      <c r="H1693" s="662" t="s">
        <v>544</v>
      </c>
      <c r="I1693" s="662" t="s">
        <v>3132</v>
      </c>
      <c r="J1693" s="662" t="s">
        <v>3133</v>
      </c>
      <c r="K1693" s="662" t="s">
        <v>3134</v>
      </c>
      <c r="L1693" s="663">
        <v>25.12</v>
      </c>
      <c r="M1693" s="663">
        <v>50.24</v>
      </c>
      <c r="N1693" s="662">
        <v>2</v>
      </c>
      <c r="O1693" s="745">
        <v>0.5</v>
      </c>
      <c r="P1693" s="663">
        <v>50.24</v>
      </c>
      <c r="Q1693" s="678">
        <v>1</v>
      </c>
      <c r="R1693" s="662">
        <v>2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12</v>
      </c>
      <c r="B1694" s="662" t="s">
        <v>543</v>
      </c>
      <c r="C1694" s="662" t="s">
        <v>2356</v>
      </c>
      <c r="D1694" s="743" t="s">
        <v>4570</v>
      </c>
      <c r="E1694" s="744" t="s">
        <v>2378</v>
      </c>
      <c r="F1694" s="662" t="s">
        <v>2351</v>
      </c>
      <c r="G1694" s="662" t="s">
        <v>3780</v>
      </c>
      <c r="H1694" s="662" t="s">
        <v>544</v>
      </c>
      <c r="I1694" s="662" t="s">
        <v>3781</v>
      </c>
      <c r="J1694" s="662" t="s">
        <v>3782</v>
      </c>
      <c r="K1694" s="662" t="s">
        <v>3243</v>
      </c>
      <c r="L1694" s="663">
        <v>87.86</v>
      </c>
      <c r="M1694" s="663">
        <v>2723.6599999999994</v>
      </c>
      <c r="N1694" s="662">
        <v>31</v>
      </c>
      <c r="O1694" s="745">
        <v>16</v>
      </c>
      <c r="P1694" s="663">
        <v>2460.0799999999995</v>
      </c>
      <c r="Q1694" s="678">
        <v>0.90322580645161288</v>
      </c>
      <c r="R1694" s="662">
        <v>28</v>
      </c>
      <c r="S1694" s="678">
        <v>0.90322580645161288</v>
      </c>
      <c r="T1694" s="745">
        <v>14</v>
      </c>
      <c r="U1694" s="701">
        <v>0.875</v>
      </c>
    </row>
    <row r="1695" spans="1:21" ht="14.4" customHeight="1" x14ac:dyDescent="0.3">
      <c r="A1695" s="661">
        <v>12</v>
      </c>
      <c r="B1695" s="662" t="s">
        <v>543</v>
      </c>
      <c r="C1695" s="662" t="s">
        <v>2356</v>
      </c>
      <c r="D1695" s="743" t="s">
        <v>4570</v>
      </c>
      <c r="E1695" s="744" t="s">
        <v>2378</v>
      </c>
      <c r="F1695" s="662" t="s">
        <v>2351</v>
      </c>
      <c r="G1695" s="662" t="s">
        <v>3780</v>
      </c>
      <c r="H1695" s="662" t="s">
        <v>544</v>
      </c>
      <c r="I1695" s="662" t="s">
        <v>3781</v>
      </c>
      <c r="J1695" s="662" t="s">
        <v>3782</v>
      </c>
      <c r="K1695" s="662" t="s">
        <v>3243</v>
      </c>
      <c r="L1695" s="663">
        <v>88.97</v>
      </c>
      <c r="M1695" s="663">
        <v>1245.58</v>
      </c>
      <c r="N1695" s="662">
        <v>14</v>
      </c>
      <c r="O1695" s="745">
        <v>4.5</v>
      </c>
      <c r="P1695" s="663">
        <v>711.76</v>
      </c>
      <c r="Q1695" s="678">
        <v>0.57142857142857151</v>
      </c>
      <c r="R1695" s="662">
        <v>8</v>
      </c>
      <c r="S1695" s="678">
        <v>0.5714285714285714</v>
      </c>
      <c r="T1695" s="745">
        <v>4</v>
      </c>
      <c r="U1695" s="701">
        <v>0.88888888888888884</v>
      </c>
    </row>
    <row r="1696" spans="1:21" ht="14.4" customHeight="1" x14ac:dyDescent="0.3">
      <c r="A1696" s="661">
        <v>12</v>
      </c>
      <c r="B1696" s="662" t="s">
        <v>543</v>
      </c>
      <c r="C1696" s="662" t="s">
        <v>2356</v>
      </c>
      <c r="D1696" s="743" t="s">
        <v>4570</v>
      </c>
      <c r="E1696" s="744" t="s">
        <v>2378</v>
      </c>
      <c r="F1696" s="662" t="s">
        <v>2351</v>
      </c>
      <c r="G1696" s="662" t="s">
        <v>3780</v>
      </c>
      <c r="H1696" s="662" t="s">
        <v>544</v>
      </c>
      <c r="I1696" s="662" t="s">
        <v>4106</v>
      </c>
      <c r="J1696" s="662" t="s">
        <v>3782</v>
      </c>
      <c r="K1696" s="662" t="s">
        <v>4107</v>
      </c>
      <c r="L1696" s="663">
        <v>0</v>
      </c>
      <c r="M1696" s="663">
        <v>0</v>
      </c>
      <c r="N1696" s="662">
        <v>4</v>
      </c>
      <c r="O1696" s="745">
        <v>2.5</v>
      </c>
      <c r="P1696" s="663">
        <v>0</v>
      </c>
      <c r="Q1696" s="678"/>
      <c r="R1696" s="662">
        <v>2</v>
      </c>
      <c r="S1696" s="678">
        <v>0.5</v>
      </c>
      <c r="T1696" s="745">
        <v>1.5</v>
      </c>
      <c r="U1696" s="701">
        <v>0.6</v>
      </c>
    </row>
    <row r="1697" spans="1:21" ht="14.4" customHeight="1" x14ac:dyDescent="0.3">
      <c r="A1697" s="661">
        <v>12</v>
      </c>
      <c r="B1697" s="662" t="s">
        <v>543</v>
      </c>
      <c r="C1697" s="662" t="s">
        <v>2356</v>
      </c>
      <c r="D1697" s="743" t="s">
        <v>4570</v>
      </c>
      <c r="E1697" s="744" t="s">
        <v>2378</v>
      </c>
      <c r="F1697" s="662" t="s">
        <v>2351</v>
      </c>
      <c r="G1697" s="662" t="s">
        <v>3780</v>
      </c>
      <c r="H1697" s="662" t="s">
        <v>544</v>
      </c>
      <c r="I1697" s="662" t="s">
        <v>4108</v>
      </c>
      <c r="J1697" s="662" t="s">
        <v>3782</v>
      </c>
      <c r="K1697" s="662" t="s">
        <v>3822</v>
      </c>
      <c r="L1697" s="663">
        <v>43.93</v>
      </c>
      <c r="M1697" s="663">
        <v>43.93</v>
      </c>
      <c r="N1697" s="662">
        <v>1</v>
      </c>
      <c r="O1697" s="745">
        <v>1</v>
      </c>
      <c r="P1697" s="663">
        <v>43.93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12</v>
      </c>
      <c r="B1698" s="662" t="s">
        <v>543</v>
      </c>
      <c r="C1698" s="662" t="s">
        <v>2356</v>
      </c>
      <c r="D1698" s="743" t="s">
        <v>4570</v>
      </c>
      <c r="E1698" s="744" t="s">
        <v>2378</v>
      </c>
      <c r="F1698" s="662" t="s">
        <v>2351</v>
      </c>
      <c r="G1698" s="662" t="s">
        <v>3780</v>
      </c>
      <c r="H1698" s="662" t="s">
        <v>544</v>
      </c>
      <c r="I1698" s="662" t="s">
        <v>4108</v>
      </c>
      <c r="J1698" s="662" t="s">
        <v>3782</v>
      </c>
      <c r="K1698" s="662" t="s">
        <v>3822</v>
      </c>
      <c r="L1698" s="663">
        <v>44.49</v>
      </c>
      <c r="M1698" s="663">
        <v>222.45000000000002</v>
      </c>
      <c r="N1698" s="662">
        <v>5</v>
      </c>
      <c r="O1698" s="745">
        <v>2</v>
      </c>
      <c r="P1698" s="663">
        <v>177.96</v>
      </c>
      <c r="Q1698" s="678">
        <v>0.79999999999999993</v>
      </c>
      <c r="R1698" s="662">
        <v>4</v>
      </c>
      <c r="S1698" s="678">
        <v>0.8</v>
      </c>
      <c r="T1698" s="745">
        <v>1.5</v>
      </c>
      <c r="U1698" s="701">
        <v>0.75</v>
      </c>
    </row>
    <row r="1699" spans="1:21" ht="14.4" customHeight="1" x14ac:dyDescent="0.3">
      <c r="A1699" s="661">
        <v>12</v>
      </c>
      <c r="B1699" s="662" t="s">
        <v>543</v>
      </c>
      <c r="C1699" s="662" t="s">
        <v>2356</v>
      </c>
      <c r="D1699" s="743" t="s">
        <v>4570</v>
      </c>
      <c r="E1699" s="744" t="s">
        <v>2378</v>
      </c>
      <c r="F1699" s="662" t="s">
        <v>2351</v>
      </c>
      <c r="G1699" s="662" t="s">
        <v>2906</v>
      </c>
      <c r="H1699" s="662" t="s">
        <v>544</v>
      </c>
      <c r="I1699" s="662" t="s">
        <v>4109</v>
      </c>
      <c r="J1699" s="662" t="s">
        <v>2908</v>
      </c>
      <c r="K1699" s="662" t="s">
        <v>4110</v>
      </c>
      <c r="L1699" s="663">
        <v>280.92</v>
      </c>
      <c r="M1699" s="663">
        <v>2528.2799999999997</v>
      </c>
      <c r="N1699" s="662">
        <v>9</v>
      </c>
      <c r="O1699" s="745">
        <v>1.5</v>
      </c>
      <c r="P1699" s="663">
        <v>842.76</v>
      </c>
      <c r="Q1699" s="678">
        <v>0.33333333333333337</v>
      </c>
      <c r="R1699" s="662">
        <v>3</v>
      </c>
      <c r="S1699" s="678">
        <v>0.33333333333333331</v>
      </c>
      <c r="T1699" s="745">
        <v>0.5</v>
      </c>
      <c r="U1699" s="701">
        <v>0.33333333333333331</v>
      </c>
    </row>
    <row r="1700" spans="1:21" ht="14.4" customHeight="1" x14ac:dyDescent="0.3">
      <c r="A1700" s="661">
        <v>12</v>
      </c>
      <c r="B1700" s="662" t="s">
        <v>543</v>
      </c>
      <c r="C1700" s="662" t="s">
        <v>2356</v>
      </c>
      <c r="D1700" s="743" t="s">
        <v>4570</v>
      </c>
      <c r="E1700" s="744" t="s">
        <v>2378</v>
      </c>
      <c r="F1700" s="662" t="s">
        <v>2351</v>
      </c>
      <c r="G1700" s="662" t="s">
        <v>2906</v>
      </c>
      <c r="H1700" s="662" t="s">
        <v>544</v>
      </c>
      <c r="I1700" s="662" t="s">
        <v>2907</v>
      </c>
      <c r="J1700" s="662" t="s">
        <v>2908</v>
      </c>
      <c r="K1700" s="662" t="s">
        <v>2909</v>
      </c>
      <c r="L1700" s="663">
        <v>468.21</v>
      </c>
      <c r="M1700" s="663">
        <v>936.42</v>
      </c>
      <c r="N1700" s="662">
        <v>2</v>
      </c>
      <c r="O1700" s="745">
        <v>0.5</v>
      </c>
      <c r="P1700" s="663">
        <v>936.42</v>
      </c>
      <c r="Q1700" s="678">
        <v>1</v>
      </c>
      <c r="R1700" s="662">
        <v>2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12</v>
      </c>
      <c r="B1701" s="662" t="s">
        <v>543</v>
      </c>
      <c r="C1701" s="662" t="s">
        <v>2356</v>
      </c>
      <c r="D1701" s="743" t="s">
        <v>4570</v>
      </c>
      <c r="E1701" s="744" t="s">
        <v>2378</v>
      </c>
      <c r="F1701" s="662" t="s">
        <v>2351</v>
      </c>
      <c r="G1701" s="662" t="s">
        <v>2906</v>
      </c>
      <c r="H1701" s="662" t="s">
        <v>544</v>
      </c>
      <c r="I1701" s="662" t="s">
        <v>3363</v>
      </c>
      <c r="J1701" s="662" t="s">
        <v>2911</v>
      </c>
      <c r="K1701" s="662" t="s">
        <v>3364</v>
      </c>
      <c r="L1701" s="663">
        <v>468.19</v>
      </c>
      <c r="M1701" s="663">
        <v>936.38</v>
      </c>
      <c r="N1701" s="662">
        <v>2</v>
      </c>
      <c r="O1701" s="745">
        <v>1</v>
      </c>
      <c r="P1701" s="663">
        <v>936.38</v>
      </c>
      <c r="Q1701" s="678">
        <v>1</v>
      </c>
      <c r="R1701" s="662">
        <v>2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12</v>
      </c>
      <c r="B1702" s="662" t="s">
        <v>543</v>
      </c>
      <c r="C1702" s="662" t="s">
        <v>2356</v>
      </c>
      <c r="D1702" s="743" t="s">
        <v>4570</v>
      </c>
      <c r="E1702" s="744" t="s">
        <v>2378</v>
      </c>
      <c r="F1702" s="662" t="s">
        <v>2351</v>
      </c>
      <c r="G1702" s="662" t="s">
        <v>2906</v>
      </c>
      <c r="H1702" s="662" t="s">
        <v>544</v>
      </c>
      <c r="I1702" s="662" t="s">
        <v>3657</v>
      </c>
      <c r="J1702" s="662" t="s">
        <v>2911</v>
      </c>
      <c r="K1702" s="662" t="s">
        <v>3658</v>
      </c>
      <c r="L1702" s="663">
        <v>140.46</v>
      </c>
      <c r="M1702" s="663">
        <v>421.38</v>
      </c>
      <c r="N1702" s="662">
        <v>3</v>
      </c>
      <c r="O1702" s="745">
        <v>1</v>
      </c>
      <c r="P1702" s="663">
        <v>421.38</v>
      </c>
      <c r="Q1702" s="678">
        <v>1</v>
      </c>
      <c r="R1702" s="662">
        <v>3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12</v>
      </c>
      <c r="B1703" s="662" t="s">
        <v>543</v>
      </c>
      <c r="C1703" s="662" t="s">
        <v>2356</v>
      </c>
      <c r="D1703" s="743" t="s">
        <v>4570</v>
      </c>
      <c r="E1703" s="744" t="s">
        <v>2378</v>
      </c>
      <c r="F1703" s="662" t="s">
        <v>2351</v>
      </c>
      <c r="G1703" s="662" t="s">
        <v>2906</v>
      </c>
      <c r="H1703" s="662" t="s">
        <v>544</v>
      </c>
      <c r="I1703" s="662" t="s">
        <v>3657</v>
      </c>
      <c r="J1703" s="662" t="s">
        <v>2911</v>
      </c>
      <c r="K1703" s="662" t="s">
        <v>3658</v>
      </c>
      <c r="L1703" s="663">
        <v>78.58</v>
      </c>
      <c r="M1703" s="663">
        <v>942.96</v>
      </c>
      <c r="N1703" s="662">
        <v>12</v>
      </c>
      <c r="O1703" s="745">
        <v>3</v>
      </c>
      <c r="P1703" s="663">
        <v>707.22</v>
      </c>
      <c r="Q1703" s="678">
        <v>0.75</v>
      </c>
      <c r="R1703" s="662">
        <v>9</v>
      </c>
      <c r="S1703" s="678">
        <v>0.75</v>
      </c>
      <c r="T1703" s="745">
        <v>2</v>
      </c>
      <c r="U1703" s="701">
        <v>0.66666666666666663</v>
      </c>
    </row>
    <row r="1704" spans="1:21" ht="14.4" customHeight="1" x14ac:dyDescent="0.3">
      <c r="A1704" s="661">
        <v>12</v>
      </c>
      <c r="B1704" s="662" t="s">
        <v>543</v>
      </c>
      <c r="C1704" s="662" t="s">
        <v>2356</v>
      </c>
      <c r="D1704" s="743" t="s">
        <v>4570</v>
      </c>
      <c r="E1704" s="744" t="s">
        <v>2378</v>
      </c>
      <c r="F1704" s="662" t="s">
        <v>2351</v>
      </c>
      <c r="G1704" s="662" t="s">
        <v>2906</v>
      </c>
      <c r="H1704" s="662" t="s">
        <v>544</v>
      </c>
      <c r="I1704" s="662" t="s">
        <v>2910</v>
      </c>
      <c r="J1704" s="662" t="s">
        <v>2911</v>
      </c>
      <c r="K1704" s="662" t="s">
        <v>2912</v>
      </c>
      <c r="L1704" s="663">
        <v>154.08000000000001</v>
      </c>
      <c r="M1704" s="663">
        <v>308.16000000000003</v>
      </c>
      <c r="N1704" s="662">
        <v>2</v>
      </c>
      <c r="O1704" s="745">
        <v>0.5</v>
      </c>
      <c r="P1704" s="663">
        <v>308.16000000000003</v>
      </c>
      <c r="Q1704" s="678">
        <v>1</v>
      </c>
      <c r="R1704" s="662">
        <v>2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12</v>
      </c>
      <c r="B1705" s="662" t="s">
        <v>543</v>
      </c>
      <c r="C1705" s="662" t="s">
        <v>2356</v>
      </c>
      <c r="D1705" s="743" t="s">
        <v>4570</v>
      </c>
      <c r="E1705" s="744" t="s">
        <v>2378</v>
      </c>
      <c r="F1705" s="662" t="s">
        <v>2351</v>
      </c>
      <c r="G1705" s="662" t="s">
        <v>3139</v>
      </c>
      <c r="H1705" s="662" t="s">
        <v>544</v>
      </c>
      <c r="I1705" s="662" t="s">
        <v>4111</v>
      </c>
      <c r="J1705" s="662" t="s">
        <v>3784</v>
      </c>
      <c r="K1705" s="662" t="s">
        <v>3688</v>
      </c>
      <c r="L1705" s="663">
        <v>0</v>
      </c>
      <c r="M1705" s="663">
        <v>0</v>
      </c>
      <c r="N1705" s="662">
        <v>2</v>
      </c>
      <c r="O1705" s="745">
        <v>0.5</v>
      </c>
      <c r="P1705" s="663">
        <v>0</v>
      </c>
      <c r="Q1705" s="678"/>
      <c r="R1705" s="662">
        <v>2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12</v>
      </c>
      <c r="B1706" s="662" t="s">
        <v>543</v>
      </c>
      <c r="C1706" s="662" t="s">
        <v>2356</v>
      </c>
      <c r="D1706" s="743" t="s">
        <v>4570</v>
      </c>
      <c r="E1706" s="744" t="s">
        <v>2378</v>
      </c>
      <c r="F1706" s="662" t="s">
        <v>2351</v>
      </c>
      <c r="G1706" s="662" t="s">
        <v>2729</v>
      </c>
      <c r="H1706" s="662" t="s">
        <v>544</v>
      </c>
      <c r="I1706" s="662" t="s">
        <v>1428</v>
      </c>
      <c r="J1706" s="662" t="s">
        <v>1429</v>
      </c>
      <c r="K1706" s="662" t="s">
        <v>2913</v>
      </c>
      <c r="L1706" s="663">
        <v>1081.08</v>
      </c>
      <c r="M1706" s="663">
        <v>87567.479999999981</v>
      </c>
      <c r="N1706" s="662">
        <v>81</v>
      </c>
      <c r="O1706" s="745">
        <v>23</v>
      </c>
      <c r="P1706" s="663">
        <v>63783.719999999987</v>
      </c>
      <c r="Q1706" s="678">
        <v>0.72839506172839508</v>
      </c>
      <c r="R1706" s="662">
        <v>59</v>
      </c>
      <c r="S1706" s="678">
        <v>0.72839506172839508</v>
      </c>
      <c r="T1706" s="745">
        <v>18</v>
      </c>
      <c r="U1706" s="701">
        <v>0.78260869565217395</v>
      </c>
    </row>
    <row r="1707" spans="1:21" ht="14.4" customHeight="1" x14ac:dyDescent="0.3">
      <c r="A1707" s="661">
        <v>12</v>
      </c>
      <c r="B1707" s="662" t="s">
        <v>543</v>
      </c>
      <c r="C1707" s="662" t="s">
        <v>2356</v>
      </c>
      <c r="D1707" s="743" t="s">
        <v>4570</v>
      </c>
      <c r="E1707" s="744" t="s">
        <v>2378</v>
      </c>
      <c r="F1707" s="662" t="s">
        <v>2351</v>
      </c>
      <c r="G1707" s="662" t="s">
        <v>2729</v>
      </c>
      <c r="H1707" s="662" t="s">
        <v>544</v>
      </c>
      <c r="I1707" s="662" t="s">
        <v>2730</v>
      </c>
      <c r="J1707" s="662" t="s">
        <v>1429</v>
      </c>
      <c r="K1707" s="662" t="s">
        <v>2731</v>
      </c>
      <c r="L1707" s="663">
        <v>3243.21</v>
      </c>
      <c r="M1707" s="663">
        <v>12972.84</v>
      </c>
      <c r="N1707" s="662">
        <v>4</v>
      </c>
      <c r="O1707" s="745">
        <v>2.5</v>
      </c>
      <c r="P1707" s="663">
        <v>12972.84</v>
      </c>
      <c r="Q1707" s="678">
        <v>1</v>
      </c>
      <c r="R1707" s="662">
        <v>4</v>
      </c>
      <c r="S1707" s="678">
        <v>1</v>
      </c>
      <c r="T1707" s="745">
        <v>2.5</v>
      </c>
      <c r="U1707" s="701">
        <v>1</v>
      </c>
    </row>
    <row r="1708" spans="1:21" ht="14.4" customHeight="1" x14ac:dyDescent="0.3">
      <c r="A1708" s="661">
        <v>12</v>
      </c>
      <c r="B1708" s="662" t="s">
        <v>543</v>
      </c>
      <c r="C1708" s="662" t="s">
        <v>2356</v>
      </c>
      <c r="D1708" s="743" t="s">
        <v>4570</v>
      </c>
      <c r="E1708" s="744" t="s">
        <v>2378</v>
      </c>
      <c r="F1708" s="662" t="s">
        <v>2351</v>
      </c>
      <c r="G1708" s="662" t="s">
        <v>2729</v>
      </c>
      <c r="H1708" s="662" t="s">
        <v>544</v>
      </c>
      <c r="I1708" s="662" t="s">
        <v>4112</v>
      </c>
      <c r="J1708" s="662" t="s">
        <v>4113</v>
      </c>
      <c r="K1708" s="662" t="s">
        <v>4114</v>
      </c>
      <c r="L1708" s="663">
        <v>0</v>
      </c>
      <c r="M1708" s="663">
        <v>0</v>
      </c>
      <c r="N1708" s="662">
        <v>1</v>
      </c>
      <c r="O1708" s="745">
        <v>0.5</v>
      </c>
      <c r="P1708" s="663">
        <v>0</v>
      </c>
      <c r="Q1708" s="678"/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12</v>
      </c>
      <c r="B1709" s="662" t="s">
        <v>543</v>
      </c>
      <c r="C1709" s="662" t="s">
        <v>2356</v>
      </c>
      <c r="D1709" s="743" t="s">
        <v>4570</v>
      </c>
      <c r="E1709" s="744" t="s">
        <v>2378</v>
      </c>
      <c r="F1709" s="662" t="s">
        <v>2351</v>
      </c>
      <c r="G1709" s="662" t="s">
        <v>2919</v>
      </c>
      <c r="H1709" s="662" t="s">
        <v>544</v>
      </c>
      <c r="I1709" s="662" t="s">
        <v>2920</v>
      </c>
      <c r="J1709" s="662" t="s">
        <v>2921</v>
      </c>
      <c r="K1709" s="662" t="s">
        <v>2922</v>
      </c>
      <c r="L1709" s="663">
        <v>1546.98</v>
      </c>
      <c r="M1709" s="663">
        <v>83536.920000000042</v>
      </c>
      <c r="N1709" s="662">
        <v>54</v>
      </c>
      <c r="O1709" s="745">
        <v>48</v>
      </c>
      <c r="P1709" s="663">
        <v>54144.300000000039</v>
      </c>
      <c r="Q1709" s="678">
        <v>0.64814814814814825</v>
      </c>
      <c r="R1709" s="662">
        <v>35</v>
      </c>
      <c r="S1709" s="678">
        <v>0.64814814814814814</v>
      </c>
      <c r="T1709" s="745">
        <v>31.5</v>
      </c>
      <c r="U1709" s="701">
        <v>0.65625</v>
      </c>
    </row>
    <row r="1710" spans="1:21" ht="14.4" customHeight="1" x14ac:dyDescent="0.3">
      <c r="A1710" s="661">
        <v>12</v>
      </c>
      <c r="B1710" s="662" t="s">
        <v>543</v>
      </c>
      <c r="C1710" s="662" t="s">
        <v>2356</v>
      </c>
      <c r="D1710" s="743" t="s">
        <v>4570</v>
      </c>
      <c r="E1710" s="744" t="s">
        <v>2378</v>
      </c>
      <c r="F1710" s="662" t="s">
        <v>2351</v>
      </c>
      <c r="G1710" s="662" t="s">
        <v>2919</v>
      </c>
      <c r="H1710" s="662" t="s">
        <v>544</v>
      </c>
      <c r="I1710" s="662" t="s">
        <v>2923</v>
      </c>
      <c r="J1710" s="662" t="s">
        <v>2921</v>
      </c>
      <c r="K1710" s="662" t="s">
        <v>2924</v>
      </c>
      <c r="L1710" s="663">
        <v>0</v>
      </c>
      <c r="M1710" s="663">
        <v>0</v>
      </c>
      <c r="N1710" s="662">
        <v>3</v>
      </c>
      <c r="O1710" s="745">
        <v>3</v>
      </c>
      <c r="P1710" s="663">
        <v>0</v>
      </c>
      <c r="Q1710" s="678"/>
      <c r="R1710" s="662">
        <v>3</v>
      </c>
      <c r="S1710" s="678">
        <v>1</v>
      </c>
      <c r="T1710" s="745">
        <v>3</v>
      </c>
      <c r="U1710" s="701">
        <v>1</v>
      </c>
    </row>
    <row r="1711" spans="1:21" ht="14.4" customHeight="1" x14ac:dyDescent="0.3">
      <c r="A1711" s="661">
        <v>12</v>
      </c>
      <c r="B1711" s="662" t="s">
        <v>543</v>
      </c>
      <c r="C1711" s="662" t="s">
        <v>2356</v>
      </c>
      <c r="D1711" s="743" t="s">
        <v>4570</v>
      </c>
      <c r="E1711" s="744" t="s">
        <v>2378</v>
      </c>
      <c r="F1711" s="662" t="s">
        <v>2351</v>
      </c>
      <c r="G1711" s="662" t="s">
        <v>2626</v>
      </c>
      <c r="H1711" s="662" t="s">
        <v>544</v>
      </c>
      <c r="I1711" s="662" t="s">
        <v>2627</v>
      </c>
      <c r="J1711" s="662" t="s">
        <v>2628</v>
      </c>
      <c r="K1711" s="662" t="s">
        <v>2629</v>
      </c>
      <c r="L1711" s="663">
        <v>0</v>
      </c>
      <c r="M1711" s="663">
        <v>0</v>
      </c>
      <c r="N1711" s="662">
        <v>1</v>
      </c>
      <c r="O1711" s="745">
        <v>1</v>
      </c>
      <c r="P1711" s="663">
        <v>0</v>
      </c>
      <c r="Q1711" s="678"/>
      <c r="R1711" s="662">
        <v>1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12</v>
      </c>
      <c r="B1712" s="662" t="s">
        <v>543</v>
      </c>
      <c r="C1712" s="662" t="s">
        <v>2356</v>
      </c>
      <c r="D1712" s="743" t="s">
        <v>4570</v>
      </c>
      <c r="E1712" s="744" t="s">
        <v>2378</v>
      </c>
      <c r="F1712" s="662" t="s">
        <v>2352</v>
      </c>
      <c r="G1712" s="662" t="s">
        <v>2567</v>
      </c>
      <c r="H1712" s="662" t="s">
        <v>544</v>
      </c>
      <c r="I1712" s="662" t="s">
        <v>3377</v>
      </c>
      <c r="J1712" s="662" t="s">
        <v>2372</v>
      </c>
      <c r="K1712" s="662"/>
      <c r="L1712" s="663">
        <v>0</v>
      </c>
      <c r="M1712" s="663">
        <v>0</v>
      </c>
      <c r="N1712" s="662">
        <v>3</v>
      </c>
      <c r="O1712" s="745">
        <v>3</v>
      </c>
      <c r="P1712" s="663">
        <v>0</v>
      </c>
      <c r="Q1712" s="678"/>
      <c r="R1712" s="662">
        <v>3</v>
      </c>
      <c r="S1712" s="678">
        <v>1</v>
      </c>
      <c r="T1712" s="745">
        <v>3</v>
      </c>
      <c r="U1712" s="701">
        <v>1</v>
      </c>
    </row>
    <row r="1713" spans="1:21" ht="14.4" customHeight="1" x14ac:dyDescent="0.3">
      <c r="A1713" s="661">
        <v>12</v>
      </c>
      <c r="B1713" s="662" t="s">
        <v>543</v>
      </c>
      <c r="C1713" s="662" t="s">
        <v>2356</v>
      </c>
      <c r="D1713" s="743" t="s">
        <v>4570</v>
      </c>
      <c r="E1713" s="744" t="s">
        <v>2378</v>
      </c>
      <c r="F1713" s="662" t="s">
        <v>2352</v>
      </c>
      <c r="G1713" s="662" t="s">
        <v>2567</v>
      </c>
      <c r="H1713" s="662" t="s">
        <v>544</v>
      </c>
      <c r="I1713" s="662" t="s">
        <v>3667</v>
      </c>
      <c r="J1713" s="662" t="s">
        <v>2372</v>
      </c>
      <c r="K1713" s="662"/>
      <c r="L1713" s="663">
        <v>0</v>
      </c>
      <c r="M1713" s="663">
        <v>0</v>
      </c>
      <c r="N1713" s="662">
        <v>15</v>
      </c>
      <c r="O1713" s="745">
        <v>15</v>
      </c>
      <c r="P1713" s="663">
        <v>0</v>
      </c>
      <c r="Q1713" s="678"/>
      <c r="R1713" s="662">
        <v>11</v>
      </c>
      <c r="S1713" s="678">
        <v>0.73333333333333328</v>
      </c>
      <c r="T1713" s="745">
        <v>11</v>
      </c>
      <c r="U1713" s="701">
        <v>0.73333333333333328</v>
      </c>
    </row>
    <row r="1714" spans="1:21" ht="14.4" customHeight="1" x14ac:dyDescent="0.3">
      <c r="A1714" s="661">
        <v>12</v>
      </c>
      <c r="B1714" s="662" t="s">
        <v>543</v>
      </c>
      <c r="C1714" s="662" t="s">
        <v>2356</v>
      </c>
      <c r="D1714" s="743" t="s">
        <v>4570</v>
      </c>
      <c r="E1714" s="744" t="s">
        <v>2378</v>
      </c>
      <c r="F1714" s="662" t="s">
        <v>2352</v>
      </c>
      <c r="G1714" s="662" t="s">
        <v>2567</v>
      </c>
      <c r="H1714" s="662" t="s">
        <v>544</v>
      </c>
      <c r="I1714" s="662" t="s">
        <v>4115</v>
      </c>
      <c r="J1714" s="662" t="s">
        <v>2372</v>
      </c>
      <c r="K1714" s="662"/>
      <c r="L1714" s="663">
        <v>0</v>
      </c>
      <c r="M1714" s="663">
        <v>0</v>
      </c>
      <c r="N1714" s="662">
        <v>1</v>
      </c>
      <c r="O1714" s="745">
        <v>1</v>
      </c>
      <c r="P1714" s="663"/>
      <c r="Q1714" s="678"/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12</v>
      </c>
      <c r="B1715" s="662" t="s">
        <v>543</v>
      </c>
      <c r="C1715" s="662" t="s">
        <v>2356</v>
      </c>
      <c r="D1715" s="743" t="s">
        <v>4570</v>
      </c>
      <c r="E1715" s="744" t="s">
        <v>2378</v>
      </c>
      <c r="F1715" s="662" t="s">
        <v>2352</v>
      </c>
      <c r="G1715" s="662" t="s">
        <v>2567</v>
      </c>
      <c r="H1715" s="662" t="s">
        <v>544</v>
      </c>
      <c r="I1715" s="662" t="s">
        <v>4116</v>
      </c>
      <c r="J1715" s="662" t="s">
        <v>2372</v>
      </c>
      <c r="K1715" s="662"/>
      <c r="L1715" s="663">
        <v>0</v>
      </c>
      <c r="M1715" s="663">
        <v>0</v>
      </c>
      <c r="N1715" s="662">
        <v>1</v>
      </c>
      <c r="O1715" s="745">
        <v>1</v>
      </c>
      <c r="P1715" s="663">
        <v>0</v>
      </c>
      <c r="Q1715" s="678"/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12</v>
      </c>
      <c r="B1716" s="662" t="s">
        <v>543</v>
      </c>
      <c r="C1716" s="662" t="s">
        <v>2356</v>
      </c>
      <c r="D1716" s="743" t="s">
        <v>4570</v>
      </c>
      <c r="E1716" s="744" t="s">
        <v>2378</v>
      </c>
      <c r="F1716" s="662" t="s">
        <v>2353</v>
      </c>
      <c r="G1716" s="662" t="s">
        <v>2671</v>
      </c>
      <c r="H1716" s="662" t="s">
        <v>544</v>
      </c>
      <c r="I1716" s="662" t="s">
        <v>3381</v>
      </c>
      <c r="J1716" s="662" t="s">
        <v>3382</v>
      </c>
      <c r="K1716" s="662" t="s">
        <v>3383</v>
      </c>
      <c r="L1716" s="663">
        <v>609.38</v>
      </c>
      <c r="M1716" s="663">
        <v>3656.2799999999997</v>
      </c>
      <c r="N1716" s="662">
        <v>6</v>
      </c>
      <c r="O1716" s="745">
        <v>1</v>
      </c>
      <c r="P1716" s="663">
        <v>3656.2799999999997</v>
      </c>
      <c r="Q1716" s="678">
        <v>1</v>
      </c>
      <c r="R1716" s="662">
        <v>6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12</v>
      </c>
      <c r="B1717" s="662" t="s">
        <v>543</v>
      </c>
      <c r="C1717" s="662" t="s">
        <v>2356</v>
      </c>
      <c r="D1717" s="743" t="s">
        <v>4570</v>
      </c>
      <c r="E1717" s="744" t="s">
        <v>2378</v>
      </c>
      <c r="F1717" s="662" t="s">
        <v>2353</v>
      </c>
      <c r="G1717" s="662" t="s">
        <v>2671</v>
      </c>
      <c r="H1717" s="662" t="s">
        <v>544</v>
      </c>
      <c r="I1717" s="662" t="s">
        <v>4117</v>
      </c>
      <c r="J1717" s="662" t="s">
        <v>4118</v>
      </c>
      <c r="K1717" s="662" t="s">
        <v>4119</v>
      </c>
      <c r="L1717" s="663">
        <v>484.6</v>
      </c>
      <c r="M1717" s="663">
        <v>484.6</v>
      </c>
      <c r="N1717" s="662">
        <v>1</v>
      </c>
      <c r="O1717" s="745">
        <v>1</v>
      </c>
      <c r="P1717" s="663">
        <v>484.6</v>
      </c>
      <c r="Q1717" s="678">
        <v>1</v>
      </c>
      <c r="R1717" s="662">
        <v>1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12</v>
      </c>
      <c r="B1718" s="662" t="s">
        <v>543</v>
      </c>
      <c r="C1718" s="662" t="s">
        <v>2356</v>
      </c>
      <c r="D1718" s="743" t="s">
        <v>4570</v>
      </c>
      <c r="E1718" s="744" t="s">
        <v>2378</v>
      </c>
      <c r="F1718" s="662" t="s">
        <v>2353</v>
      </c>
      <c r="G1718" s="662" t="s">
        <v>2671</v>
      </c>
      <c r="H1718" s="662" t="s">
        <v>544</v>
      </c>
      <c r="I1718" s="662" t="s">
        <v>3387</v>
      </c>
      <c r="J1718" s="662" t="s">
        <v>3388</v>
      </c>
      <c r="K1718" s="662" t="s">
        <v>3389</v>
      </c>
      <c r="L1718" s="663">
        <v>291.2</v>
      </c>
      <c r="M1718" s="663">
        <v>1164.8</v>
      </c>
      <c r="N1718" s="662">
        <v>4</v>
      </c>
      <c r="O1718" s="745">
        <v>2</v>
      </c>
      <c r="P1718" s="663">
        <v>1164.8</v>
      </c>
      <c r="Q1718" s="678">
        <v>1</v>
      </c>
      <c r="R1718" s="662">
        <v>4</v>
      </c>
      <c r="S1718" s="678">
        <v>1</v>
      </c>
      <c r="T1718" s="745">
        <v>2</v>
      </c>
      <c r="U1718" s="701">
        <v>1</v>
      </c>
    </row>
    <row r="1719" spans="1:21" ht="14.4" customHeight="1" x14ac:dyDescent="0.3">
      <c r="A1719" s="661">
        <v>12</v>
      </c>
      <c r="B1719" s="662" t="s">
        <v>543</v>
      </c>
      <c r="C1719" s="662" t="s">
        <v>2356</v>
      </c>
      <c r="D1719" s="743" t="s">
        <v>4570</v>
      </c>
      <c r="E1719" s="744" t="s">
        <v>2378</v>
      </c>
      <c r="F1719" s="662" t="s">
        <v>2353</v>
      </c>
      <c r="G1719" s="662" t="s">
        <v>2671</v>
      </c>
      <c r="H1719" s="662" t="s">
        <v>544</v>
      </c>
      <c r="I1719" s="662" t="s">
        <v>3404</v>
      </c>
      <c r="J1719" s="662" t="s">
        <v>3405</v>
      </c>
      <c r="K1719" s="662" t="s">
        <v>2432</v>
      </c>
      <c r="L1719" s="663">
        <v>220.68</v>
      </c>
      <c r="M1719" s="663">
        <v>441.36</v>
      </c>
      <c r="N1719" s="662">
        <v>2</v>
      </c>
      <c r="O1719" s="745">
        <v>1</v>
      </c>
      <c r="P1719" s="663">
        <v>441.36</v>
      </c>
      <c r="Q1719" s="678">
        <v>1</v>
      </c>
      <c r="R1719" s="662">
        <v>2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12</v>
      </c>
      <c r="B1720" s="662" t="s">
        <v>543</v>
      </c>
      <c r="C1720" s="662" t="s">
        <v>2356</v>
      </c>
      <c r="D1720" s="743" t="s">
        <v>4570</v>
      </c>
      <c r="E1720" s="744" t="s">
        <v>2378</v>
      </c>
      <c r="F1720" s="662" t="s">
        <v>2353</v>
      </c>
      <c r="G1720" s="662" t="s">
        <v>2671</v>
      </c>
      <c r="H1720" s="662" t="s">
        <v>544</v>
      </c>
      <c r="I1720" s="662" t="s">
        <v>3406</v>
      </c>
      <c r="J1720" s="662" t="s">
        <v>3407</v>
      </c>
      <c r="K1720" s="662" t="s">
        <v>3408</v>
      </c>
      <c r="L1720" s="663">
        <v>1000</v>
      </c>
      <c r="M1720" s="663">
        <v>6000</v>
      </c>
      <c r="N1720" s="662">
        <v>6</v>
      </c>
      <c r="O1720" s="745">
        <v>2</v>
      </c>
      <c r="P1720" s="663">
        <v>6000</v>
      </c>
      <c r="Q1720" s="678">
        <v>1</v>
      </c>
      <c r="R1720" s="662">
        <v>6</v>
      </c>
      <c r="S1720" s="678">
        <v>1</v>
      </c>
      <c r="T1720" s="745">
        <v>2</v>
      </c>
      <c r="U1720" s="701">
        <v>1</v>
      </c>
    </row>
    <row r="1721" spans="1:21" ht="14.4" customHeight="1" x14ac:dyDescent="0.3">
      <c r="A1721" s="661">
        <v>12</v>
      </c>
      <c r="B1721" s="662" t="s">
        <v>543</v>
      </c>
      <c r="C1721" s="662" t="s">
        <v>2356</v>
      </c>
      <c r="D1721" s="743" t="s">
        <v>4570</v>
      </c>
      <c r="E1721" s="744" t="s">
        <v>2378</v>
      </c>
      <c r="F1721" s="662" t="s">
        <v>2353</v>
      </c>
      <c r="G1721" s="662" t="s">
        <v>2671</v>
      </c>
      <c r="H1721" s="662" t="s">
        <v>544</v>
      </c>
      <c r="I1721" s="662" t="s">
        <v>3409</v>
      </c>
      <c r="J1721" s="662" t="s">
        <v>3410</v>
      </c>
      <c r="K1721" s="662" t="s">
        <v>3411</v>
      </c>
      <c r="L1721" s="663">
        <v>180.25</v>
      </c>
      <c r="M1721" s="663">
        <v>2884</v>
      </c>
      <c r="N1721" s="662">
        <v>16</v>
      </c>
      <c r="O1721" s="745">
        <v>4</v>
      </c>
      <c r="P1721" s="663">
        <v>2163</v>
      </c>
      <c r="Q1721" s="678">
        <v>0.75</v>
      </c>
      <c r="R1721" s="662">
        <v>12</v>
      </c>
      <c r="S1721" s="678">
        <v>0.75</v>
      </c>
      <c r="T1721" s="745">
        <v>3.5</v>
      </c>
      <c r="U1721" s="701">
        <v>0.875</v>
      </c>
    </row>
    <row r="1722" spans="1:21" ht="14.4" customHeight="1" x14ac:dyDescent="0.3">
      <c r="A1722" s="661">
        <v>12</v>
      </c>
      <c r="B1722" s="662" t="s">
        <v>543</v>
      </c>
      <c r="C1722" s="662" t="s">
        <v>2356</v>
      </c>
      <c r="D1722" s="743" t="s">
        <v>4570</v>
      </c>
      <c r="E1722" s="744" t="s">
        <v>2378</v>
      </c>
      <c r="F1722" s="662" t="s">
        <v>2353</v>
      </c>
      <c r="G1722" s="662" t="s">
        <v>2671</v>
      </c>
      <c r="H1722" s="662" t="s">
        <v>544</v>
      </c>
      <c r="I1722" s="662" t="s">
        <v>3417</v>
      </c>
      <c r="J1722" s="662" t="s">
        <v>3418</v>
      </c>
      <c r="K1722" s="662" t="s">
        <v>3419</v>
      </c>
      <c r="L1722" s="663">
        <v>196.43</v>
      </c>
      <c r="M1722" s="663">
        <v>196.43</v>
      </c>
      <c r="N1722" s="662">
        <v>1</v>
      </c>
      <c r="O1722" s="745">
        <v>1</v>
      </c>
      <c r="P1722" s="663">
        <v>196.43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12</v>
      </c>
      <c r="B1723" s="662" t="s">
        <v>543</v>
      </c>
      <c r="C1723" s="662" t="s">
        <v>2356</v>
      </c>
      <c r="D1723" s="743" t="s">
        <v>4570</v>
      </c>
      <c r="E1723" s="744" t="s">
        <v>2378</v>
      </c>
      <c r="F1723" s="662" t="s">
        <v>2353</v>
      </c>
      <c r="G1723" s="662" t="s">
        <v>2671</v>
      </c>
      <c r="H1723" s="662" t="s">
        <v>544</v>
      </c>
      <c r="I1723" s="662" t="s">
        <v>3437</v>
      </c>
      <c r="J1723" s="662" t="s">
        <v>3438</v>
      </c>
      <c r="K1723" s="662" t="s">
        <v>3386</v>
      </c>
      <c r="L1723" s="663">
        <v>500</v>
      </c>
      <c r="M1723" s="663">
        <v>6000</v>
      </c>
      <c r="N1723" s="662">
        <v>12</v>
      </c>
      <c r="O1723" s="745">
        <v>3</v>
      </c>
      <c r="P1723" s="663">
        <v>4500</v>
      </c>
      <c r="Q1723" s="678">
        <v>0.75</v>
      </c>
      <c r="R1723" s="662">
        <v>9</v>
      </c>
      <c r="S1723" s="678">
        <v>0.75</v>
      </c>
      <c r="T1723" s="745">
        <v>2.5</v>
      </c>
      <c r="U1723" s="701">
        <v>0.83333333333333337</v>
      </c>
    </row>
    <row r="1724" spans="1:21" ht="14.4" customHeight="1" x14ac:dyDescent="0.3">
      <c r="A1724" s="661">
        <v>12</v>
      </c>
      <c r="B1724" s="662" t="s">
        <v>543</v>
      </c>
      <c r="C1724" s="662" t="s">
        <v>2356</v>
      </c>
      <c r="D1724" s="743" t="s">
        <v>4570</v>
      </c>
      <c r="E1724" s="744" t="s">
        <v>2378</v>
      </c>
      <c r="F1724" s="662" t="s">
        <v>2353</v>
      </c>
      <c r="G1724" s="662" t="s">
        <v>2671</v>
      </c>
      <c r="H1724" s="662" t="s">
        <v>544</v>
      </c>
      <c r="I1724" s="662" t="s">
        <v>3450</v>
      </c>
      <c r="J1724" s="662" t="s">
        <v>3451</v>
      </c>
      <c r="K1724" s="662" t="s">
        <v>3452</v>
      </c>
      <c r="L1724" s="663">
        <v>3082.5</v>
      </c>
      <c r="M1724" s="663">
        <v>36990</v>
      </c>
      <c r="N1724" s="662">
        <v>12</v>
      </c>
      <c r="O1724" s="745">
        <v>3</v>
      </c>
      <c r="P1724" s="663">
        <v>9247.5</v>
      </c>
      <c r="Q1724" s="678">
        <v>0.25</v>
      </c>
      <c r="R1724" s="662">
        <v>3</v>
      </c>
      <c r="S1724" s="678">
        <v>0.25</v>
      </c>
      <c r="T1724" s="745">
        <v>1</v>
      </c>
      <c r="U1724" s="701">
        <v>0.33333333333333331</v>
      </c>
    </row>
    <row r="1725" spans="1:21" ht="14.4" customHeight="1" x14ac:dyDescent="0.3">
      <c r="A1725" s="661">
        <v>12</v>
      </c>
      <c r="B1725" s="662" t="s">
        <v>543</v>
      </c>
      <c r="C1725" s="662" t="s">
        <v>2356</v>
      </c>
      <c r="D1725" s="743" t="s">
        <v>4570</v>
      </c>
      <c r="E1725" s="744" t="s">
        <v>2378</v>
      </c>
      <c r="F1725" s="662" t="s">
        <v>2353</v>
      </c>
      <c r="G1725" s="662" t="s">
        <v>2671</v>
      </c>
      <c r="H1725" s="662" t="s">
        <v>544</v>
      </c>
      <c r="I1725" s="662" t="s">
        <v>3453</v>
      </c>
      <c r="J1725" s="662" t="s">
        <v>3451</v>
      </c>
      <c r="K1725" s="662" t="s">
        <v>3454</v>
      </c>
      <c r="L1725" s="663">
        <v>3082.5</v>
      </c>
      <c r="M1725" s="663">
        <v>6165</v>
      </c>
      <c r="N1725" s="662">
        <v>2</v>
      </c>
      <c r="O1725" s="745">
        <v>1</v>
      </c>
      <c r="P1725" s="663">
        <v>6165</v>
      </c>
      <c r="Q1725" s="678">
        <v>1</v>
      </c>
      <c r="R1725" s="662">
        <v>2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12</v>
      </c>
      <c r="B1726" s="662" t="s">
        <v>543</v>
      </c>
      <c r="C1726" s="662" t="s">
        <v>2356</v>
      </c>
      <c r="D1726" s="743" t="s">
        <v>4570</v>
      </c>
      <c r="E1726" s="744" t="s">
        <v>2378</v>
      </c>
      <c r="F1726" s="662" t="s">
        <v>2353</v>
      </c>
      <c r="G1726" s="662" t="s">
        <v>2671</v>
      </c>
      <c r="H1726" s="662" t="s">
        <v>544</v>
      </c>
      <c r="I1726" s="662" t="s">
        <v>3455</v>
      </c>
      <c r="J1726" s="662" t="s">
        <v>3456</v>
      </c>
      <c r="K1726" s="662" t="s">
        <v>3457</v>
      </c>
      <c r="L1726" s="663">
        <v>1101.95</v>
      </c>
      <c r="M1726" s="663">
        <v>9917.5500000000011</v>
      </c>
      <c r="N1726" s="662">
        <v>9</v>
      </c>
      <c r="O1726" s="745">
        <v>1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12</v>
      </c>
      <c r="B1727" s="662" t="s">
        <v>543</v>
      </c>
      <c r="C1727" s="662" t="s">
        <v>2356</v>
      </c>
      <c r="D1727" s="743" t="s">
        <v>4570</v>
      </c>
      <c r="E1727" s="744" t="s">
        <v>2378</v>
      </c>
      <c r="F1727" s="662" t="s">
        <v>2353</v>
      </c>
      <c r="G1727" s="662" t="s">
        <v>2671</v>
      </c>
      <c r="H1727" s="662" t="s">
        <v>544</v>
      </c>
      <c r="I1727" s="662" t="s">
        <v>3458</v>
      </c>
      <c r="J1727" s="662" t="s">
        <v>3459</v>
      </c>
      <c r="K1727" s="662" t="s">
        <v>3460</v>
      </c>
      <c r="L1727" s="663">
        <v>1027.5</v>
      </c>
      <c r="M1727" s="663">
        <v>6165</v>
      </c>
      <c r="N1727" s="662">
        <v>6</v>
      </c>
      <c r="O1727" s="745">
        <v>1</v>
      </c>
      <c r="P1727" s="663">
        <v>3082.5</v>
      </c>
      <c r="Q1727" s="678">
        <v>0.5</v>
      </c>
      <c r="R1727" s="662">
        <v>3</v>
      </c>
      <c r="S1727" s="678">
        <v>0.5</v>
      </c>
      <c r="T1727" s="745">
        <v>0.5</v>
      </c>
      <c r="U1727" s="701">
        <v>0.5</v>
      </c>
    </row>
    <row r="1728" spans="1:21" ht="14.4" customHeight="1" x14ac:dyDescent="0.3">
      <c r="A1728" s="661">
        <v>12</v>
      </c>
      <c r="B1728" s="662" t="s">
        <v>543</v>
      </c>
      <c r="C1728" s="662" t="s">
        <v>2356</v>
      </c>
      <c r="D1728" s="743" t="s">
        <v>4570</v>
      </c>
      <c r="E1728" s="744" t="s">
        <v>2378</v>
      </c>
      <c r="F1728" s="662" t="s">
        <v>2353</v>
      </c>
      <c r="G1728" s="662" t="s">
        <v>2671</v>
      </c>
      <c r="H1728" s="662" t="s">
        <v>544</v>
      </c>
      <c r="I1728" s="662" t="s">
        <v>3461</v>
      </c>
      <c r="J1728" s="662" t="s">
        <v>3462</v>
      </c>
      <c r="K1728" s="662" t="s">
        <v>3157</v>
      </c>
      <c r="L1728" s="663">
        <v>300</v>
      </c>
      <c r="M1728" s="663">
        <v>600</v>
      </c>
      <c r="N1728" s="662">
        <v>2</v>
      </c>
      <c r="O1728" s="745">
        <v>1</v>
      </c>
      <c r="P1728" s="663">
        <v>600</v>
      </c>
      <c r="Q1728" s="678">
        <v>1</v>
      </c>
      <c r="R1728" s="662">
        <v>2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12</v>
      </c>
      <c r="B1729" s="662" t="s">
        <v>543</v>
      </c>
      <c r="C1729" s="662" t="s">
        <v>2356</v>
      </c>
      <c r="D1729" s="743" t="s">
        <v>4570</v>
      </c>
      <c r="E1729" s="744" t="s">
        <v>2378</v>
      </c>
      <c r="F1729" s="662" t="s">
        <v>2353</v>
      </c>
      <c r="G1729" s="662" t="s">
        <v>2671</v>
      </c>
      <c r="H1729" s="662" t="s">
        <v>544</v>
      </c>
      <c r="I1729" s="662" t="s">
        <v>3487</v>
      </c>
      <c r="J1729" s="662" t="s">
        <v>3488</v>
      </c>
      <c r="K1729" s="662" t="s">
        <v>3489</v>
      </c>
      <c r="L1729" s="663">
        <v>198.08</v>
      </c>
      <c r="M1729" s="663">
        <v>3565.4399999999996</v>
      </c>
      <c r="N1729" s="662">
        <v>18</v>
      </c>
      <c r="O1729" s="745">
        <v>5</v>
      </c>
      <c r="P1729" s="663">
        <v>2971.2</v>
      </c>
      <c r="Q1729" s="678">
        <v>0.83333333333333337</v>
      </c>
      <c r="R1729" s="662">
        <v>15</v>
      </c>
      <c r="S1729" s="678">
        <v>0.83333333333333337</v>
      </c>
      <c r="T1729" s="745">
        <v>4.5</v>
      </c>
      <c r="U1729" s="701">
        <v>0.9</v>
      </c>
    </row>
    <row r="1730" spans="1:21" ht="14.4" customHeight="1" x14ac:dyDescent="0.3">
      <c r="A1730" s="661">
        <v>12</v>
      </c>
      <c r="B1730" s="662" t="s">
        <v>543</v>
      </c>
      <c r="C1730" s="662" t="s">
        <v>2356</v>
      </c>
      <c r="D1730" s="743" t="s">
        <v>4570</v>
      </c>
      <c r="E1730" s="744" t="s">
        <v>2378</v>
      </c>
      <c r="F1730" s="662" t="s">
        <v>2353</v>
      </c>
      <c r="G1730" s="662" t="s">
        <v>2671</v>
      </c>
      <c r="H1730" s="662" t="s">
        <v>544</v>
      </c>
      <c r="I1730" s="662" t="s">
        <v>4120</v>
      </c>
      <c r="J1730" s="662" t="s">
        <v>3456</v>
      </c>
      <c r="K1730" s="662" t="s">
        <v>4121</v>
      </c>
      <c r="L1730" s="663">
        <v>1263.48</v>
      </c>
      <c r="M1730" s="663">
        <v>7580.88</v>
      </c>
      <c r="N1730" s="662">
        <v>6</v>
      </c>
      <c r="O1730" s="745">
        <v>1</v>
      </c>
      <c r="P1730" s="663">
        <v>7580.88</v>
      </c>
      <c r="Q1730" s="678">
        <v>1</v>
      </c>
      <c r="R1730" s="662">
        <v>6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12</v>
      </c>
      <c r="B1731" s="662" t="s">
        <v>543</v>
      </c>
      <c r="C1731" s="662" t="s">
        <v>2356</v>
      </c>
      <c r="D1731" s="743" t="s">
        <v>4570</v>
      </c>
      <c r="E1731" s="744" t="s">
        <v>2378</v>
      </c>
      <c r="F1731" s="662" t="s">
        <v>2353</v>
      </c>
      <c r="G1731" s="662" t="s">
        <v>2671</v>
      </c>
      <c r="H1731" s="662" t="s">
        <v>544</v>
      </c>
      <c r="I1731" s="662" t="s">
        <v>3496</v>
      </c>
      <c r="J1731" s="662" t="s">
        <v>3497</v>
      </c>
      <c r="K1731" s="662" t="s">
        <v>3498</v>
      </c>
      <c r="L1731" s="663">
        <v>479.84</v>
      </c>
      <c r="M1731" s="663">
        <v>959.68</v>
      </c>
      <c r="N1731" s="662">
        <v>2</v>
      </c>
      <c r="O1731" s="745">
        <v>1</v>
      </c>
      <c r="P1731" s="663">
        <v>959.68</v>
      </c>
      <c r="Q1731" s="678">
        <v>1</v>
      </c>
      <c r="R1731" s="662">
        <v>2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12</v>
      </c>
      <c r="B1732" s="662" t="s">
        <v>543</v>
      </c>
      <c r="C1732" s="662" t="s">
        <v>2356</v>
      </c>
      <c r="D1732" s="743" t="s">
        <v>4570</v>
      </c>
      <c r="E1732" s="744" t="s">
        <v>2378</v>
      </c>
      <c r="F1732" s="662" t="s">
        <v>2353</v>
      </c>
      <c r="G1732" s="662" t="s">
        <v>2671</v>
      </c>
      <c r="H1732" s="662" t="s">
        <v>544</v>
      </c>
      <c r="I1732" s="662" t="s">
        <v>3502</v>
      </c>
      <c r="J1732" s="662" t="s">
        <v>3503</v>
      </c>
      <c r="K1732" s="662" t="s">
        <v>3504</v>
      </c>
      <c r="L1732" s="663">
        <v>2055</v>
      </c>
      <c r="M1732" s="663">
        <v>6165</v>
      </c>
      <c r="N1732" s="662">
        <v>3</v>
      </c>
      <c r="O1732" s="745">
        <v>1</v>
      </c>
      <c r="P1732" s="663">
        <v>6165</v>
      </c>
      <c r="Q1732" s="678">
        <v>1</v>
      </c>
      <c r="R1732" s="662">
        <v>3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12</v>
      </c>
      <c r="B1733" s="662" t="s">
        <v>543</v>
      </c>
      <c r="C1733" s="662" t="s">
        <v>2356</v>
      </c>
      <c r="D1733" s="743" t="s">
        <v>4570</v>
      </c>
      <c r="E1733" s="744" t="s">
        <v>2378</v>
      </c>
      <c r="F1733" s="662" t="s">
        <v>2353</v>
      </c>
      <c r="G1733" s="662" t="s">
        <v>2671</v>
      </c>
      <c r="H1733" s="662" t="s">
        <v>544</v>
      </c>
      <c r="I1733" s="662" t="s">
        <v>3175</v>
      </c>
      <c r="J1733" s="662" t="s">
        <v>3176</v>
      </c>
      <c r="K1733" s="662" t="s">
        <v>3177</v>
      </c>
      <c r="L1733" s="663">
        <v>1124.9000000000001</v>
      </c>
      <c r="M1733" s="663">
        <v>20248.2</v>
      </c>
      <c r="N1733" s="662">
        <v>18</v>
      </c>
      <c r="O1733" s="745">
        <v>4</v>
      </c>
      <c r="P1733" s="663">
        <v>20248.2</v>
      </c>
      <c r="Q1733" s="678">
        <v>1</v>
      </c>
      <c r="R1733" s="662">
        <v>18</v>
      </c>
      <c r="S1733" s="678">
        <v>1</v>
      </c>
      <c r="T1733" s="745">
        <v>4</v>
      </c>
      <c r="U1733" s="701">
        <v>1</v>
      </c>
    </row>
    <row r="1734" spans="1:21" ht="14.4" customHeight="1" x14ac:dyDescent="0.3">
      <c r="A1734" s="661">
        <v>12</v>
      </c>
      <c r="B1734" s="662" t="s">
        <v>543</v>
      </c>
      <c r="C1734" s="662" t="s">
        <v>2356</v>
      </c>
      <c r="D1734" s="743" t="s">
        <v>4570</v>
      </c>
      <c r="E1734" s="744" t="s">
        <v>2378</v>
      </c>
      <c r="F1734" s="662" t="s">
        <v>2353</v>
      </c>
      <c r="G1734" s="662" t="s">
        <v>2671</v>
      </c>
      <c r="H1734" s="662" t="s">
        <v>544</v>
      </c>
      <c r="I1734" s="662" t="s">
        <v>3527</v>
      </c>
      <c r="J1734" s="662" t="s">
        <v>3528</v>
      </c>
      <c r="K1734" s="662" t="s">
        <v>3529</v>
      </c>
      <c r="L1734" s="663">
        <v>1449.99</v>
      </c>
      <c r="M1734" s="663">
        <v>13049.91</v>
      </c>
      <c r="N1734" s="662">
        <v>9</v>
      </c>
      <c r="O1734" s="745">
        <v>2</v>
      </c>
      <c r="P1734" s="663">
        <v>13049.91</v>
      </c>
      <c r="Q1734" s="678">
        <v>1</v>
      </c>
      <c r="R1734" s="662">
        <v>9</v>
      </c>
      <c r="S1734" s="678">
        <v>1</v>
      </c>
      <c r="T1734" s="745">
        <v>2</v>
      </c>
      <c r="U1734" s="701">
        <v>1</v>
      </c>
    </row>
    <row r="1735" spans="1:21" ht="14.4" customHeight="1" x14ac:dyDescent="0.3">
      <c r="A1735" s="661">
        <v>12</v>
      </c>
      <c r="B1735" s="662" t="s">
        <v>543</v>
      </c>
      <c r="C1735" s="662" t="s">
        <v>2356</v>
      </c>
      <c r="D1735" s="743" t="s">
        <v>4570</v>
      </c>
      <c r="E1735" s="744" t="s">
        <v>2378</v>
      </c>
      <c r="F1735" s="662" t="s">
        <v>2353</v>
      </c>
      <c r="G1735" s="662" t="s">
        <v>2671</v>
      </c>
      <c r="H1735" s="662" t="s">
        <v>544</v>
      </c>
      <c r="I1735" s="662" t="s">
        <v>3536</v>
      </c>
      <c r="J1735" s="662" t="s">
        <v>3537</v>
      </c>
      <c r="K1735" s="662" t="s">
        <v>3538</v>
      </c>
      <c r="L1735" s="663">
        <v>3081.5</v>
      </c>
      <c r="M1735" s="663">
        <v>15407.5</v>
      </c>
      <c r="N1735" s="662">
        <v>5</v>
      </c>
      <c r="O1735" s="745">
        <v>2</v>
      </c>
      <c r="P1735" s="663">
        <v>15407.5</v>
      </c>
      <c r="Q1735" s="678">
        <v>1</v>
      </c>
      <c r="R1735" s="662">
        <v>5</v>
      </c>
      <c r="S1735" s="678">
        <v>1</v>
      </c>
      <c r="T1735" s="745">
        <v>2</v>
      </c>
      <c r="U1735" s="701">
        <v>1</v>
      </c>
    </row>
    <row r="1736" spans="1:21" ht="14.4" customHeight="1" x14ac:dyDescent="0.3">
      <c r="A1736" s="661">
        <v>12</v>
      </c>
      <c r="B1736" s="662" t="s">
        <v>543</v>
      </c>
      <c r="C1736" s="662" t="s">
        <v>2356</v>
      </c>
      <c r="D1736" s="743" t="s">
        <v>4570</v>
      </c>
      <c r="E1736" s="744" t="s">
        <v>2378</v>
      </c>
      <c r="F1736" s="662" t="s">
        <v>2353</v>
      </c>
      <c r="G1736" s="662" t="s">
        <v>2671</v>
      </c>
      <c r="H1736" s="662" t="s">
        <v>544</v>
      </c>
      <c r="I1736" s="662" t="s">
        <v>3939</v>
      </c>
      <c r="J1736" s="662" t="s">
        <v>3940</v>
      </c>
      <c r="K1736" s="662" t="s">
        <v>3476</v>
      </c>
      <c r="L1736" s="663">
        <v>625.5</v>
      </c>
      <c r="M1736" s="663">
        <v>22518</v>
      </c>
      <c r="N1736" s="662">
        <v>36</v>
      </c>
      <c r="O1736" s="745">
        <v>3</v>
      </c>
      <c r="P1736" s="663">
        <v>16888.5</v>
      </c>
      <c r="Q1736" s="678">
        <v>0.75</v>
      </c>
      <c r="R1736" s="662">
        <v>27</v>
      </c>
      <c r="S1736" s="678">
        <v>0.75</v>
      </c>
      <c r="T1736" s="745">
        <v>2.5</v>
      </c>
      <c r="U1736" s="701">
        <v>0.83333333333333337</v>
      </c>
    </row>
    <row r="1737" spans="1:21" ht="14.4" customHeight="1" x14ac:dyDescent="0.3">
      <c r="A1737" s="661">
        <v>12</v>
      </c>
      <c r="B1737" s="662" t="s">
        <v>543</v>
      </c>
      <c r="C1737" s="662" t="s">
        <v>2356</v>
      </c>
      <c r="D1737" s="743" t="s">
        <v>4570</v>
      </c>
      <c r="E1737" s="744" t="s">
        <v>2378</v>
      </c>
      <c r="F1737" s="662" t="s">
        <v>2353</v>
      </c>
      <c r="G1737" s="662" t="s">
        <v>2939</v>
      </c>
      <c r="H1737" s="662" t="s">
        <v>544</v>
      </c>
      <c r="I1737" s="662" t="s">
        <v>4122</v>
      </c>
      <c r="J1737" s="662" t="s">
        <v>4123</v>
      </c>
      <c r="K1737" s="662" t="s">
        <v>4124</v>
      </c>
      <c r="L1737" s="663">
        <v>96</v>
      </c>
      <c r="M1737" s="663">
        <v>960</v>
      </c>
      <c r="N1737" s="662">
        <v>10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12</v>
      </c>
      <c r="B1738" s="662" t="s">
        <v>543</v>
      </c>
      <c r="C1738" s="662" t="s">
        <v>2356</v>
      </c>
      <c r="D1738" s="743" t="s">
        <v>4570</v>
      </c>
      <c r="E1738" s="744" t="s">
        <v>2378</v>
      </c>
      <c r="F1738" s="662" t="s">
        <v>2353</v>
      </c>
      <c r="G1738" s="662" t="s">
        <v>2426</v>
      </c>
      <c r="H1738" s="662" t="s">
        <v>544</v>
      </c>
      <c r="I1738" s="662" t="s">
        <v>2943</v>
      </c>
      <c r="J1738" s="662" t="s">
        <v>2944</v>
      </c>
      <c r="K1738" s="662" t="s">
        <v>2945</v>
      </c>
      <c r="L1738" s="663">
        <v>112.5</v>
      </c>
      <c r="M1738" s="663">
        <v>4612.5</v>
      </c>
      <c r="N1738" s="662">
        <v>41</v>
      </c>
      <c r="O1738" s="745">
        <v>4</v>
      </c>
      <c r="P1738" s="663">
        <v>4612.5</v>
      </c>
      <c r="Q1738" s="678">
        <v>1</v>
      </c>
      <c r="R1738" s="662">
        <v>41</v>
      </c>
      <c r="S1738" s="678">
        <v>1</v>
      </c>
      <c r="T1738" s="745">
        <v>4</v>
      </c>
      <c r="U1738" s="701">
        <v>1</v>
      </c>
    </row>
    <row r="1739" spans="1:21" ht="14.4" customHeight="1" x14ac:dyDescent="0.3">
      <c r="A1739" s="661">
        <v>12</v>
      </c>
      <c r="B1739" s="662" t="s">
        <v>543</v>
      </c>
      <c r="C1739" s="662" t="s">
        <v>2356</v>
      </c>
      <c r="D1739" s="743" t="s">
        <v>4570</v>
      </c>
      <c r="E1739" s="744" t="s">
        <v>2378</v>
      </c>
      <c r="F1739" s="662" t="s">
        <v>2353</v>
      </c>
      <c r="G1739" s="662" t="s">
        <v>2426</v>
      </c>
      <c r="H1739" s="662" t="s">
        <v>544</v>
      </c>
      <c r="I1739" s="662" t="s">
        <v>2943</v>
      </c>
      <c r="J1739" s="662" t="s">
        <v>2944</v>
      </c>
      <c r="K1739" s="662" t="s">
        <v>2945</v>
      </c>
      <c r="L1739" s="663">
        <v>99.99</v>
      </c>
      <c r="M1739" s="663">
        <v>1999.8</v>
      </c>
      <c r="N1739" s="662">
        <v>20</v>
      </c>
      <c r="O1739" s="745">
        <v>1</v>
      </c>
      <c r="P1739" s="663">
        <v>1999.8</v>
      </c>
      <c r="Q1739" s="678">
        <v>1</v>
      </c>
      <c r="R1739" s="662">
        <v>20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12</v>
      </c>
      <c r="B1740" s="662" t="s">
        <v>543</v>
      </c>
      <c r="C1740" s="662" t="s">
        <v>2356</v>
      </c>
      <c r="D1740" s="743" t="s">
        <v>4570</v>
      </c>
      <c r="E1740" s="744" t="s">
        <v>2378</v>
      </c>
      <c r="F1740" s="662" t="s">
        <v>2353</v>
      </c>
      <c r="G1740" s="662" t="s">
        <v>2426</v>
      </c>
      <c r="H1740" s="662" t="s">
        <v>544</v>
      </c>
      <c r="I1740" s="662" t="s">
        <v>3188</v>
      </c>
      <c r="J1740" s="662" t="s">
        <v>3189</v>
      </c>
      <c r="K1740" s="662" t="s">
        <v>3190</v>
      </c>
      <c r="L1740" s="663">
        <v>420</v>
      </c>
      <c r="M1740" s="663">
        <v>5040</v>
      </c>
      <c r="N1740" s="662">
        <v>12</v>
      </c>
      <c r="O1740" s="745">
        <v>5</v>
      </c>
      <c r="P1740" s="663">
        <v>3780</v>
      </c>
      <c r="Q1740" s="678">
        <v>0.75</v>
      </c>
      <c r="R1740" s="662">
        <v>9</v>
      </c>
      <c r="S1740" s="678">
        <v>0.75</v>
      </c>
      <c r="T1740" s="745">
        <v>4</v>
      </c>
      <c r="U1740" s="701">
        <v>0.8</v>
      </c>
    </row>
    <row r="1741" spans="1:21" ht="14.4" customHeight="1" x14ac:dyDescent="0.3">
      <c r="A1741" s="661">
        <v>12</v>
      </c>
      <c r="B1741" s="662" t="s">
        <v>543</v>
      </c>
      <c r="C1741" s="662" t="s">
        <v>2356</v>
      </c>
      <c r="D1741" s="743" t="s">
        <v>4570</v>
      </c>
      <c r="E1741" s="744" t="s">
        <v>2378</v>
      </c>
      <c r="F1741" s="662" t="s">
        <v>2353</v>
      </c>
      <c r="G1741" s="662" t="s">
        <v>2426</v>
      </c>
      <c r="H1741" s="662" t="s">
        <v>544</v>
      </c>
      <c r="I1741" s="662" t="s">
        <v>3191</v>
      </c>
      <c r="J1741" s="662" t="s">
        <v>3192</v>
      </c>
      <c r="K1741" s="662" t="s">
        <v>3193</v>
      </c>
      <c r="L1741" s="663">
        <v>500</v>
      </c>
      <c r="M1741" s="663">
        <v>15000</v>
      </c>
      <c r="N1741" s="662">
        <v>30</v>
      </c>
      <c r="O1741" s="745">
        <v>2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12</v>
      </c>
      <c r="B1742" s="662" t="s">
        <v>543</v>
      </c>
      <c r="C1742" s="662" t="s">
        <v>2356</v>
      </c>
      <c r="D1742" s="743" t="s">
        <v>4570</v>
      </c>
      <c r="E1742" s="744" t="s">
        <v>2378</v>
      </c>
      <c r="F1742" s="662" t="s">
        <v>2353</v>
      </c>
      <c r="G1742" s="662" t="s">
        <v>2426</v>
      </c>
      <c r="H1742" s="662" t="s">
        <v>544</v>
      </c>
      <c r="I1742" s="662" t="s">
        <v>3194</v>
      </c>
      <c r="J1742" s="662" t="s">
        <v>3195</v>
      </c>
      <c r="K1742" s="662" t="s">
        <v>3196</v>
      </c>
      <c r="L1742" s="663">
        <v>189.85</v>
      </c>
      <c r="M1742" s="663">
        <v>6644.75</v>
      </c>
      <c r="N1742" s="662">
        <v>35</v>
      </c>
      <c r="O1742" s="745">
        <v>4</v>
      </c>
      <c r="P1742" s="663">
        <v>2657.9</v>
      </c>
      <c r="Q1742" s="678">
        <v>0.4</v>
      </c>
      <c r="R1742" s="662">
        <v>14</v>
      </c>
      <c r="S1742" s="678">
        <v>0.4</v>
      </c>
      <c r="T1742" s="745">
        <v>2</v>
      </c>
      <c r="U1742" s="701">
        <v>0.5</v>
      </c>
    </row>
    <row r="1743" spans="1:21" ht="14.4" customHeight="1" x14ac:dyDescent="0.3">
      <c r="A1743" s="661">
        <v>12</v>
      </c>
      <c r="B1743" s="662" t="s">
        <v>543</v>
      </c>
      <c r="C1743" s="662" t="s">
        <v>2356</v>
      </c>
      <c r="D1743" s="743" t="s">
        <v>4570</v>
      </c>
      <c r="E1743" s="744" t="s">
        <v>2378</v>
      </c>
      <c r="F1743" s="662" t="s">
        <v>2353</v>
      </c>
      <c r="G1743" s="662" t="s">
        <v>2426</v>
      </c>
      <c r="H1743" s="662" t="s">
        <v>544</v>
      </c>
      <c r="I1743" s="662" t="s">
        <v>2436</v>
      </c>
      <c r="J1743" s="662" t="s">
        <v>2437</v>
      </c>
      <c r="K1743" s="662" t="s">
        <v>2438</v>
      </c>
      <c r="L1743" s="663">
        <v>190</v>
      </c>
      <c r="M1743" s="663">
        <v>4180</v>
      </c>
      <c r="N1743" s="662">
        <v>22</v>
      </c>
      <c r="O1743" s="745">
        <v>5</v>
      </c>
      <c r="P1743" s="663">
        <v>2280</v>
      </c>
      <c r="Q1743" s="678">
        <v>0.54545454545454541</v>
      </c>
      <c r="R1743" s="662">
        <v>12</v>
      </c>
      <c r="S1743" s="678">
        <v>0.54545454545454541</v>
      </c>
      <c r="T1743" s="745">
        <v>3</v>
      </c>
      <c r="U1743" s="701">
        <v>0.6</v>
      </c>
    </row>
    <row r="1744" spans="1:21" ht="14.4" customHeight="1" x14ac:dyDescent="0.3">
      <c r="A1744" s="661">
        <v>12</v>
      </c>
      <c r="B1744" s="662" t="s">
        <v>543</v>
      </c>
      <c r="C1744" s="662" t="s">
        <v>2356</v>
      </c>
      <c r="D1744" s="743" t="s">
        <v>4570</v>
      </c>
      <c r="E1744" s="744" t="s">
        <v>2378</v>
      </c>
      <c r="F1744" s="662" t="s">
        <v>2353</v>
      </c>
      <c r="G1744" s="662" t="s">
        <v>2426</v>
      </c>
      <c r="H1744" s="662" t="s">
        <v>544</v>
      </c>
      <c r="I1744" s="662" t="s">
        <v>2949</v>
      </c>
      <c r="J1744" s="662" t="s">
        <v>2950</v>
      </c>
      <c r="K1744" s="662" t="s">
        <v>2951</v>
      </c>
      <c r="L1744" s="663">
        <v>90</v>
      </c>
      <c r="M1744" s="663">
        <v>1800</v>
      </c>
      <c r="N1744" s="662">
        <v>20</v>
      </c>
      <c r="O1744" s="745">
        <v>1</v>
      </c>
      <c r="P1744" s="663">
        <v>1800</v>
      </c>
      <c r="Q1744" s="678">
        <v>1</v>
      </c>
      <c r="R1744" s="662">
        <v>20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12</v>
      </c>
      <c r="B1745" s="662" t="s">
        <v>543</v>
      </c>
      <c r="C1745" s="662" t="s">
        <v>2356</v>
      </c>
      <c r="D1745" s="743" t="s">
        <v>4570</v>
      </c>
      <c r="E1745" s="744" t="s">
        <v>2378</v>
      </c>
      <c r="F1745" s="662" t="s">
        <v>2353</v>
      </c>
      <c r="G1745" s="662" t="s">
        <v>2426</v>
      </c>
      <c r="H1745" s="662" t="s">
        <v>544</v>
      </c>
      <c r="I1745" s="662" t="s">
        <v>2955</v>
      </c>
      <c r="J1745" s="662" t="s">
        <v>2956</v>
      </c>
      <c r="K1745" s="662" t="s">
        <v>2957</v>
      </c>
      <c r="L1745" s="663">
        <v>149.99</v>
      </c>
      <c r="M1745" s="663">
        <v>1799.88</v>
      </c>
      <c r="N1745" s="662">
        <v>12</v>
      </c>
      <c r="O1745" s="745">
        <v>2</v>
      </c>
      <c r="P1745" s="663">
        <v>1799.88</v>
      </c>
      <c r="Q1745" s="678">
        <v>1</v>
      </c>
      <c r="R1745" s="662">
        <v>12</v>
      </c>
      <c r="S1745" s="678">
        <v>1</v>
      </c>
      <c r="T1745" s="745">
        <v>2</v>
      </c>
      <c r="U1745" s="701">
        <v>1</v>
      </c>
    </row>
    <row r="1746" spans="1:21" ht="14.4" customHeight="1" x14ac:dyDescent="0.3">
      <c r="A1746" s="661">
        <v>12</v>
      </c>
      <c r="B1746" s="662" t="s">
        <v>543</v>
      </c>
      <c r="C1746" s="662" t="s">
        <v>2356</v>
      </c>
      <c r="D1746" s="743" t="s">
        <v>4570</v>
      </c>
      <c r="E1746" s="744" t="s">
        <v>2378</v>
      </c>
      <c r="F1746" s="662" t="s">
        <v>2353</v>
      </c>
      <c r="G1746" s="662" t="s">
        <v>2426</v>
      </c>
      <c r="H1746" s="662" t="s">
        <v>544</v>
      </c>
      <c r="I1746" s="662" t="s">
        <v>2958</v>
      </c>
      <c r="J1746" s="662" t="s">
        <v>2959</v>
      </c>
      <c r="K1746" s="662" t="s">
        <v>2960</v>
      </c>
      <c r="L1746" s="663">
        <v>69</v>
      </c>
      <c r="M1746" s="663">
        <v>828</v>
      </c>
      <c r="N1746" s="662">
        <v>12</v>
      </c>
      <c r="O1746" s="745">
        <v>1</v>
      </c>
      <c r="P1746" s="663">
        <v>828</v>
      </c>
      <c r="Q1746" s="678">
        <v>1</v>
      </c>
      <c r="R1746" s="662">
        <v>12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12</v>
      </c>
      <c r="B1747" s="662" t="s">
        <v>543</v>
      </c>
      <c r="C1747" s="662" t="s">
        <v>2356</v>
      </c>
      <c r="D1747" s="743" t="s">
        <v>4570</v>
      </c>
      <c r="E1747" s="744" t="s">
        <v>2378</v>
      </c>
      <c r="F1747" s="662" t="s">
        <v>2353</v>
      </c>
      <c r="G1747" s="662" t="s">
        <v>2426</v>
      </c>
      <c r="H1747" s="662" t="s">
        <v>544</v>
      </c>
      <c r="I1747" s="662" t="s">
        <v>2968</v>
      </c>
      <c r="J1747" s="662" t="s">
        <v>2969</v>
      </c>
      <c r="K1747" s="662" t="s">
        <v>2970</v>
      </c>
      <c r="L1747" s="663">
        <v>90</v>
      </c>
      <c r="M1747" s="663">
        <v>1260</v>
      </c>
      <c r="N1747" s="662">
        <v>14</v>
      </c>
      <c r="O1747" s="745">
        <v>1</v>
      </c>
      <c r="P1747" s="663">
        <v>1260</v>
      </c>
      <c r="Q1747" s="678">
        <v>1</v>
      </c>
      <c r="R1747" s="662">
        <v>14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12</v>
      </c>
      <c r="B1748" s="662" t="s">
        <v>543</v>
      </c>
      <c r="C1748" s="662" t="s">
        <v>2356</v>
      </c>
      <c r="D1748" s="743" t="s">
        <v>4570</v>
      </c>
      <c r="E1748" s="744" t="s">
        <v>2378</v>
      </c>
      <c r="F1748" s="662" t="s">
        <v>2353</v>
      </c>
      <c r="G1748" s="662" t="s">
        <v>2426</v>
      </c>
      <c r="H1748" s="662" t="s">
        <v>544</v>
      </c>
      <c r="I1748" s="662" t="s">
        <v>4125</v>
      </c>
      <c r="J1748" s="662" t="s">
        <v>3790</v>
      </c>
      <c r="K1748" s="662" t="s">
        <v>3791</v>
      </c>
      <c r="L1748" s="663">
        <v>376.34</v>
      </c>
      <c r="M1748" s="663">
        <v>3387.06</v>
      </c>
      <c r="N1748" s="662">
        <v>9</v>
      </c>
      <c r="O1748" s="745">
        <v>1</v>
      </c>
      <c r="P1748" s="663">
        <v>3387.06</v>
      </c>
      <c r="Q1748" s="678">
        <v>1</v>
      </c>
      <c r="R1748" s="662">
        <v>9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12</v>
      </c>
      <c r="B1749" s="662" t="s">
        <v>543</v>
      </c>
      <c r="C1749" s="662" t="s">
        <v>2356</v>
      </c>
      <c r="D1749" s="743" t="s">
        <v>4570</v>
      </c>
      <c r="E1749" s="744" t="s">
        <v>2378</v>
      </c>
      <c r="F1749" s="662" t="s">
        <v>2353</v>
      </c>
      <c r="G1749" s="662" t="s">
        <v>2426</v>
      </c>
      <c r="H1749" s="662" t="s">
        <v>544</v>
      </c>
      <c r="I1749" s="662" t="s">
        <v>3727</v>
      </c>
      <c r="J1749" s="662" t="s">
        <v>3728</v>
      </c>
      <c r="K1749" s="662" t="s">
        <v>3729</v>
      </c>
      <c r="L1749" s="663">
        <v>362.73</v>
      </c>
      <c r="M1749" s="663">
        <v>10156.44</v>
      </c>
      <c r="N1749" s="662">
        <v>28</v>
      </c>
      <c r="O1749" s="745">
        <v>2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12</v>
      </c>
      <c r="B1750" s="662" t="s">
        <v>543</v>
      </c>
      <c r="C1750" s="662" t="s">
        <v>2356</v>
      </c>
      <c r="D1750" s="743" t="s">
        <v>4570</v>
      </c>
      <c r="E1750" s="744" t="s">
        <v>2378</v>
      </c>
      <c r="F1750" s="662" t="s">
        <v>2353</v>
      </c>
      <c r="G1750" s="662" t="s">
        <v>2426</v>
      </c>
      <c r="H1750" s="662" t="s">
        <v>544</v>
      </c>
      <c r="I1750" s="662" t="s">
        <v>4126</v>
      </c>
      <c r="J1750" s="662" t="s">
        <v>4127</v>
      </c>
      <c r="K1750" s="662" t="s">
        <v>4128</v>
      </c>
      <c r="L1750" s="663">
        <v>448.54</v>
      </c>
      <c r="M1750" s="663">
        <v>14801.820000000002</v>
      </c>
      <c r="N1750" s="662">
        <v>33</v>
      </c>
      <c r="O1750" s="745">
        <v>3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12</v>
      </c>
      <c r="B1751" s="662" t="s">
        <v>543</v>
      </c>
      <c r="C1751" s="662" t="s">
        <v>2356</v>
      </c>
      <c r="D1751" s="743" t="s">
        <v>4570</v>
      </c>
      <c r="E1751" s="744" t="s">
        <v>2378</v>
      </c>
      <c r="F1751" s="662" t="s">
        <v>2353</v>
      </c>
      <c r="G1751" s="662" t="s">
        <v>2426</v>
      </c>
      <c r="H1751" s="662" t="s">
        <v>544</v>
      </c>
      <c r="I1751" s="662" t="s">
        <v>4129</v>
      </c>
      <c r="J1751" s="662" t="s">
        <v>4130</v>
      </c>
      <c r="K1751" s="662" t="s">
        <v>4131</v>
      </c>
      <c r="L1751" s="663">
        <v>20.93</v>
      </c>
      <c r="M1751" s="663">
        <v>418.6</v>
      </c>
      <c r="N1751" s="662">
        <v>20</v>
      </c>
      <c r="O1751" s="745">
        <v>1</v>
      </c>
      <c r="P1751" s="663">
        <v>418.6</v>
      </c>
      <c r="Q1751" s="678">
        <v>1</v>
      </c>
      <c r="R1751" s="662">
        <v>20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12</v>
      </c>
      <c r="B1752" s="662" t="s">
        <v>543</v>
      </c>
      <c r="C1752" s="662" t="s">
        <v>2356</v>
      </c>
      <c r="D1752" s="743" t="s">
        <v>4570</v>
      </c>
      <c r="E1752" s="744" t="s">
        <v>2378</v>
      </c>
      <c r="F1752" s="662" t="s">
        <v>2353</v>
      </c>
      <c r="G1752" s="662" t="s">
        <v>2426</v>
      </c>
      <c r="H1752" s="662" t="s">
        <v>544</v>
      </c>
      <c r="I1752" s="662" t="s">
        <v>3981</v>
      </c>
      <c r="J1752" s="662" t="s">
        <v>3982</v>
      </c>
      <c r="K1752" s="662" t="s">
        <v>3983</v>
      </c>
      <c r="L1752" s="663">
        <v>339.97</v>
      </c>
      <c r="M1752" s="663">
        <v>5099.55</v>
      </c>
      <c r="N1752" s="662">
        <v>15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12</v>
      </c>
      <c r="B1753" s="662" t="s">
        <v>543</v>
      </c>
      <c r="C1753" s="662" t="s">
        <v>2356</v>
      </c>
      <c r="D1753" s="743" t="s">
        <v>4570</v>
      </c>
      <c r="E1753" s="744" t="s">
        <v>2378</v>
      </c>
      <c r="F1753" s="662" t="s">
        <v>2353</v>
      </c>
      <c r="G1753" s="662" t="s">
        <v>2426</v>
      </c>
      <c r="H1753" s="662" t="s">
        <v>544</v>
      </c>
      <c r="I1753" s="662" t="s">
        <v>2979</v>
      </c>
      <c r="J1753" s="662" t="s">
        <v>2974</v>
      </c>
      <c r="K1753" s="662" t="s">
        <v>2980</v>
      </c>
      <c r="L1753" s="663">
        <v>700</v>
      </c>
      <c r="M1753" s="663">
        <v>2100</v>
      </c>
      <c r="N1753" s="662">
        <v>3</v>
      </c>
      <c r="O1753" s="745">
        <v>1</v>
      </c>
      <c r="P1753" s="663">
        <v>2100</v>
      </c>
      <c r="Q1753" s="678">
        <v>1</v>
      </c>
      <c r="R1753" s="662">
        <v>3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12</v>
      </c>
      <c r="B1754" s="662" t="s">
        <v>543</v>
      </c>
      <c r="C1754" s="662" t="s">
        <v>2356</v>
      </c>
      <c r="D1754" s="743" t="s">
        <v>4570</v>
      </c>
      <c r="E1754" s="744" t="s">
        <v>2378</v>
      </c>
      <c r="F1754" s="662" t="s">
        <v>2353</v>
      </c>
      <c r="G1754" s="662" t="s">
        <v>2992</v>
      </c>
      <c r="H1754" s="662" t="s">
        <v>544</v>
      </c>
      <c r="I1754" s="662" t="s">
        <v>3733</v>
      </c>
      <c r="J1754" s="662" t="s">
        <v>3734</v>
      </c>
      <c r="K1754" s="662" t="s">
        <v>3735</v>
      </c>
      <c r="L1754" s="663">
        <v>9.0399999999999991</v>
      </c>
      <c r="M1754" s="663">
        <v>10911.279999999999</v>
      </c>
      <c r="N1754" s="662">
        <v>1207</v>
      </c>
      <c r="O1754" s="745">
        <v>5</v>
      </c>
      <c r="P1754" s="663">
        <v>10911.279999999999</v>
      </c>
      <c r="Q1754" s="678">
        <v>1</v>
      </c>
      <c r="R1754" s="662">
        <v>1207</v>
      </c>
      <c r="S1754" s="678">
        <v>1</v>
      </c>
      <c r="T1754" s="745">
        <v>5</v>
      </c>
      <c r="U1754" s="701">
        <v>1</v>
      </c>
    </row>
    <row r="1755" spans="1:21" ht="14.4" customHeight="1" x14ac:dyDescent="0.3">
      <c r="A1755" s="661">
        <v>12</v>
      </c>
      <c r="B1755" s="662" t="s">
        <v>543</v>
      </c>
      <c r="C1755" s="662" t="s">
        <v>2356</v>
      </c>
      <c r="D1755" s="743" t="s">
        <v>4570</v>
      </c>
      <c r="E1755" s="744" t="s">
        <v>2378</v>
      </c>
      <c r="F1755" s="662" t="s">
        <v>2353</v>
      </c>
      <c r="G1755" s="662" t="s">
        <v>2992</v>
      </c>
      <c r="H1755" s="662" t="s">
        <v>544</v>
      </c>
      <c r="I1755" s="662" t="s">
        <v>3671</v>
      </c>
      <c r="J1755" s="662" t="s">
        <v>3672</v>
      </c>
      <c r="K1755" s="662" t="s">
        <v>3673</v>
      </c>
      <c r="L1755" s="663">
        <v>6.69</v>
      </c>
      <c r="M1755" s="663">
        <v>10389.57</v>
      </c>
      <c r="N1755" s="662">
        <v>1553</v>
      </c>
      <c r="O1755" s="745">
        <v>5</v>
      </c>
      <c r="P1755" s="663">
        <v>2027.0700000000002</v>
      </c>
      <c r="Q1755" s="678">
        <v>0.19510624597553125</v>
      </c>
      <c r="R1755" s="662">
        <v>303</v>
      </c>
      <c r="S1755" s="678">
        <v>0.19510624597553122</v>
      </c>
      <c r="T1755" s="745">
        <v>2</v>
      </c>
      <c r="U1755" s="701">
        <v>0.4</v>
      </c>
    </row>
    <row r="1756" spans="1:21" ht="14.4" customHeight="1" x14ac:dyDescent="0.3">
      <c r="A1756" s="661">
        <v>12</v>
      </c>
      <c r="B1756" s="662" t="s">
        <v>543</v>
      </c>
      <c r="C1756" s="662" t="s">
        <v>2356</v>
      </c>
      <c r="D1756" s="743" t="s">
        <v>4570</v>
      </c>
      <c r="E1756" s="744" t="s">
        <v>2378</v>
      </c>
      <c r="F1756" s="662" t="s">
        <v>2353</v>
      </c>
      <c r="G1756" s="662" t="s">
        <v>2992</v>
      </c>
      <c r="H1756" s="662" t="s">
        <v>544</v>
      </c>
      <c r="I1756" s="662" t="s">
        <v>3795</v>
      </c>
      <c r="J1756" s="662" t="s">
        <v>3796</v>
      </c>
      <c r="K1756" s="662" t="s">
        <v>3797</v>
      </c>
      <c r="L1756" s="663">
        <v>15.33</v>
      </c>
      <c r="M1756" s="663">
        <v>9198</v>
      </c>
      <c r="N1756" s="662">
        <v>600</v>
      </c>
      <c r="O1756" s="745">
        <v>2</v>
      </c>
      <c r="P1756" s="663">
        <v>9198</v>
      </c>
      <c r="Q1756" s="678">
        <v>1</v>
      </c>
      <c r="R1756" s="662">
        <v>600</v>
      </c>
      <c r="S1756" s="678">
        <v>1</v>
      </c>
      <c r="T1756" s="745">
        <v>2</v>
      </c>
      <c r="U1756" s="701">
        <v>1</v>
      </c>
    </row>
    <row r="1757" spans="1:21" ht="14.4" customHeight="1" x14ac:dyDescent="0.3">
      <c r="A1757" s="661">
        <v>12</v>
      </c>
      <c r="B1757" s="662" t="s">
        <v>543</v>
      </c>
      <c r="C1757" s="662" t="s">
        <v>2356</v>
      </c>
      <c r="D1757" s="743" t="s">
        <v>4570</v>
      </c>
      <c r="E1757" s="744" t="s">
        <v>2378</v>
      </c>
      <c r="F1757" s="662" t="s">
        <v>2353</v>
      </c>
      <c r="G1757" s="662" t="s">
        <v>2992</v>
      </c>
      <c r="H1757" s="662" t="s">
        <v>544</v>
      </c>
      <c r="I1757" s="662" t="s">
        <v>4132</v>
      </c>
      <c r="J1757" s="662" t="s">
        <v>3799</v>
      </c>
      <c r="K1757" s="662" t="s">
        <v>3001</v>
      </c>
      <c r="L1757" s="663">
        <v>1500</v>
      </c>
      <c r="M1757" s="663">
        <v>22500</v>
      </c>
      <c r="N1757" s="662">
        <v>15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12</v>
      </c>
      <c r="B1758" s="662" t="s">
        <v>543</v>
      </c>
      <c r="C1758" s="662" t="s">
        <v>2356</v>
      </c>
      <c r="D1758" s="743" t="s">
        <v>4570</v>
      </c>
      <c r="E1758" s="744" t="s">
        <v>2378</v>
      </c>
      <c r="F1758" s="662" t="s">
        <v>2353</v>
      </c>
      <c r="G1758" s="662" t="s">
        <v>2992</v>
      </c>
      <c r="H1758" s="662" t="s">
        <v>544</v>
      </c>
      <c r="I1758" s="662" t="s">
        <v>2999</v>
      </c>
      <c r="J1758" s="662" t="s">
        <v>3000</v>
      </c>
      <c r="K1758" s="662" t="s">
        <v>3001</v>
      </c>
      <c r="L1758" s="663">
        <v>1500</v>
      </c>
      <c r="M1758" s="663">
        <v>22500</v>
      </c>
      <c r="N1758" s="662">
        <v>15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12</v>
      </c>
      <c r="B1759" s="662" t="s">
        <v>543</v>
      </c>
      <c r="C1759" s="662" t="s">
        <v>2356</v>
      </c>
      <c r="D1759" s="743" t="s">
        <v>4570</v>
      </c>
      <c r="E1759" s="744" t="s">
        <v>2378</v>
      </c>
      <c r="F1759" s="662" t="s">
        <v>2353</v>
      </c>
      <c r="G1759" s="662" t="s">
        <v>2992</v>
      </c>
      <c r="H1759" s="662" t="s">
        <v>544</v>
      </c>
      <c r="I1759" s="662" t="s">
        <v>3002</v>
      </c>
      <c r="J1759" s="662" t="s">
        <v>3000</v>
      </c>
      <c r="K1759" s="662" t="s">
        <v>3003</v>
      </c>
      <c r="L1759" s="663">
        <v>1500</v>
      </c>
      <c r="M1759" s="663">
        <v>9000</v>
      </c>
      <c r="N1759" s="662">
        <v>6</v>
      </c>
      <c r="O1759" s="745">
        <v>2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12</v>
      </c>
      <c r="B1760" s="662" t="s">
        <v>543</v>
      </c>
      <c r="C1760" s="662" t="s">
        <v>2356</v>
      </c>
      <c r="D1760" s="743" t="s">
        <v>4570</v>
      </c>
      <c r="E1760" s="744" t="s">
        <v>2378</v>
      </c>
      <c r="F1760" s="662" t="s">
        <v>2353</v>
      </c>
      <c r="G1760" s="662" t="s">
        <v>2992</v>
      </c>
      <c r="H1760" s="662" t="s">
        <v>544</v>
      </c>
      <c r="I1760" s="662" t="s">
        <v>3004</v>
      </c>
      <c r="J1760" s="662" t="s">
        <v>3005</v>
      </c>
      <c r="K1760" s="662" t="s">
        <v>3006</v>
      </c>
      <c r="L1760" s="663">
        <v>1500</v>
      </c>
      <c r="M1760" s="663">
        <v>144000</v>
      </c>
      <c r="N1760" s="662">
        <v>96</v>
      </c>
      <c r="O1760" s="745">
        <v>6</v>
      </c>
      <c r="P1760" s="663">
        <v>121500</v>
      </c>
      <c r="Q1760" s="678">
        <v>0.84375</v>
      </c>
      <c r="R1760" s="662">
        <v>81</v>
      </c>
      <c r="S1760" s="678">
        <v>0.84375</v>
      </c>
      <c r="T1760" s="745">
        <v>5.5</v>
      </c>
      <c r="U1760" s="701">
        <v>0.91666666666666663</v>
      </c>
    </row>
    <row r="1761" spans="1:21" ht="14.4" customHeight="1" x14ac:dyDescent="0.3">
      <c r="A1761" s="661">
        <v>12</v>
      </c>
      <c r="B1761" s="662" t="s">
        <v>543</v>
      </c>
      <c r="C1761" s="662" t="s">
        <v>2356</v>
      </c>
      <c r="D1761" s="743" t="s">
        <v>4570</v>
      </c>
      <c r="E1761" s="744" t="s">
        <v>2378</v>
      </c>
      <c r="F1761" s="662" t="s">
        <v>2353</v>
      </c>
      <c r="G1761" s="662" t="s">
        <v>2992</v>
      </c>
      <c r="H1761" s="662" t="s">
        <v>544</v>
      </c>
      <c r="I1761" s="662" t="s">
        <v>3007</v>
      </c>
      <c r="J1761" s="662" t="s">
        <v>3008</v>
      </c>
      <c r="K1761" s="662" t="s">
        <v>3009</v>
      </c>
      <c r="L1761" s="663">
        <v>1500</v>
      </c>
      <c r="M1761" s="663">
        <v>45000</v>
      </c>
      <c r="N1761" s="662">
        <v>30</v>
      </c>
      <c r="O1761" s="745">
        <v>2</v>
      </c>
      <c r="P1761" s="663">
        <v>22500</v>
      </c>
      <c r="Q1761" s="678">
        <v>0.5</v>
      </c>
      <c r="R1761" s="662">
        <v>15</v>
      </c>
      <c r="S1761" s="678">
        <v>0.5</v>
      </c>
      <c r="T1761" s="745">
        <v>1</v>
      </c>
      <c r="U1761" s="701">
        <v>0.5</v>
      </c>
    </row>
    <row r="1762" spans="1:21" ht="14.4" customHeight="1" x14ac:dyDescent="0.3">
      <c r="A1762" s="661">
        <v>12</v>
      </c>
      <c r="B1762" s="662" t="s">
        <v>543</v>
      </c>
      <c r="C1762" s="662" t="s">
        <v>2356</v>
      </c>
      <c r="D1762" s="743" t="s">
        <v>4570</v>
      </c>
      <c r="E1762" s="744" t="s">
        <v>2378</v>
      </c>
      <c r="F1762" s="662" t="s">
        <v>2353</v>
      </c>
      <c r="G1762" s="662" t="s">
        <v>2992</v>
      </c>
      <c r="H1762" s="662" t="s">
        <v>544</v>
      </c>
      <c r="I1762" s="662" t="s">
        <v>3674</v>
      </c>
      <c r="J1762" s="662" t="s">
        <v>3008</v>
      </c>
      <c r="K1762" s="662" t="s">
        <v>3675</v>
      </c>
      <c r="L1762" s="663">
        <v>1500</v>
      </c>
      <c r="M1762" s="663">
        <v>46500</v>
      </c>
      <c r="N1762" s="662">
        <v>31</v>
      </c>
      <c r="O1762" s="745">
        <v>3</v>
      </c>
      <c r="P1762" s="663">
        <v>46500</v>
      </c>
      <c r="Q1762" s="678">
        <v>1</v>
      </c>
      <c r="R1762" s="662">
        <v>31</v>
      </c>
      <c r="S1762" s="678">
        <v>1</v>
      </c>
      <c r="T1762" s="745">
        <v>3</v>
      </c>
      <c r="U1762" s="701">
        <v>1</v>
      </c>
    </row>
    <row r="1763" spans="1:21" ht="14.4" customHeight="1" x14ac:dyDescent="0.3">
      <c r="A1763" s="661">
        <v>12</v>
      </c>
      <c r="B1763" s="662" t="s">
        <v>543</v>
      </c>
      <c r="C1763" s="662" t="s">
        <v>2356</v>
      </c>
      <c r="D1763" s="743" t="s">
        <v>4570</v>
      </c>
      <c r="E1763" s="744" t="s">
        <v>2378</v>
      </c>
      <c r="F1763" s="662" t="s">
        <v>2353</v>
      </c>
      <c r="G1763" s="662" t="s">
        <v>2992</v>
      </c>
      <c r="H1763" s="662" t="s">
        <v>544</v>
      </c>
      <c r="I1763" s="662" t="s">
        <v>3901</v>
      </c>
      <c r="J1763" s="662" t="s">
        <v>3799</v>
      </c>
      <c r="K1763" s="662" t="s">
        <v>3003</v>
      </c>
      <c r="L1763" s="663">
        <v>1500</v>
      </c>
      <c r="M1763" s="663">
        <v>46500</v>
      </c>
      <c r="N1763" s="662">
        <v>31</v>
      </c>
      <c r="O1763" s="745">
        <v>3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12</v>
      </c>
      <c r="B1764" s="662" t="s">
        <v>543</v>
      </c>
      <c r="C1764" s="662" t="s">
        <v>2356</v>
      </c>
      <c r="D1764" s="743" t="s">
        <v>4570</v>
      </c>
      <c r="E1764" s="744" t="s">
        <v>2378</v>
      </c>
      <c r="F1764" s="662" t="s">
        <v>2353</v>
      </c>
      <c r="G1764" s="662" t="s">
        <v>2992</v>
      </c>
      <c r="H1764" s="662" t="s">
        <v>544</v>
      </c>
      <c r="I1764" s="662" t="s">
        <v>3676</v>
      </c>
      <c r="J1764" s="662" t="s">
        <v>3677</v>
      </c>
      <c r="K1764" s="662" t="s">
        <v>3678</v>
      </c>
      <c r="L1764" s="663">
        <v>505.23</v>
      </c>
      <c r="M1764" s="663">
        <v>1010.46</v>
      </c>
      <c r="N1764" s="662">
        <v>2</v>
      </c>
      <c r="O1764" s="745">
        <v>1</v>
      </c>
      <c r="P1764" s="663">
        <v>1010.46</v>
      </c>
      <c r="Q1764" s="678">
        <v>1</v>
      </c>
      <c r="R1764" s="662">
        <v>2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12</v>
      </c>
      <c r="B1765" s="662" t="s">
        <v>543</v>
      </c>
      <c r="C1765" s="662" t="s">
        <v>2356</v>
      </c>
      <c r="D1765" s="743" t="s">
        <v>4570</v>
      </c>
      <c r="E1765" s="744" t="s">
        <v>2378</v>
      </c>
      <c r="F1765" s="662" t="s">
        <v>2353</v>
      </c>
      <c r="G1765" s="662" t="s">
        <v>2992</v>
      </c>
      <c r="H1765" s="662" t="s">
        <v>544</v>
      </c>
      <c r="I1765" s="662" t="s">
        <v>3021</v>
      </c>
      <c r="J1765" s="662" t="s">
        <v>3022</v>
      </c>
      <c r="K1765" s="662" t="s">
        <v>3023</v>
      </c>
      <c r="L1765" s="663">
        <v>1499.31</v>
      </c>
      <c r="M1765" s="663">
        <v>5997.24</v>
      </c>
      <c r="N1765" s="662">
        <v>4</v>
      </c>
      <c r="O1765" s="745">
        <v>1</v>
      </c>
      <c r="P1765" s="663">
        <v>5997.24</v>
      </c>
      <c r="Q1765" s="678">
        <v>1</v>
      </c>
      <c r="R1765" s="662">
        <v>4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12</v>
      </c>
      <c r="B1766" s="662" t="s">
        <v>543</v>
      </c>
      <c r="C1766" s="662" t="s">
        <v>2356</v>
      </c>
      <c r="D1766" s="743" t="s">
        <v>4570</v>
      </c>
      <c r="E1766" s="744" t="s">
        <v>2379</v>
      </c>
      <c r="F1766" s="662" t="s">
        <v>2351</v>
      </c>
      <c r="G1766" s="662" t="s">
        <v>2733</v>
      </c>
      <c r="H1766" s="662" t="s">
        <v>544</v>
      </c>
      <c r="I1766" s="662" t="s">
        <v>2734</v>
      </c>
      <c r="J1766" s="662" t="s">
        <v>2735</v>
      </c>
      <c r="K1766" s="662" t="s">
        <v>2736</v>
      </c>
      <c r="L1766" s="663">
        <v>0</v>
      </c>
      <c r="M1766" s="663">
        <v>0</v>
      </c>
      <c r="N1766" s="662">
        <v>2</v>
      </c>
      <c r="O1766" s="745">
        <v>2</v>
      </c>
      <c r="P1766" s="663">
        <v>0</v>
      </c>
      <c r="Q1766" s="678"/>
      <c r="R1766" s="662">
        <v>1</v>
      </c>
      <c r="S1766" s="678">
        <v>0.5</v>
      </c>
      <c r="T1766" s="745">
        <v>1</v>
      </c>
      <c r="U1766" s="701">
        <v>0.5</v>
      </c>
    </row>
    <row r="1767" spans="1:21" ht="14.4" customHeight="1" x14ac:dyDescent="0.3">
      <c r="A1767" s="661">
        <v>12</v>
      </c>
      <c r="B1767" s="662" t="s">
        <v>543</v>
      </c>
      <c r="C1767" s="662" t="s">
        <v>2356</v>
      </c>
      <c r="D1767" s="743" t="s">
        <v>4570</v>
      </c>
      <c r="E1767" s="744" t="s">
        <v>2379</v>
      </c>
      <c r="F1767" s="662" t="s">
        <v>2351</v>
      </c>
      <c r="G1767" s="662" t="s">
        <v>4133</v>
      </c>
      <c r="H1767" s="662" t="s">
        <v>544</v>
      </c>
      <c r="I1767" s="662" t="s">
        <v>4134</v>
      </c>
      <c r="J1767" s="662" t="s">
        <v>4135</v>
      </c>
      <c r="K1767" s="662" t="s">
        <v>4136</v>
      </c>
      <c r="L1767" s="663">
        <v>303.47000000000003</v>
      </c>
      <c r="M1767" s="663">
        <v>2731.2300000000005</v>
      </c>
      <c r="N1767" s="662">
        <v>9</v>
      </c>
      <c r="O1767" s="745">
        <v>2</v>
      </c>
      <c r="P1767" s="663">
        <v>1820.8200000000002</v>
      </c>
      <c r="Q1767" s="678">
        <v>0.66666666666666663</v>
      </c>
      <c r="R1767" s="662">
        <v>6</v>
      </c>
      <c r="S1767" s="678">
        <v>0.66666666666666663</v>
      </c>
      <c r="T1767" s="745">
        <v>1.5</v>
      </c>
      <c r="U1767" s="701">
        <v>0.75</v>
      </c>
    </row>
    <row r="1768" spans="1:21" ht="14.4" customHeight="1" x14ac:dyDescent="0.3">
      <c r="A1768" s="661">
        <v>12</v>
      </c>
      <c r="B1768" s="662" t="s">
        <v>543</v>
      </c>
      <c r="C1768" s="662" t="s">
        <v>2356</v>
      </c>
      <c r="D1768" s="743" t="s">
        <v>4570</v>
      </c>
      <c r="E1768" s="744" t="s">
        <v>2379</v>
      </c>
      <c r="F1768" s="662" t="s">
        <v>2351</v>
      </c>
      <c r="G1768" s="662" t="s">
        <v>3586</v>
      </c>
      <c r="H1768" s="662" t="s">
        <v>1529</v>
      </c>
      <c r="I1768" s="662" t="s">
        <v>3587</v>
      </c>
      <c r="J1768" s="662" t="s">
        <v>1559</v>
      </c>
      <c r="K1768" s="662" t="s">
        <v>3588</v>
      </c>
      <c r="L1768" s="663">
        <v>229.38</v>
      </c>
      <c r="M1768" s="663">
        <v>229.38</v>
      </c>
      <c r="N1768" s="662">
        <v>1</v>
      </c>
      <c r="O1768" s="745">
        <v>0.5</v>
      </c>
      <c r="P1768" s="663">
        <v>229.38</v>
      </c>
      <c r="Q1768" s="678">
        <v>1</v>
      </c>
      <c r="R1768" s="662">
        <v>1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12</v>
      </c>
      <c r="B1769" s="662" t="s">
        <v>543</v>
      </c>
      <c r="C1769" s="662" t="s">
        <v>2356</v>
      </c>
      <c r="D1769" s="743" t="s">
        <v>4570</v>
      </c>
      <c r="E1769" s="744" t="s">
        <v>2379</v>
      </c>
      <c r="F1769" s="662" t="s">
        <v>2351</v>
      </c>
      <c r="G1769" s="662" t="s">
        <v>2748</v>
      </c>
      <c r="H1769" s="662" t="s">
        <v>1529</v>
      </c>
      <c r="I1769" s="662" t="s">
        <v>2749</v>
      </c>
      <c r="J1769" s="662" t="s">
        <v>2750</v>
      </c>
      <c r="K1769" s="662" t="s">
        <v>2751</v>
      </c>
      <c r="L1769" s="663">
        <v>1091.0899999999999</v>
      </c>
      <c r="M1769" s="663">
        <v>212762.5499999999</v>
      </c>
      <c r="N1769" s="662">
        <v>195</v>
      </c>
      <c r="O1769" s="745">
        <v>60</v>
      </c>
      <c r="P1769" s="663">
        <v>174574.39999999991</v>
      </c>
      <c r="Q1769" s="678">
        <v>0.82051282051282048</v>
      </c>
      <c r="R1769" s="662">
        <v>160</v>
      </c>
      <c r="S1769" s="678">
        <v>0.82051282051282048</v>
      </c>
      <c r="T1769" s="745">
        <v>48.5</v>
      </c>
      <c r="U1769" s="701">
        <v>0.80833333333333335</v>
      </c>
    </row>
    <row r="1770" spans="1:21" ht="14.4" customHeight="1" x14ac:dyDescent="0.3">
      <c r="A1770" s="661">
        <v>12</v>
      </c>
      <c r="B1770" s="662" t="s">
        <v>543</v>
      </c>
      <c r="C1770" s="662" t="s">
        <v>2356</v>
      </c>
      <c r="D1770" s="743" t="s">
        <v>4570</v>
      </c>
      <c r="E1770" s="744" t="s">
        <v>2379</v>
      </c>
      <c r="F1770" s="662" t="s">
        <v>2351</v>
      </c>
      <c r="G1770" s="662" t="s">
        <v>2390</v>
      </c>
      <c r="H1770" s="662" t="s">
        <v>544</v>
      </c>
      <c r="I1770" s="662" t="s">
        <v>1786</v>
      </c>
      <c r="J1770" s="662" t="s">
        <v>1787</v>
      </c>
      <c r="K1770" s="662" t="s">
        <v>2286</v>
      </c>
      <c r="L1770" s="663">
        <v>170.52</v>
      </c>
      <c r="M1770" s="663">
        <v>170.52</v>
      </c>
      <c r="N1770" s="662">
        <v>1</v>
      </c>
      <c r="O1770" s="745">
        <v>1</v>
      </c>
      <c r="P1770" s="663">
        <v>170.52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12</v>
      </c>
      <c r="B1771" s="662" t="s">
        <v>543</v>
      </c>
      <c r="C1771" s="662" t="s">
        <v>2356</v>
      </c>
      <c r="D1771" s="743" t="s">
        <v>4570</v>
      </c>
      <c r="E1771" s="744" t="s">
        <v>2379</v>
      </c>
      <c r="F1771" s="662" t="s">
        <v>2351</v>
      </c>
      <c r="G1771" s="662" t="s">
        <v>2390</v>
      </c>
      <c r="H1771" s="662" t="s">
        <v>544</v>
      </c>
      <c r="I1771" s="662" t="s">
        <v>2465</v>
      </c>
      <c r="J1771" s="662" t="s">
        <v>1787</v>
      </c>
      <c r="K1771" s="662" t="s">
        <v>2466</v>
      </c>
      <c r="L1771" s="663">
        <v>0</v>
      </c>
      <c r="M1771" s="663">
        <v>0</v>
      </c>
      <c r="N1771" s="662">
        <v>1</v>
      </c>
      <c r="O1771" s="745">
        <v>0.5</v>
      </c>
      <c r="P1771" s="663">
        <v>0</v>
      </c>
      <c r="Q1771" s="678"/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12</v>
      </c>
      <c r="B1772" s="662" t="s">
        <v>543</v>
      </c>
      <c r="C1772" s="662" t="s">
        <v>2356</v>
      </c>
      <c r="D1772" s="743" t="s">
        <v>4570</v>
      </c>
      <c r="E1772" s="744" t="s">
        <v>2379</v>
      </c>
      <c r="F1772" s="662" t="s">
        <v>2351</v>
      </c>
      <c r="G1772" s="662" t="s">
        <v>2781</v>
      </c>
      <c r="H1772" s="662" t="s">
        <v>1529</v>
      </c>
      <c r="I1772" s="662" t="s">
        <v>2782</v>
      </c>
      <c r="J1772" s="662" t="s">
        <v>2783</v>
      </c>
      <c r="K1772" s="662" t="s">
        <v>2784</v>
      </c>
      <c r="L1772" s="663">
        <v>394.64</v>
      </c>
      <c r="M1772" s="663">
        <v>394.64</v>
      </c>
      <c r="N1772" s="662">
        <v>1</v>
      </c>
      <c r="O1772" s="745">
        <v>1</v>
      </c>
      <c r="P1772" s="663">
        <v>394.64</v>
      </c>
      <c r="Q1772" s="678">
        <v>1</v>
      </c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12</v>
      </c>
      <c r="B1773" s="662" t="s">
        <v>543</v>
      </c>
      <c r="C1773" s="662" t="s">
        <v>2356</v>
      </c>
      <c r="D1773" s="743" t="s">
        <v>4570</v>
      </c>
      <c r="E1773" s="744" t="s">
        <v>2379</v>
      </c>
      <c r="F1773" s="662" t="s">
        <v>2351</v>
      </c>
      <c r="G1773" s="662" t="s">
        <v>2446</v>
      </c>
      <c r="H1773" s="662" t="s">
        <v>544</v>
      </c>
      <c r="I1773" s="662" t="s">
        <v>2447</v>
      </c>
      <c r="J1773" s="662" t="s">
        <v>2448</v>
      </c>
      <c r="K1773" s="662" t="s">
        <v>2449</v>
      </c>
      <c r="L1773" s="663">
        <v>0</v>
      </c>
      <c r="M1773" s="663">
        <v>0</v>
      </c>
      <c r="N1773" s="662">
        <v>1</v>
      </c>
      <c r="O1773" s="745">
        <v>1</v>
      </c>
      <c r="P1773" s="663">
        <v>0</v>
      </c>
      <c r="Q1773" s="678"/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12</v>
      </c>
      <c r="B1774" s="662" t="s">
        <v>543</v>
      </c>
      <c r="C1774" s="662" t="s">
        <v>2356</v>
      </c>
      <c r="D1774" s="743" t="s">
        <v>4570</v>
      </c>
      <c r="E1774" s="744" t="s">
        <v>2379</v>
      </c>
      <c r="F1774" s="662" t="s">
        <v>2351</v>
      </c>
      <c r="G1774" s="662" t="s">
        <v>4028</v>
      </c>
      <c r="H1774" s="662" t="s">
        <v>544</v>
      </c>
      <c r="I1774" s="662" t="s">
        <v>888</v>
      </c>
      <c r="J1774" s="662" t="s">
        <v>889</v>
      </c>
      <c r="K1774" s="662" t="s">
        <v>4032</v>
      </c>
      <c r="L1774" s="663">
        <v>50.64</v>
      </c>
      <c r="M1774" s="663">
        <v>101.28</v>
      </c>
      <c r="N1774" s="662">
        <v>2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12</v>
      </c>
      <c r="B1775" s="662" t="s">
        <v>543</v>
      </c>
      <c r="C1775" s="662" t="s">
        <v>2356</v>
      </c>
      <c r="D1775" s="743" t="s">
        <v>4570</v>
      </c>
      <c r="E1775" s="744" t="s">
        <v>2379</v>
      </c>
      <c r="F1775" s="662" t="s">
        <v>2351</v>
      </c>
      <c r="G1775" s="662" t="s">
        <v>4137</v>
      </c>
      <c r="H1775" s="662" t="s">
        <v>544</v>
      </c>
      <c r="I1775" s="662" t="s">
        <v>4138</v>
      </c>
      <c r="J1775" s="662" t="s">
        <v>4139</v>
      </c>
      <c r="K1775" s="662" t="s">
        <v>4140</v>
      </c>
      <c r="L1775" s="663">
        <v>36.54</v>
      </c>
      <c r="M1775" s="663">
        <v>36.54</v>
      </c>
      <c r="N1775" s="662">
        <v>1</v>
      </c>
      <c r="O1775" s="745">
        <v>0.5</v>
      </c>
      <c r="P1775" s="663">
        <v>36.54</v>
      </c>
      <c r="Q1775" s="678">
        <v>1</v>
      </c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12</v>
      </c>
      <c r="B1776" s="662" t="s">
        <v>543</v>
      </c>
      <c r="C1776" s="662" t="s">
        <v>2356</v>
      </c>
      <c r="D1776" s="743" t="s">
        <v>4570</v>
      </c>
      <c r="E1776" s="744" t="s">
        <v>2379</v>
      </c>
      <c r="F1776" s="662" t="s">
        <v>2351</v>
      </c>
      <c r="G1776" s="662" t="s">
        <v>2476</v>
      </c>
      <c r="H1776" s="662" t="s">
        <v>544</v>
      </c>
      <c r="I1776" s="662" t="s">
        <v>1059</v>
      </c>
      <c r="J1776" s="662" t="s">
        <v>1060</v>
      </c>
      <c r="K1776" s="662" t="s">
        <v>1061</v>
      </c>
      <c r="L1776" s="663">
        <v>60.9</v>
      </c>
      <c r="M1776" s="663">
        <v>974.4</v>
      </c>
      <c r="N1776" s="662">
        <v>16</v>
      </c>
      <c r="O1776" s="745">
        <v>6</v>
      </c>
      <c r="P1776" s="663">
        <v>609</v>
      </c>
      <c r="Q1776" s="678">
        <v>0.625</v>
      </c>
      <c r="R1776" s="662">
        <v>10</v>
      </c>
      <c r="S1776" s="678">
        <v>0.625</v>
      </c>
      <c r="T1776" s="745">
        <v>3.5</v>
      </c>
      <c r="U1776" s="701">
        <v>0.58333333333333337</v>
      </c>
    </row>
    <row r="1777" spans="1:21" ht="14.4" customHeight="1" x14ac:dyDescent="0.3">
      <c r="A1777" s="661">
        <v>12</v>
      </c>
      <c r="B1777" s="662" t="s">
        <v>543</v>
      </c>
      <c r="C1777" s="662" t="s">
        <v>2356</v>
      </c>
      <c r="D1777" s="743" t="s">
        <v>4570</v>
      </c>
      <c r="E1777" s="744" t="s">
        <v>2379</v>
      </c>
      <c r="F1777" s="662" t="s">
        <v>2351</v>
      </c>
      <c r="G1777" s="662" t="s">
        <v>2715</v>
      </c>
      <c r="H1777" s="662" t="s">
        <v>544</v>
      </c>
      <c r="I1777" s="662" t="s">
        <v>931</v>
      </c>
      <c r="J1777" s="662" t="s">
        <v>932</v>
      </c>
      <c r="K1777" s="662" t="s">
        <v>2716</v>
      </c>
      <c r="L1777" s="663">
        <v>0</v>
      </c>
      <c r="M1777" s="663">
        <v>0</v>
      </c>
      <c r="N1777" s="662">
        <v>2</v>
      </c>
      <c r="O1777" s="745">
        <v>0.5</v>
      </c>
      <c r="P1777" s="663">
        <v>0</v>
      </c>
      <c r="Q1777" s="678"/>
      <c r="R1777" s="662">
        <v>2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12</v>
      </c>
      <c r="B1778" s="662" t="s">
        <v>543</v>
      </c>
      <c r="C1778" s="662" t="s">
        <v>2356</v>
      </c>
      <c r="D1778" s="743" t="s">
        <v>4570</v>
      </c>
      <c r="E1778" s="744" t="s">
        <v>2379</v>
      </c>
      <c r="F1778" s="662" t="s">
        <v>2351</v>
      </c>
      <c r="G1778" s="662" t="s">
        <v>2715</v>
      </c>
      <c r="H1778" s="662" t="s">
        <v>544</v>
      </c>
      <c r="I1778" s="662" t="s">
        <v>2717</v>
      </c>
      <c r="J1778" s="662" t="s">
        <v>932</v>
      </c>
      <c r="K1778" s="662" t="s">
        <v>2718</v>
      </c>
      <c r="L1778" s="663">
        <v>0</v>
      </c>
      <c r="M1778" s="663">
        <v>0</v>
      </c>
      <c r="N1778" s="662">
        <v>1</v>
      </c>
      <c r="O1778" s="745">
        <v>0.5</v>
      </c>
      <c r="P1778" s="663">
        <v>0</v>
      </c>
      <c r="Q1778" s="678"/>
      <c r="R1778" s="662">
        <v>1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12</v>
      </c>
      <c r="B1779" s="662" t="s">
        <v>543</v>
      </c>
      <c r="C1779" s="662" t="s">
        <v>2356</v>
      </c>
      <c r="D1779" s="743" t="s">
        <v>4570</v>
      </c>
      <c r="E1779" s="744" t="s">
        <v>2379</v>
      </c>
      <c r="F1779" s="662" t="s">
        <v>2351</v>
      </c>
      <c r="G1779" s="662" t="s">
        <v>2715</v>
      </c>
      <c r="H1779" s="662" t="s">
        <v>544</v>
      </c>
      <c r="I1779" s="662" t="s">
        <v>1401</v>
      </c>
      <c r="J1779" s="662" t="s">
        <v>932</v>
      </c>
      <c r="K1779" s="662" t="s">
        <v>4141</v>
      </c>
      <c r="L1779" s="663">
        <v>0</v>
      </c>
      <c r="M1779" s="663">
        <v>0</v>
      </c>
      <c r="N1779" s="662">
        <v>1</v>
      </c>
      <c r="O1779" s="745">
        <v>0.5</v>
      </c>
      <c r="P1779" s="663">
        <v>0</v>
      </c>
      <c r="Q1779" s="678"/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12</v>
      </c>
      <c r="B1780" s="662" t="s">
        <v>543</v>
      </c>
      <c r="C1780" s="662" t="s">
        <v>2356</v>
      </c>
      <c r="D1780" s="743" t="s">
        <v>4570</v>
      </c>
      <c r="E1780" s="744" t="s">
        <v>2379</v>
      </c>
      <c r="F1780" s="662" t="s">
        <v>2351</v>
      </c>
      <c r="G1780" s="662" t="s">
        <v>3611</v>
      </c>
      <c r="H1780" s="662" t="s">
        <v>1529</v>
      </c>
      <c r="I1780" s="662" t="s">
        <v>4142</v>
      </c>
      <c r="J1780" s="662" t="s">
        <v>4143</v>
      </c>
      <c r="K1780" s="662" t="s">
        <v>4144</v>
      </c>
      <c r="L1780" s="663">
        <v>115.27</v>
      </c>
      <c r="M1780" s="663">
        <v>345.81</v>
      </c>
      <c r="N1780" s="662">
        <v>3</v>
      </c>
      <c r="O1780" s="745">
        <v>1</v>
      </c>
      <c r="P1780" s="663">
        <v>345.81</v>
      </c>
      <c r="Q1780" s="678">
        <v>1</v>
      </c>
      <c r="R1780" s="662">
        <v>3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12</v>
      </c>
      <c r="B1781" s="662" t="s">
        <v>543</v>
      </c>
      <c r="C1781" s="662" t="s">
        <v>2356</v>
      </c>
      <c r="D1781" s="743" t="s">
        <v>4570</v>
      </c>
      <c r="E1781" s="744" t="s">
        <v>2379</v>
      </c>
      <c r="F1781" s="662" t="s">
        <v>2351</v>
      </c>
      <c r="G1781" s="662" t="s">
        <v>2393</v>
      </c>
      <c r="H1781" s="662" t="s">
        <v>1529</v>
      </c>
      <c r="I1781" s="662" t="s">
        <v>1573</v>
      </c>
      <c r="J1781" s="662" t="s">
        <v>1574</v>
      </c>
      <c r="K1781" s="662" t="s">
        <v>2208</v>
      </c>
      <c r="L1781" s="663">
        <v>1847.49</v>
      </c>
      <c r="M1781" s="663">
        <v>1847.49</v>
      </c>
      <c r="N1781" s="662">
        <v>1</v>
      </c>
      <c r="O1781" s="745">
        <v>1</v>
      </c>
      <c r="P1781" s="663">
        <v>1847.49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12</v>
      </c>
      <c r="B1782" s="662" t="s">
        <v>543</v>
      </c>
      <c r="C1782" s="662" t="s">
        <v>2356</v>
      </c>
      <c r="D1782" s="743" t="s">
        <v>4570</v>
      </c>
      <c r="E1782" s="744" t="s">
        <v>2379</v>
      </c>
      <c r="F1782" s="662" t="s">
        <v>2351</v>
      </c>
      <c r="G1782" s="662" t="s">
        <v>2395</v>
      </c>
      <c r="H1782" s="662" t="s">
        <v>544</v>
      </c>
      <c r="I1782" s="662" t="s">
        <v>2680</v>
      </c>
      <c r="J1782" s="662" t="s">
        <v>2681</v>
      </c>
      <c r="K1782" s="662" t="s">
        <v>2682</v>
      </c>
      <c r="L1782" s="663">
        <v>146.84</v>
      </c>
      <c r="M1782" s="663">
        <v>587.36</v>
      </c>
      <c r="N1782" s="662">
        <v>4</v>
      </c>
      <c r="O1782" s="745">
        <v>1</v>
      </c>
      <c r="P1782" s="663">
        <v>293.68</v>
      </c>
      <c r="Q1782" s="678">
        <v>0.5</v>
      </c>
      <c r="R1782" s="662">
        <v>2</v>
      </c>
      <c r="S1782" s="678">
        <v>0.5</v>
      </c>
      <c r="T1782" s="745">
        <v>0.5</v>
      </c>
      <c r="U1782" s="701">
        <v>0.5</v>
      </c>
    </row>
    <row r="1783" spans="1:21" ht="14.4" customHeight="1" x14ac:dyDescent="0.3">
      <c r="A1783" s="661">
        <v>12</v>
      </c>
      <c r="B1783" s="662" t="s">
        <v>543</v>
      </c>
      <c r="C1783" s="662" t="s">
        <v>2356</v>
      </c>
      <c r="D1783" s="743" t="s">
        <v>4570</v>
      </c>
      <c r="E1783" s="744" t="s">
        <v>2379</v>
      </c>
      <c r="F1783" s="662" t="s">
        <v>2351</v>
      </c>
      <c r="G1783" s="662" t="s">
        <v>2395</v>
      </c>
      <c r="H1783" s="662" t="s">
        <v>544</v>
      </c>
      <c r="I1783" s="662" t="s">
        <v>1868</v>
      </c>
      <c r="J1783" s="662" t="s">
        <v>1869</v>
      </c>
      <c r="K1783" s="662" t="s">
        <v>2310</v>
      </c>
      <c r="L1783" s="663">
        <v>88.1</v>
      </c>
      <c r="M1783" s="663">
        <v>1057.1999999999998</v>
      </c>
      <c r="N1783" s="662">
        <v>12</v>
      </c>
      <c r="O1783" s="745">
        <v>6.5</v>
      </c>
      <c r="P1783" s="663">
        <v>1057.1999999999998</v>
      </c>
      <c r="Q1783" s="678">
        <v>1</v>
      </c>
      <c r="R1783" s="662">
        <v>12</v>
      </c>
      <c r="S1783" s="678">
        <v>1</v>
      </c>
      <c r="T1783" s="745">
        <v>6.5</v>
      </c>
      <c r="U1783" s="701">
        <v>1</v>
      </c>
    </row>
    <row r="1784" spans="1:21" ht="14.4" customHeight="1" x14ac:dyDescent="0.3">
      <c r="A1784" s="661">
        <v>12</v>
      </c>
      <c r="B1784" s="662" t="s">
        <v>543</v>
      </c>
      <c r="C1784" s="662" t="s">
        <v>2356</v>
      </c>
      <c r="D1784" s="743" t="s">
        <v>4570</v>
      </c>
      <c r="E1784" s="744" t="s">
        <v>2379</v>
      </c>
      <c r="F1784" s="662" t="s">
        <v>2351</v>
      </c>
      <c r="G1784" s="662" t="s">
        <v>2400</v>
      </c>
      <c r="H1784" s="662" t="s">
        <v>544</v>
      </c>
      <c r="I1784" s="662" t="s">
        <v>1790</v>
      </c>
      <c r="J1784" s="662" t="s">
        <v>1791</v>
      </c>
      <c r="K1784" s="662" t="s">
        <v>2401</v>
      </c>
      <c r="L1784" s="663">
        <v>78.33</v>
      </c>
      <c r="M1784" s="663">
        <v>313.32</v>
      </c>
      <c r="N1784" s="662">
        <v>4</v>
      </c>
      <c r="O1784" s="745">
        <v>2.5</v>
      </c>
      <c r="P1784" s="663">
        <v>313.32</v>
      </c>
      <c r="Q1784" s="678">
        <v>1</v>
      </c>
      <c r="R1784" s="662">
        <v>4</v>
      </c>
      <c r="S1784" s="678">
        <v>1</v>
      </c>
      <c r="T1784" s="745">
        <v>2.5</v>
      </c>
      <c r="U1784" s="701">
        <v>1</v>
      </c>
    </row>
    <row r="1785" spans="1:21" ht="14.4" customHeight="1" x14ac:dyDescent="0.3">
      <c r="A1785" s="661">
        <v>12</v>
      </c>
      <c r="B1785" s="662" t="s">
        <v>543</v>
      </c>
      <c r="C1785" s="662" t="s">
        <v>2356</v>
      </c>
      <c r="D1785" s="743" t="s">
        <v>4570</v>
      </c>
      <c r="E1785" s="744" t="s">
        <v>2379</v>
      </c>
      <c r="F1785" s="662" t="s">
        <v>2351</v>
      </c>
      <c r="G1785" s="662" t="s">
        <v>3099</v>
      </c>
      <c r="H1785" s="662" t="s">
        <v>544</v>
      </c>
      <c r="I1785" s="662" t="s">
        <v>3764</v>
      </c>
      <c r="J1785" s="662" t="s">
        <v>3101</v>
      </c>
      <c r="K1785" s="662" t="s">
        <v>2232</v>
      </c>
      <c r="L1785" s="663">
        <v>123.02</v>
      </c>
      <c r="M1785" s="663">
        <v>369.06</v>
      </c>
      <c r="N1785" s="662">
        <v>3</v>
      </c>
      <c r="O1785" s="745">
        <v>1</v>
      </c>
      <c r="P1785" s="663">
        <v>369.06</v>
      </c>
      <c r="Q1785" s="678">
        <v>1</v>
      </c>
      <c r="R1785" s="662">
        <v>3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12</v>
      </c>
      <c r="B1786" s="662" t="s">
        <v>543</v>
      </c>
      <c r="C1786" s="662" t="s">
        <v>2356</v>
      </c>
      <c r="D1786" s="743" t="s">
        <v>4570</v>
      </c>
      <c r="E1786" s="744" t="s">
        <v>2379</v>
      </c>
      <c r="F1786" s="662" t="s">
        <v>2351</v>
      </c>
      <c r="G1786" s="662" t="s">
        <v>3099</v>
      </c>
      <c r="H1786" s="662" t="s">
        <v>544</v>
      </c>
      <c r="I1786" s="662" t="s">
        <v>3764</v>
      </c>
      <c r="J1786" s="662" t="s">
        <v>3101</v>
      </c>
      <c r="K1786" s="662" t="s">
        <v>2232</v>
      </c>
      <c r="L1786" s="663">
        <v>69.44</v>
      </c>
      <c r="M1786" s="663">
        <v>69.44</v>
      </c>
      <c r="N1786" s="662">
        <v>1</v>
      </c>
      <c r="O1786" s="745">
        <v>1</v>
      </c>
      <c r="P1786" s="663">
        <v>69.44</v>
      </c>
      <c r="Q1786" s="678">
        <v>1</v>
      </c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12</v>
      </c>
      <c r="B1787" s="662" t="s">
        <v>543</v>
      </c>
      <c r="C1787" s="662" t="s">
        <v>2356</v>
      </c>
      <c r="D1787" s="743" t="s">
        <v>4570</v>
      </c>
      <c r="E1787" s="744" t="s">
        <v>2379</v>
      </c>
      <c r="F1787" s="662" t="s">
        <v>2351</v>
      </c>
      <c r="G1787" s="662" t="s">
        <v>2402</v>
      </c>
      <c r="H1787" s="662" t="s">
        <v>544</v>
      </c>
      <c r="I1787" s="662" t="s">
        <v>1055</v>
      </c>
      <c r="J1787" s="662" t="s">
        <v>1056</v>
      </c>
      <c r="K1787" s="662" t="s">
        <v>2683</v>
      </c>
      <c r="L1787" s="663">
        <v>43.37</v>
      </c>
      <c r="M1787" s="663">
        <v>43.37</v>
      </c>
      <c r="N1787" s="662">
        <v>1</v>
      </c>
      <c r="O1787" s="745">
        <v>0.5</v>
      </c>
      <c r="P1787" s="663">
        <v>43.37</v>
      </c>
      <c r="Q1787" s="678">
        <v>1</v>
      </c>
      <c r="R1787" s="662">
        <v>1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12</v>
      </c>
      <c r="B1788" s="662" t="s">
        <v>543</v>
      </c>
      <c r="C1788" s="662" t="s">
        <v>2356</v>
      </c>
      <c r="D1788" s="743" t="s">
        <v>4570</v>
      </c>
      <c r="E1788" s="744" t="s">
        <v>2379</v>
      </c>
      <c r="F1788" s="662" t="s">
        <v>2351</v>
      </c>
      <c r="G1788" s="662" t="s">
        <v>2402</v>
      </c>
      <c r="H1788" s="662" t="s">
        <v>544</v>
      </c>
      <c r="I1788" s="662" t="s">
        <v>1055</v>
      </c>
      <c r="J1788" s="662" t="s">
        <v>1056</v>
      </c>
      <c r="K1788" s="662" t="s">
        <v>2683</v>
      </c>
      <c r="L1788" s="663">
        <v>42.09</v>
      </c>
      <c r="M1788" s="663">
        <v>42.09</v>
      </c>
      <c r="N1788" s="662">
        <v>1</v>
      </c>
      <c r="O1788" s="745">
        <v>0.5</v>
      </c>
      <c r="P1788" s="663">
        <v>42.09</v>
      </c>
      <c r="Q1788" s="678">
        <v>1</v>
      </c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12</v>
      </c>
      <c r="B1789" s="662" t="s">
        <v>543</v>
      </c>
      <c r="C1789" s="662" t="s">
        <v>2356</v>
      </c>
      <c r="D1789" s="743" t="s">
        <v>4570</v>
      </c>
      <c r="E1789" s="744" t="s">
        <v>2379</v>
      </c>
      <c r="F1789" s="662" t="s">
        <v>2351</v>
      </c>
      <c r="G1789" s="662" t="s">
        <v>2489</v>
      </c>
      <c r="H1789" s="662" t="s">
        <v>544</v>
      </c>
      <c r="I1789" s="662" t="s">
        <v>1107</v>
      </c>
      <c r="J1789" s="662" t="s">
        <v>3047</v>
      </c>
      <c r="K1789" s="662" t="s">
        <v>3048</v>
      </c>
      <c r="L1789" s="663">
        <v>99.11</v>
      </c>
      <c r="M1789" s="663">
        <v>99.11</v>
      </c>
      <c r="N1789" s="662">
        <v>1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12</v>
      </c>
      <c r="B1790" s="662" t="s">
        <v>543</v>
      </c>
      <c r="C1790" s="662" t="s">
        <v>2356</v>
      </c>
      <c r="D1790" s="743" t="s">
        <v>4570</v>
      </c>
      <c r="E1790" s="744" t="s">
        <v>2379</v>
      </c>
      <c r="F1790" s="662" t="s">
        <v>2351</v>
      </c>
      <c r="G1790" s="662" t="s">
        <v>3707</v>
      </c>
      <c r="H1790" s="662" t="s">
        <v>1529</v>
      </c>
      <c r="I1790" s="662" t="s">
        <v>4145</v>
      </c>
      <c r="J1790" s="662" t="s">
        <v>4146</v>
      </c>
      <c r="K1790" s="662" t="s">
        <v>4147</v>
      </c>
      <c r="L1790" s="663">
        <v>835.93</v>
      </c>
      <c r="M1790" s="663">
        <v>835.93</v>
      </c>
      <c r="N1790" s="662">
        <v>1</v>
      </c>
      <c r="O1790" s="745">
        <v>1</v>
      </c>
      <c r="P1790" s="663">
        <v>835.93</v>
      </c>
      <c r="Q1790" s="678">
        <v>1</v>
      </c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12</v>
      </c>
      <c r="B1791" s="662" t="s">
        <v>543</v>
      </c>
      <c r="C1791" s="662" t="s">
        <v>2356</v>
      </c>
      <c r="D1791" s="743" t="s">
        <v>4570</v>
      </c>
      <c r="E1791" s="744" t="s">
        <v>2379</v>
      </c>
      <c r="F1791" s="662" t="s">
        <v>2351</v>
      </c>
      <c r="G1791" s="662" t="s">
        <v>2405</v>
      </c>
      <c r="H1791" s="662" t="s">
        <v>544</v>
      </c>
      <c r="I1791" s="662" t="s">
        <v>2406</v>
      </c>
      <c r="J1791" s="662" t="s">
        <v>2407</v>
      </c>
      <c r="K1791" s="662" t="s">
        <v>2408</v>
      </c>
      <c r="L1791" s="663">
        <v>0</v>
      </c>
      <c r="M1791" s="663">
        <v>0</v>
      </c>
      <c r="N1791" s="662">
        <v>1</v>
      </c>
      <c r="O1791" s="745">
        <v>1</v>
      </c>
      <c r="P1791" s="663">
        <v>0</v>
      </c>
      <c r="Q1791" s="678"/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12</v>
      </c>
      <c r="B1792" s="662" t="s">
        <v>543</v>
      </c>
      <c r="C1792" s="662" t="s">
        <v>2356</v>
      </c>
      <c r="D1792" s="743" t="s">
        <v>4570</v>
      </c>
      <c r="E1792" s="744" t="s">
        <v>2379</v>
      </c>
      <c r="F1792" s="662" t="s">
        <v>2351</v>
      </c>
      <c r="G1792" s="662" t="s">
        <v>2405</v>
      </c>
      <c r="H1792" s="662" t="s">
        <v>544</v>
      </c>
      <c r="I1792" s="662" t="s">
        <v>2867</v>
      </c>
      <c r="J1792" s="662" t="s">
        <v>2868</v>
      </c>
      <c r="K1792" s="662" t="s">
        <v>2869</v>
      </c>
      <c r="L1792" s="663">
        <v>0</v>
      </c>
      <c r="M1792" s="663">
        <v>0</v>
      </c>
      <c r="N1792" s="662">
        <v>1</v>
      </c>
      <c r="O1792" s="745">
        <v>1</v>
      </c>
      <c r="P1792" s="663">
        <v>0</v>
      </c>
      <c r="Q1792" s="678"/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12</v>
      </c>
      <c r="B1793" s="662" t="s">
        <v>543</v>
      </c>
      <c r="C1793" s="662" t="s">
        <v>2356</v>
      </c>
      <c r="D1793" s="743" t="s">
        <v>4570</v>
      </c>
      <c r="E1793" s="744" t="s">
        <v>2379</v>
      </c>
      <c r="F1793" s="662" t="s">
        <v>2351</v>
      </c>
      <c r="G1793" s="662" t="s">
        <v>2405</v>
      </c>
      <c r="H1793" s="662" t="s">
        <v>544</v>
      </c>
      <c r="I1793" s="662" t="s">
        <v>4148</v>
      </c>
      <c r="J1793" s="662" t="s">
        <v>2868</v>
      </c>
      <c r="K1793" s="662" t="s">
        <v>4149</v>
      </c>
      <c r="L1793" s="663">
        <v>0</v>
      </c>
      <c r="M1793" s="663">
        <v>0</v>
      </c>
      <c r="N1793" s="662">
        <v>1</v>
      </c>
      <c r="O1793" s="745">
        <v>1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12</v>
      </c>
      <c r="B1794" s="662" t="s">
        <v>543</v>
      </c>
      <c r="C1794" s="662" t="s">
        <v>2356</v>
      </c>
      <c r="D1794" s="743" t="s">
        <v>4570</v>
      </c>
      <c r="E1794" s="744" t="s">
        <v>2379</v>
      </c>
      <c r="F1794" s="662" t="s">
        <v>2351</v>
      </c>
      <c r="G1794" s="662" t="s">
        <v>2870</v>
      </c>
      <c r="H1794" s="662" t="s">
        <v>544</v>
      </c>
      <c r="I1794" s="662" t="s">
        <v>3639</v>
      </c>
      <c r="J1794" s="662" t="s">
        <v>2872</v>
      </c>
      <c r="K1794" s="662" t="s">
        <v>2225</v>
      </c>
      <c r="L1794" s="663">
        <v>0</v>
      </c>
      <c r="M1794" s="663">
        <v>0</v>
      </c>
      <c r="N1794" s="662">
        <v>2</v>
      </c>
      <c r="O1794" s="745">
        <v>1</v>
      </c>
      <c r="P1794" s="663">
        <v>0</v>
      </c>
      <c r="Q1794" s="678"/>
      <c r="R1794" s="662">
        <v>2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12</v>
      </c>
      <c r="B1795" s="662" t="s">
        <v>543</v>
      </c>
      <c r="C1795" s="662" t="s">
        <v>2356</v>
      </c>
      <c r="D1795" s="743" t="s">
        <v>4570</v>
      </c>
      <c r="E1795" s="744" t="s">
        <v>2379</v>
      </c>
      <c r="F1795" s="662" t="s">
        <v>2351</v>
      </c>
      <c r="G1795" s="662" t="s">
        <v>2870</v>
      </c>
      <c r="H1795" s="662" t="s">
        <v>544</v>
      </c>
      <c r="I1795" s="662" t="s">
        <v>2877</v>
      </c>
      <c r="J1795" s="662" t="s">
        <v>2872</v>
      </c>
      <c r="K1795" s="662" t="s">
        <v>2873</v>
      </c>
      <c r="L1795" s="663">
        <v>854.27</v>
      </c>
      <c r="M1795" s="663">
        <v>6834.1600000000017</v>
      </c>
      <c r="N1795" s="662">
        <v>8</v>
      </c>
      <c r="O1795" s="745">
        <v>4.5</v>
      </c>
      <c r="P1795" s="663">
        <v>5979.8900000000012</v>
      </c>
      <c r="Q1795" s="678">
        <v>0.875</v>
      </c>
      <c r="R1795" s="662">
        <v>7</v>
      </c>
      <c r="S1795" s="678">
        <v>0.875</v>
      </c>
      <c r="T1795" s="745">
        <v>3.5</v>
      </c>
      <c r="U1795" s="701">
        <v>0.77777777777777779</v>
      </c>
    </row>
    <row r="1796" spans="1:21" ht="14.4" customHeight="1" x14ac:dyDescent="0.3">
      <c r="A1796" s="661">
        <v>12</v>
      </c>
      <c r="B1796" s="662" t="s">
        <v>543</v>
      </c>
      <c r="C1796" s="662" t="s">
        <v>2356</v>
      </c>
      <c r="D1796" s="743" t="s">
        <v>4570</v>
      </c>
      <c r="E1796" s="744" t="s">
        <v>2379</v>
      </c>
      <c r="F1796" s="662" t="s">
        <v>2351</v>
      </c>
      <c r="G1796" s="662" t="s">
        <v>2870</v>
      </c>
      <c r="H1796" s="662" t="s">
        <v>544</v>
      </c>
      <c r="I1796" s="662" t="s">
        <v>3111</v>
      </c>
      <c r="J1796" s="662" t="s">
        <v>2875</v>
      </c>
      <c r="K1796" s="662" t="s">
        <v>3112</v>
      </c>
      <c r="L1796" s="663">
        <v>0</v>
      </c>
      <c r="M1796" s="663">
        <v>0</v>
      </c>
      <c r="N1796" s="662">
        <v>2</v>
      </c>
      <c r="O1796" s="745">
        <v>1</v>
      </c>
      <c r="P1796" s="663">
        <v>0</v>
      </c>
      <c r="Q1796" s="678"/>
      <c r="R1796" s="662">
        <v>2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12</v>
      </c>
      <c r="B1797" s="662" t="s">
        <v>543</v>
      </c>
      <c r="C1797" s="662" t="s">
        <v>2356</v>
      </c>
      <c r="D1797" s="743" t="s">
        <v>4570</v>
      </c>
      <c r="E1797" s="744" t="s">
        <v>2379</v>
      </c>
      <c r="F1797" s="662" t="s">
        <v>2351</v>
      </c>
      <c r="G1797" s="662" t="s">
        <v>2870</v>
      </c>
      <c r="H1797" s="662" t="s">
        <v>544</v>
      </c>
      <c r="I1797" s="662" t="s">
        <v>2878</v>
      </c>
      <c r="J1797" s="662" t="s">
        <v>2875</v>
      </c>
      <c r="K1797" s="662" t="s">
        <v>2876</v>
      </c>
      <c r="L1797" s="663">
        <v>1708.55</v>
      </c>
      <c r="M1797" s="663">
        <v>3417.1</v>
      </c>
      <c r="N1797" s="662">
        <v>2</v>
      </c>
      <c r="O1797" s="745">
        <v>1.5</v>
      </c>
      <c r="P1797" s="663">
        <v>3417.1</v>
      </c>
      <c r="Q1797" s="678">
        <v>1</v>
      </c>
      <c r="R1797" s="662">
        <v>2</v>
      </c>
      <c r="S1797" s="678">
        <v>1</v>
      </c>
      <c r="T1797" s="745">
        <v>1.5</v>
      </c>
      <c r="U1797" s="701">
        <v>1</v>
      </c>
    </row>
    <row r="1798" spans="1:21" ht="14.4" customHeight="1" x14ac:dyDescent="0.3">
      <c r="A1798" s="661">
        <v>12</v>
      </c>
      <c r="B1798" s="662" t="s">
        <v>543</v>
      </c>
      <c r="C1798" s="662" t="s">
        <v>2356</v>
      </c>
      <c r="D1798" s="743" t="s">
        <v>4570</v>
      </c>
      <c r="E1798" s="744" t="s">
        <v>2379</v>
      </c>
      <c r="F1798" s="662" t="s">
        <v>2351</v>
      </c>
      <c r="G1798" s="662" t="s">
        <v>2870</v>
      </c>
      <c r="H1798" s="662" t="s">
        <v>544</v>
      </c>
      <c r="I1798" s="662" t="s">
        <v>3113</v>
      </c>
      <c r="J1798" s="662" t="s">
        <v>2872</v>
      </c>
      <c r="K1798" s="662" t="s">
        <v>3114</v>
      </c>
      <c r="L1798" s="663">
        <v>0</v>
      </c>
      <c r="M1798" s="663">
        <v>0</v>
      </c>
      <c r="N1798" s="662">
        <v>1</v>
      </c>
      <c r="O1798" s="745">
        <v>1</v>
      </c>
      <c r="P1798" s="663">
        <v>0</v>
      </c>
      <c r="Q1798" s="678"/>
      <c r="R1798" s="662">
        <v>1</v>
      </c>
      <c r="S1798" s="678">
        <v>1</v>
      </c>
      <c r="T1798" s="745">
        <v>1</v>
      </c>
      <c r="U1798" s="701">
        <v>1</v>
      </c>
    </row>
    <row r="1799" spans="1:21" ht="14.4" customHeight="1" x14ac:dyDescent="0.3">
      <c r="A1799" s="661">
        <v>12</v>
      </c>
      <c r="B1799" s="662" t="s">
        <v>543</v>
      </c>
      <c r="C1799" s="662" t="s">
        <v>2356</v>
      </c>
      <c r="D1799" s="743" t="s">
        <v>4570</v>
      </c>
      <c r="E1799" s="744" t="s">
        <v>2379</v>
      </c>
      <c r="F1799" s="662" t="s">
        <v>2351</v>
      </c>
      <c r="G1799" s="662" t="s">
        <v>2412</v>
      </c>
      <c r="H1799" s="662" t="s">
        <v>544</v>
      </c>
      <c r="I1799" s="662" t="s">
        <v>2413</v>
      </c>
      <c r="J1799" s="662" t="s">
        <v>1457</v>
      </c>
      <c r="K1799" s="662" t="s">
        <v>2414</v>
      </c>
      <c r="L1799" s="663">
        <v>22.44</v>
      </c>
      <c r="M1799" s="663">
        <v>246.84</v>
      </c>
      <c r="N1799" s="662">
        <v>11</v>
      </c>
      <c r="O1799" s="745">
        <v>11</v>
      </c>
      <c r="P1799" s="663">
        <v>224.4</v>
      </c>
      <c r="Q1799" s="678">
        <v>0.90909090909090906</v>
      </c>
      <c r="R1799" s="662">
        <v>10</v>
      </c>
      <c r="S1799" s="678">
        <v>0.90909090909090906</v>
      </c>
      <c r="T1799" s="745">
        <v>10</v>
      </c>
      <c r="U1799" s="701">
        <v>0.90909090909090906</v>
      </c>
    </row>
    <row r="1800" spans="1:21" ht="14.4" customHeight="1" x14ac:dyDescent="0.3">
      <c r="A1800" s="661">
        <v>12</v>
      </c>
      <c r="B1800" s="662" t="s">
        <v>543</v>
      </c>
      <c r="C1800" s="662" t="s">
        <v>2356</v>
      </c>
      <c r="D1800" s="743" t="s">
        <v>4570</v>
      </c>
      <c r="E1800" s="744" t="s">
        <v>2379</v>
      </c>
      <c r="F1800" s="662" t="s">
        <v>2351</v>
      </c>
      <c r="G1800" s="662" t="s">
        <v>2412</v>
      </c>
      <c r="H1800" s="662" t="s">
        <v>544</v>
      </c>
      <c r="I1800" s="662" t="s">
        <v>2413</v>
      </c>
      <c r="J1800" s="662" t="s">
        <v>1457</v>
      </c>
      <c r="K1800" s="662" t="s">
        <v>2414</v>
      </c>
      <c r="L1800" s="663">
        <v>42.54</v>
      </c>
      <c r="M1800" s="663">
        <v>510.47999999999996</v>
      </c>
      <c r="N1800" s="662">
        <v>12</v>
      </c>
      <c r="O1800" s="745">
        <v>11</v>
      </c>
      <c r="P1800" s="663">
        <v>255.23999999999998</v>
      </c>
      <c r="Q1800" s="678">
        <v>0.5</v>
      </c>
      <c r="R1800" s="662">
        <v>6</v>
      </c>
      <c r="S1800" s="678">
        <v>0.5</v>
      </c>
      <c r="T1800" s="745">
        <v>6</v>
      </c>
      <c r="U1800" s="701">
        <v>0.54545454545454541</v>
      </c>
    </row>
    <row r="1801" spans="1:21" ht="14.4" customHeight="1" x14ac:dyDescent="0.3">
      <c r="A1801" s="661">
        <v>12</v>
      </c>
      <c r="B1801" s="662" t="s">
        <v>543</v>
      </c>
      <c r="C1801" s="662" t="s">
        <v>2356</v>
      </c>
      <c r="D1801" s="743" t="s">
        <v>4570</v>
      </c>
      <c r="E1801" s="744" t="s">
        <v>2379</v>
      </c>
      <c r="F1801" s="662" t="s">
        <v>2351</v>
      </c>
      <c r="G1801" s="662" t="s">
        <v>2412</v>
      </c>
      <c r="H1801" s="662" t="s">
        <v>544</v>
      </c>
      <c r="I1801" s="662" t="s">
        <v>1774</v>
      </c>
      <c r="J1801" s="662" t="s">
        <v>1775</v>
      </c>
      <c r="K1801" s="662" t="s">
        <v>2414</v>
      </c>
      <c r="L1801" s="663">
        <v>22.44</v>
      </c>
      <c r="M1801" s="663">
        <v>112.2</v>
      </c>
      <c r="N1801" s="662">
        <v>5</v>
      </c>
      <c r="O1801" s="745">
        <v>4.5</v>
      </c>
      <c r="P1801" s="663">
        <v>112.2</v>
      </c>
      <c r="Q1801" s="678">
        <v>1</v>
      </c>
      <c r="R1801" s="662">
        <v>5</v>
      </c>
      <c r="S1801" s="678">
        <v>1</v>
      </c>
      <c r="T1801" s="745">
        <v>4.5</v>
      </c>
      <c r="U1801" s="701">
        <v>1</v>
      </c>
    </row>
    <row r="1802" spans="1:21" ht="14.4" customHeight="1" x14ac:dyDescent="0.3">
      <c r="A1802" s="661">
        <v>12</v>
      </c>
      <c r="B1802" s="662" t="s">
        <v>543</v>
      </c>
      <c r="C1802" s="662" t="s">
        <v>2356</v>
      </c>
      <c r="D1802" s="743" t="s">
        <v>4570</v>
      </c>
      <c r="E1802" s="744" t="s">
        <v>2379</v>
      </c>
      <c r="F1802" s="662" t="s">
        <v>2351</v>
      </c>
      <c r="G1802" s="662" t="s">
        <v>2412</v>
      </c>
      <c r="H1802" s="662" t="s">
        <v>544</v>
      </c>
      <c r="I1802" s="662" t="s">
        <v>2664</v>
      </c>
      <c r="J1802" s="662" t="s">
        <v>2665</v>
      </c>
      <c r="K1802" s="662" t="s">
        <v>2666</v>
      </c>
      <c r="L1802" s="663">
        <v>25.6</v>
      </c>
      <c r="M1802" s="663">
        <v>51.2</v>
      </c>
      <c r="N1802" s="662">
        <v>2</v>
      </c>
      <c r="O1802" s="745">
        <v>1.5</v>
      </c>
      <c r="P1802" s="663">
        <v>51.2</v>
      </c>
      <c r="Q1802" s="678">
        <v>1</v>
      </c>
      <c r="R1802" s="662">
        <v>2</v>
      </c>
      <c r="S1802" s="678">
        <v>1</v>
      </c>
      <c r="T1802" s="745">
        <v>1.5</v>
      </c>
      <c r="U1802" s="701">
        <v>1</v>
      </c>
    </row>
    <row r="1803" spans="1:21" ht="14.4" customHeight="1" x14ac:dyDescent="0.3">
      <c r="A1803" s="661">
        <v>12</v>
      </c>
      <c r="B1803" s="662" t="s">
        <v>543</v>
      </c>
      <c r="C1803" s="662" t="s">
        <v>2356</v>
      </c>
      <c r="D1803" s="743" t="s">
        <v>4570</v>
      </c>
      <c r="E1803" s="744" t="s">
        <v>2379</v>
      </c>
      <c r="F1803" s="662" t="s">
        <v>2351</v>
      </c>
      <c r="G1803" s="662" t="s">
        <v>2412</v>
      </c>
      <c r="H1803" s="662" t="s">
        <v>544</v>
      </c>
      <c r="I1803" s="662" t="s">
        <v>2695</v>
      </c>
      <c r="J1803" s="662" t="s">
        <v>2665</v>
      </c>
      <c r="K1803" s="662" t="s">
        <v>2696</v>
      </c>
      <c r="L1803" s="663">
        <v>51.21</v>
      </c>
      <c r="M1803" s="663">
        <v>153.63</v>
      </c>
      <c r="N1803" s="662">
        <v>3</v>
      </c>
      <c r="O1803" s="745">
        <v>2</v>
      </c>
      <c r="P1803" s="663">
        <v>51.21</v>
      </c>
      <c r="Q1803" s="678">
        <v>0.33333333333333337</v>
      </c>
      <c r="R1803" s="662">
        <v>1</v>
      </c>
      <c r="S1803" s="678">
        <v>0.33333333333333331</v>
      </c>
      <c r="T1803" s="745">
        <v>0.5</v>
      </c>
      <c r="U1803" s="701">
        <v>0.25</v>
      </c>
    </row>
    <row r="1804" spans="1:21" ht="14.4" customHeight="1" x14ac:dyDescent="0.3">
      <c r="A1804" s="661">
        <v>12</v>
      </c>
      <c r="B1804" s="662" t="s">
        <v>543</v>
      </c>
      <c r="C1804" s="662" t="s">
        <v>2356</v>
      </c>
      <c r="D1804" s="743" t="s">
        <v>4570</v>
      </c>
      <c r="E1804" s="744" t="s">
        <v>2379</v>
      </c>
      <c r="F1804" s="662" t="s">
        <v>2351</v>
      </c>
      <c r="G1804" s="662" t="s">
        <v>2412</v>
      </c>
      <c r="H1804" s="662" t="s">
        <v>544</v>
      </c>
      <c r="I1804" s="662" t="s">
        <v>2695</v>
      </c>
      <c r="J1804" s="662" t="s">
        <v>2665</v>
      </c>
      <c r="K1804" s="662" t="s">
        <v>2696</v>
      </c>
      <c r="L1804" s="663">
        <v>66.88</v>
      </c>
      <c r="M1804" s="663">
        <v>66.88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12</v>
      </c>
      <c r="B1805" s="662" t="s">
        <v>543</v>
      </c>
      <c r="C1805" s="662" t="s">
        <v>2356</v>
      </c>
      <c r="D1805" s="743" t="s">
        <v>4570</v>
      </c>
      <c r="E1805" s="744" t="s">
        <v>2379</v>
      </c>
      <c r="F1805" s="662" t="s">
        <v>2351</v>
      </c>
      <c r="G1805" s="662" t="s">
        <v>2412</v>
      </c>
      <c r="H1805" s="662" t="s">
        <v>544</v>
      </c>
      <c r="I1805" s="662" t="s">
        <v>1456</v>
      </c>
      <c r="J1805" s="662" t="s">
        <v>1457</v>
      </c>
      <c r="K1805" s="662" t="s">
        <v>2560</v>
      </c>
      <c r="L1805" s="663">
        <v>31.42</v>
      </c>
      <c r="M1805" s="663">
        <v>62.84</v>
      </c>
      <c r="N1805" s="662">
        <v>2</v>
      </c>
      <c r="O1805" s="745">
        <v>1.5</v>
      </c>
      <c r="P1805" s="663">
        <v>31.42</v>
      </c>
      <c r="Q1805" s="678">
        <v>0.5</v>
      </c>
      <c r="R1805" s="662">
        <v>1</v>
      </c>
      <c r="S1805" s="678">
        <v>0.5</v>
      </c>
      <c r="T1805" s="745">
        <v>0.5</v>
      </c>
      <c r="U1805" s="701">
        <v>0.33333333333333331</v>
      </c>
    </row>
    <row r="1806" spans="1:21" ht="14.4" customHeight="1" x14ac:dyDescent="0.3">
      <c r="A1806" s="661">
        <v>12</v>
      </c>
      <c r="B1806" s="662" t="s">
        <v>543</v>
      </c>
      <c r="C1806" s="662" t="s">
        <v>2356</v>
      </c>
      <c r="D1806" s="743" t="s">
        <v>4570</v>
      </c>
      <c r="E1806" s="744" t="s">
        <v>2379</v>
      </c>
      <c r="F1806" s="662" t="s">
        <v>2351</v>
      </c>
      <c r="G1806" s="662" t="s">
        <v>2412</v>
      </c>
      <c r="H1806" s="662" t="s">
        <v>544</v>
      </c>
      <c r="I1806" s="662" t="s">
        <v>1456</v>
      </c>
      <c r="J1806" s="662" t="s">
        <v>1457</v>
      </c>
      <c r="K1806" s="662" t="s">
        <v>2560</v>
      </c>
      <c r="L1806" s="663">
        <v>59.56</v>
      </c>
      <c r="M1806" s="663">
        <v>178.68</v>
      </c>
      <c r="N1806" s="662">
        <v>3</v>
      </c>
      <c r="O1806" s="745">
        <v>2</v>
      </c>
      <c r="P1806" s="663">
        <v>178.68</v>
      </c>
      <c r="Q1806" s="678">
        <v>1</v>
      </c>
      <c r="R1806" s="662">
        <v>3</v>
      </c>
      <c r="S1806" s="678">
        <v>1</v>
      </c>
      <c r="T1806" s="745">
        <v>2</v>
      </c>
      <c r="U1806" s="701">
        <v>1</v>
      </c>
    </row>
    <row r="1807" spans="1:21" ht="14.4" customHeight="1" x14ac:dyDescent="0.3">
      <c r="A1807" s="661">
        <v>12</v>
      </c>
      <c r="B1807" s="662" t="s">
        <v>543</v>
      </c>
      <c r="C1807" s="662" t="s">
        <v>2356</v>
      </c>
      <c r="D1807" s="743" t="s">
        <v>4570</v>
      </c>
      <c r="E1807" s="744" t="s">
        <v>2379</v>
      </c>
      <c r="F1807" s="662" t="s">
        <v>2351</v>
      </c>
      <c r="G1807" s="662" t="s">
        <v>2879</v>
      </c>
      <c r="H1807" s="662" t="s">
        <v>544</v>
      </c>
      <c r="I1807" s="662" t="s">
        <v>3928</v>
      </c>
      <c r="J1807" s="662" t="s">
        <v>2884</v>
      </c>
      <c r="K1807" s="662" t="s">
        <v>3869</v>
      </c>
      <c r="L1807" s="663">
        <v>0</v>
      </c>
      <c r="M1807" s="663">
        <v>0</v>
      </c>
      <c r="N1807" s="662">
        <v>1</v>
      </c>
      <c r="O1807" s="745">
        <v>1</v>
      </c>
      <c r="P1807" s="663">
        <v>0</v>
      </c>
      <c r="Q1807" s="678"/>
      <c r="R1807" s="662">
        <v>1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12</v>
      </c>
      <c r="B1808" s="662" t="s">
        <v>543</v>
      </c>
      <c r="C1808" s="662" t="s">
        <v>2356</v>
      </c>
      <c r="D1808" s="743" t="s">
        <v>4570</v>
      </c>
      <c r="E1808" s="744" t="s">
        <v>2379</v>
      </c>
      <c r="F1808" s="662" t="s">
        <v>2351</v>
      </c>
      <c r="G1808" s="662" t="s">
        <v>2889</v>
      </c>
      <c r="H1808" s="662" t="s">
        <v>1529</v>
      </c>
      <c r="I1808" s="662" t="s">
        <v>3052</v>
      </c>
      <c r="J1808" s="662" t="s">
        <v>3053</v>
      </c>
      <c r="K1808" s="662" t="s">
        <v>3054</v>
      </c>
      <c r="L1808" s="663">
        <v>0</v>
      </c>
      <c r="M1808" s="663">
        <v>0</v>
      </c>
      <c r="N1808" s="662">
        <v>1</v>
      </c>
      <c r="O1808" s="745">
        <v>1</v>
      </c>
      <c r="P1808" s="663">
        <v>0</v>
      </c>
      <c r="Q1808" s="678"/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12</v>
      </c>
      <c r="B1809" s="662" t="s">
        <v>543</v>
      </c>
      <c r="C1809" s="662" t="s">
        <v>2356</v>
      </c>
      <c r="D1809" s="743" t="s">
        <v>4570</v>
      </c>
      <c r="E1809" s="744" t="s">
        <v>2379</v>
      </c>
      <c r="F1809" s="662" t="s">
        <v>2351</v>
      </c>
      <c r="G1809" s="662" t="s">
        <v>2889</v>
      </c>
      <c r="H1809" s="662" t="s">
        <v>1529</v>
      </c>
      <c r="I1809" s="662" t="s">
        <v>3643</v>
      </c>
      <c r="J1809" s="662" t="s">
        <v>3053</v>
      </c>
      <c r="K1809" s="662" t="s">
        <v>3644</v>
      </c>
      <c r="L1809" s="663">
        <v>246.16</v>
      </c>
      <c r="M1809" s="663">
        <v>1723.1200000000001</v>
      </c>
      <c r="N1809" s="662">
        <v>7</v>
      </c>
      <c r="O1809" s="745">
        <v>6</v>
      </c>
      <c r="P1809" s="663">
        <v>1476.96</v>
      </c>
      <c r="Q1809" s="678">
        <v>0.8571428571428571</v>
      </c>
      <c r="R1809" s="662">
        <v>6</v>
      </c>
      <c r="S1809" s="678">
        <v>0.8571428571428571</v>
      </c>
      <c r="T1809" s="745">
        <v>5.5</v>
      </c>
      <c r="U1809" s="701">
        <v>0.91666666666666663</v>
      </c>
    </row>
    <row r="1810" spans="1:21" ht="14.4" customHeight="1" x14ac:dyDescent="0.3">
      <c r="A1810" s="661">
        <v>12</v>
      </c>
      <c r="B1810" s="662" t="s">
        <v>543</v>
      </c>
      <c r="C1810" s="662" t="s">
        <v>2356</v>
      </c>
      <c r="D1810" s="743" t="s">
        <v>4570</v>
      </c>
      <c r="E1810" s="744" t="s">
        <v>2379</v>
      </c>
      <c r="F1810" s="662" t="s">
        <v>2351</v>
      </c>
      <c r="G1810" s="662" t="s">
        <v>2889</v>
      </c>
      <c r="H1810" s="662" t="s">
        <v>1529</v>
      </c>
      <c r="I1810" s="662" t="s">
        <v>3643</v>
      </c>
      <c r="J1810" s="662" t="s">
        <v>3053</v>
      </c>
      <c r="K1810" s="662" t="s">
        <v>3644</v>
      </c>
      <c r="L1810" s="663">
        <v>251.16</v>
      </c>
      <c r="M1810" s="663">
        <v>3013.9199999999996</v>
      </c>
      <c r="N1810" s="662">
        <v>12</v>
      </c>
      <c r="O1810" s="745">
        <v>12</v>
      </c>
      <c r="P1810" s="663">
        <v>2762.7599999999998</v>
      </c>
      <c r="Q1810" s="678">
        <v>0.91666666666666674</v>
      </c>
      <c r="R1810" s="662">
        <v>11</v>
      </c>
      <c r="S1810" s="678">
        <v>0.91666666666666663</v>
      </c>
      <c r="T1810" s="745">
        <v>11</v>
      </c>
      <c r="U1810" s="701">
        <v>0.91666666666666663</v>
      </c>
    </row>
    <row r="1811" spans="1:21" ht="14.4" customHeight="1" x14ac:dyDescent="0.3">
      <c r="A1811" s="661">
        <v>12</v>
      </c>
      <c r="B1811" s="662" t="s">
        <v>543</v>
      </c>
      <c r="C1811" s="662" t="s">
        <v>2356</v>
      </c>
      <c r="D1811" s="743" t="s">
        <v>4570</v>
      </c>
      <c r="E1811" s="744" t="s">
        <v>2379</v>
      </c>
      <c r="F1811" s="662" t="s">
        <v>2351</v>
      </c>
      <c r="G1811" s="662" t="s">
        <v>2537</v>
      </c>
      <c r="H1811" s="662" t="s">
        <v>1529</v>
      </c>
      <c r="I1811" s="662" t="s">
        <v>1543</v>
      </c>
      <c r="J1811" s="662" t="s">
        <v>1544</v>
      </c>
      <c r="K1811" s="662" t="s">
        <v>2257</v>
      </c>
      <c r="L1811" s="663">
        <v>131.54</v>
      </c>
      <c r="M1811" s="663">
        <v>263.08</v>
      </c>
      <c r="N1811" s="662">
        <v>2</v>
      </c>
      <c r="O1811" s="745">
        <v>1.5</v>
      </c>
      <c r="P1811" s="663">
        <v>263.08</v>
      </c>
      <c r="Q1811" s="678">
        <v>1</v>
      </c>
      <c r="R1811" s="662">
        <v>2</v>
      </c>
      <c r="S1811" s="678">
        <v>1</v>
      </c>
      <c r="T1811" s="745">
        <v>1.5</v>
      </c>
      <c r="U1811" s="701">
        <v>1</v>
      </c>
    </row>
    <row r="1812" spans="1:21" ht="14.4" customHeight="1" x14ac:dyDescent="0.3">
      <c r="A1812" s="661">
        <v>12</v>
      </c>
      <c r="B1812" s="662" t="s">
        <v>543</v>
      </c>
      <c r="C1812" s="662" t="s">
        <v>2356</v>
      </c>
      <c r="D1812" s="743" t="s">
        <v>4570</v>
      </c>
      <c r="E1812" s="744" t="s">
        <v>2379</v>
      </c>
      <c r="F1812" s="662" t="s">
        <v>2351</v>
      </c>
      <c r="G1812" s="662" t="s">
        <v>2537</v>
      </c>
      <c r="H1812" s="662" t="s">
        <v>1529</v>
      </c>
      <c r="I1812" s="662" t="s">
        <v>2538</v>
      </c>
      <c r="J1812" s="662" t="s">
        <v>1544</v>
      </c>
      <c r="K1812" s="662" t="s">
        <v>2539</v>
      </c>
      <c r="L1812" s="663">
        <v>394.64</v>
      </c>
      <c r="M1812" s="663">
        <v>9076.720000000003</v>
      </c>
      <c r="N1812" s="662">
        <v>23</v>
      </c>
      <c r="O1812" s="745">
        <v>19</v>
      </c>
      <c r="P1812" s="663">
        <v>8287.4400000000023</v>
      </c>
      <c r="Q1812" s="678">
        <v>0.91304347826086951</v>
      </c>
      <c r="R1812" s="662">
        <v>21</v>
      </c>
      <c r="S1812" s="678">
        <v>0.91304347826086951</v>
      </c>
      <c r="T1812" s="745">
        <v>17</v>
      </c>
      <c r="U1812" s="701">
        <v>0.89473684210526316</v>
      </c>
    </row>
    <row r="1813" spans="1:21" ht="14.4" customHeight="1" x14ac:dyDescent="0.3">
      <c r="A1813" s="661">
        <v>12</v>
      </c>
      <c r="B1813" s="662" t="s">
        <v>543</v>
      </c>
      <c r="C1813" s="662" t="s">
        <v>2356</v>
      </c>
      <c r="D1813" s="743" t="s">
        <v>4570</v>
      </c>
      <c r="E1813" s="744" t="s">
        <v>2379</v>
      </c>
      <c r="F1813" s="662" t="s">
        <v>2351</v>
      </c>
      <c r="G1813" s="662" t="s">
        <v>2537</v>
      </c>
      <c r="H1813" s="662" t="s">
        <v>1529</v>
      </c>
      <c r="I1813" s="662" t="s">
        <v>2620</v>
      </c>
      <c r="J1813" s="662" t="s">
        <v>1544</v>
      </c>
      <c r="K1813" s="662" t="s">
        <v>2621</v>
      </c>
      <c r="L1813" s="663">
        <v>438.49</v>
      </c>
      <c r="M1813" s="663">
        <v>10523.759999999997</v>
      </c>
      <c r="N1813" s="662">
        <v>24</v>
      </c>
      <c r="O1813" s="745">
        <v>20.5</v>
      </c>
      <c r="P1813" s="663">
        <v>7892.819999999997</v>
      </c>
      <c r="Q1813" s="678">
        <v>0.75</v>
      </c>
      <c r="R1813" s="662">
        <v>18</v>
      </c>
      <c r="S1813" s="678">
        <v>0.75</v>
      </c>
      <c r="T1813" s="745">
        <v>16.5</v>
      </c>
      <c r="U1813" s="701">
        <v>0.80487804878048785</v>
      </c>
    </row>
    <row r="1814" spans="1:21" ht="14.4" customHeight="1" x14ac:dyDescent="0.3">
      <c r="A1814" s="661">
        <v>12</v>
      </c>
      <c r="B1814" s="662" t="s">
        <v>543</v>
      </c>
      <c r="C1814" s="662" t="s">
        <v>2356</v>
      </c>
      <c r="D1814" s="743" t="s">
        <v>4570</v>
      </c>
      <c r="E1814" s="744" t="s">
        <v>2379</v>
      </c>
      <c r="F1814" s="662" t="s">
        <v>2351</v>
      </c>
      <c r="G1814" s="662" t="s">
        <v>2415</v>
      </c>
      <c r="H1814" s="662" t="s">
        <v>544</v>
      </c>
      <c r="I1814" s="662" t="s">
        <v>2416</v>
      </c>
      <c r="J1814" s="662" t="s">
        <v>2417</v>
      </c>
      <c r="K1814" s="662" t="s">
        <v>2418</v>
      </c>
      <c r="L1814" s="663">
        <v>1514.87</v>
      </c>
      <c r="M1814" s="663">
        <v>69684.02</v>
      </c>
      <c r="N1814" s="662">
        <v>46</v>
      </c>
      <c r="O1814" s="745">
        <v>30</v>
      </c>
      <c r="P1814" s="663">
        <v>63624.540000000008</v>
      </c>
      <c r="Q1814" s="678">
        <v>0.91304347826086962</v>
      </c>
      <c r="R1814" s="662">
        <v>42</v>
      </c>
      <c r="S1814" s="678">
        <v>0.91304347826086951</v>
      </c>
      <c r="T1814" s="745">
        <v>27.5</v>
      </c>
      <c r="U1814" s="701">
        <v>0.91666666666666663</v>
      </c>
    </row>
    <row r="1815" spans="1:21" ht="14.4" customHeight="1" x14ac:dyDescent="0.3">
      <c r="A1815" s="661">
        <v>12</v>
      </c>
      <c r="B1815" s="662" t="s">
        <v>543</v>
      </c>
      <c r="C1815" s="662" t="s">
        <v>2356</v>
      </c>
      <c r="D1815" s="743" t="s">
        <v>4570</v>
      </c>
      <c r="E1815" s="744" t="s">
        <v>2379</v>
      </c>
      <c r="F1815" s="662" t="s">
        <v>2351</v>
      </c>
      <c r="G1815" s="662" t="s">
        <v>2588</v>
      </c>
      <c r="H1815" s="662" t="s">
        <v>544</v>
      </c>
      <c r="I1815" s="662" t="s">
        <v>3651</v>
      </c>
      <c r="J1815" s="662" t="s">
        <v>3652</v>
      </c>
      <c r="K1815" s="662" t="s">
        <v>3653</v>
      </c>
      <c r="L1815" s="663">
        <v>239.19</v>
      </c>
      <c r="M1815" s="663">
        <v>1435.1399999999999</v>
      </c>
      <c r="N1815" s="662">
        <v>6</v>
      </c>
      <c r="O1815" s="745">
        <v>2</v>
      </c>
      <c r="P1815" s="663">
        <v>1435.1399999999999</v>
      </c>
      <c r="Q1815" s="678">
        <v>1</v>
      </c>
      <c r="R1815" s="662">
        <v>6</v>
      </c>
      <c r="S1815" s="678">
        <v>1</v>
      </c>
      <c r="T1815" s="745">
        <v>2</v>
      </c>
      <c r="U1815" s="701">
        <v>1</v>
      </c>
    </row>
    <row r="1816" spans="1:21" ht="14.4" customHeight="1" x14ac:dyDescent="0.3">
      <c r="A1816" s="661">
        <v>12</v>
      </c>
      <c r="B1816" s="662" t="s">
        <v>543</v>
      </c>
      <c r="C1816" s="662" t="s">
        <v>2356</v>
      </c>
      <c r="D1816" s="743" t="s">
        <v>4570</v>
      </c>
      <c r="E1816" s="744" t="s">
        <v>2379</v>
      </c>
      <c r="F1816" s="662" t="s">
        <v>2351</v>
      </c>
      <c r="G1816" s="662" t="s">
        <v>3131</v>
      </c>
      <c r="H1816" s="662" t="s">
        <v>544</v>
      </c>
      <c r="I1816" s="662" t="s">
        <v>3132</v>
      </c>
      <c r="J1816" s="662" t="s">
        <v>3133</v>
      </c>
      <c r="K1816" s="662" t="s">
        <v>3134</v>
      </c>
      <c r="L1816" s="663">
        <v>25.12</v>
      </c>
      <c r="M1816" s="663">
        <v>150.72</v>
      </c>
      <c r="N1816" s="662">
        <v>6</v>
      </c>
      <c r="O1816" s="745">
        <v>4</v>
      </c>
      <c r="P1816" s="663">
        <v>150.72</v>
      </c>
      <c r="Q1816" s="678">
        <v>1</v>
      </c>
      <c r="R1816" s="662">
        <v>6</v>
      </c>
      <c r="S1816" s="678">
        <v>1</v>
      </c>
      <c r="T1816" s="745">
        <v>4</v>
      </c>
      <c r="U1816" s="701">
        <v>1</v>
      </c>
    </row>
    <row r="1817" spans="1:21" ht="14.4" customHeight="1" x14ac:dyDescent="0.3">
      <c r="A1817" s="661">
        <v>12</v>
      </c>
      <c r="B1817" s="662" t="s">
        <v>543</v>
      </c>
      <c r="C1817" s="662" t="s">
        <v>2356</v>
      </c>
      <c r="D1817" s="743" t="s">
        <v>4570</v>
      </c>
      <c r="E1817" s="744" t="s">
        <v>2379</v>
      </c>
      <c r="F1817" s="662" t="s">
        <v>2351</v>
      </c>
      <c r="G1817" s="662" t="s">
        <v>2906</v>
      </c>
      <c r="H1817" s="662" t="s">
        <v>544</v>
      </c>
      <c r="I1817" s="662" t="s">
        <v>3657</v>
      </c>
      <c r="J1817" s="662" t="s">
        <v>2911</v>
      </c>
      <c r="K1817" s="662" t="s">
        <v>3658</v>
      </c>
      <c r="L1817" s="663">
        <v>78.58</v>
      </c>
      <c r="M1817" s="663">
        <v>471.48</v>
      </c>
      <c r="N1817" s="662">
        <v>6</v>
      </c>
      <c r="O1817" s="745">
        <v>2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12</v>
      </c>
      <c r="B1818" s="662" t="s">
        <v>543</v>
      </c>
      <c r="C1818" s="662" t="s">
        <v>2356</v>
      </c>
      <c r="D1818" s="743" t="s">
        <v>4570</v>
      </c>
      <c r="E1818" s="744" t="s">
        <v>2379</v>
      </c>
      <c r="F1818" s="662" t="s">
        <v>2351</v>
      </c>
      <c r="G1818" s="662" t="s">
        <v>3139</v>
      </c>
      <c r="H1818" s="662" t="s">
        <v>544</v>
      </c>
      <c r="I1818" s="662" t="s">
        <v>4150</v>
      </c>
      <c r="J1818" s="662" t="s">
        <v>4151</v>
      </c>
      <c r="K1818" s="662" t="s">
        <v>2876</v>
      </c>
      <c r="L1818" s="663">
        <v>0</v>
      </c>
      <c r="M1818" s="663">
        <v>0</v>
      </c>
      <c r="N1818" s="662">
        <v>2</v>
      </c>
      <c r="O1818" s="745">
        <v>1.5</v>
      </c>
      <c r="P1818" s="663">
        <v>0</v>
      </c>
      <c r="Q1818" s="678"/>
      <c r="R1818" s="662">
        <v>2</v>
      </c>
      <c r="S1818" s="678">
        <v>1</v>
      </c>
      <c r="T1818" s="745">
        <v>1.5</v>
      </c>
      <c r="U1818" s="701">
        <v>1</v>
      </c>
    </row>
    <row r="1819" spans="1:21" ht="14.4" customHeight="1" x14ac:dyDescent="0.3">
      <c r="A1819" s="661">
        <v>12</v>
      </c>
      <c r="B1819" s="662" t="s">
        <v>543</v>
      </c>
      <c r="C1819" s="662" t="s">
        <v>2356</v>
      </c>
      <c r="D1819" s="743" t="s">
        <v>4570</v>
      </c>
      <c r="E1819" s="744" t="s">
        <v>2379</v>
      </c>
      <c r="F1819" s="662" t="s">
        <v>2351</v>
      </c>
      <c r="G1819" s="662" t="s">
        <v>2729</v>
      </c>
      <c r="H1819" s="662" t="s">
        <v>544</v>
      </c>
      <c r="I1819" s="662" t="s">
        <v>2730</v>
      </c>
      <c r="J1819" s="662" t="s">
        <v>1429</v>
      </c>
      <c r="K1819" s="662" t="s">
        <v>2731</v>
      </c>
      <c r="L1819" s="663">
        <v>3243.21</v>
      </c>
      <c r="M1819" s="663">
        <v>19459.260000000002</v>
      </c>
      <c r="N1819" s="662">
        <v>6</v>
      </c>
      <c r="O1819" s="745">
        <v>4.5</v>
      </c>
      <c r="P1819" s="663">
        <v>12972.84</v>
      </c>
      <c r="Q1819" s="678">
        <v>0.66666666666666663</v>
      </c>
      <c r="R1819" s="662">
        <v>4</v>
      </c>
      <c r="S1819" s="678">
        <v>0.66666666666666663</v>
      </c>
      <c r="T1819" s="745">
        <v>3</v>
      </c>
      <c r="U1819" s="701">
        <v>0.66666666666666663</v>
      </c>
    </row>
    <row r="1820" spans="1:21" ht="14.4" customHeight="1" x14ac:dyDescent="0.3">
      <c r="A1820" s="661">
        <v>12</v>
      </c>
      <c r="B1820" s="662" t="s">
        <v>543</v>
      </c>
      <c r="C1820" s="662" t="s">
        <v>2356</v>
      </c>
      <c r="D1820" s="743" t="s">
        <v>4570</v>
      </c>
      <c r="E1820" s="744" t="s">
        <v>2379</v>
      </c>
      <c r="F1820" s="662" t="s">
        <v>2351</v>
      </c>
      <c r="G1820" s="662" t="s">
        <v>2729</v>
      </c>
      <c r="H1820" s="662" t="s">
        <v>544</v>
      </c>
      <c r="I1820" s="662" t="s">
        <v>2914</v>
      </c>
      <c r="J1820" s="662" t="s">
        <v>1429</v>
      </c>
      <c r="K1820" s="662" t="s">
        <v>2731</v>
      </c>
      <c r="L1820" s="663">
        <v>3243.21</v>
      </c>
      <c r="M1820" s="663">
        <v>6486.42</v>
      </c>
      <c r="N1820" s="662">
        <v>2</v>
      </c>
      <c r="O1820" s="745">
        <v>1.5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12</v>
      </c>
      <c r="B1821" s="662" t="s">
        <v>543</v>
      </c>
      <c r="C1821" s="662" t="s">
        <v>2356</v>
      </c>
      <c r="D1821" s="743" t="s">
        <v>4570</v>
      </c>
      <c r="E1821" s="744" t="s">
        <v>2379</v>
      </c>
      <c r="F1821" s="662" t="s">
        <v>2351</v>
      </c>
      <c r="G1821" s="662" t="s">
        <v>2729</v>
      </c>
      <c r="H1821" s="662" t="s">
        <v>544</v>
      </c>
      <c r="I1821" s="662" t="s">
        <v>3725</v>
      </c>
      <c r="J1821" s="662" t="s">
        <v>1429</v>
      </c>
      <c r="K1821" s="662" t="s">
        <v>3726</v>
      </c>
      <c r="L1821" s="663">
        <v>0</v>
      </c>
      <c r="M1821" s="663">
        <v>0</v>
      </c>
      <c r="N1821" s="662">
        <v>1</v>
      </c>
      <c r="O1821" s="745">
        <v>1</v>
      </c>
      <c r="P1821" s="663">
        <v>0</v>
      </c>
      <c r="Q1821" s="678"/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12</v>
      </c>
      <c r="B1822" s="662" t="s">
        <v>543</v>
      </c>
      <c r="C1822" s="662" t="s">
        <v>2356</v>
      </c>
      <c r="D1822" s="743" t="s">
        <v>4570</v>
      </c>
      <c r="E1822" s="744" t="s">
        <v>2379</v>
      </c>
      <c r="F1822" s="662" t="s">
        <v>2351</v>
      </c>
      <c r="G1822" s="662" t="s">
        <v>2919</v>
      </c>
      <c r="H1822" s="662" t="s">
        <v>544</v>
      </c>
      <c r="I1822" s="662" t="s">
        <v>2920</v>
      </c>
      <c r="J1822" s="662" t="s">
        <v>2921</v>
      </c>
      <c r="K1822" s="662" t="s">
        <v>2922</v>
      </c>
      <c r="L1822" s="663">
        <v>1546.98</v>
      </c>
      <c r="M1822" s="663">
        <v>18563.759999999998</v>
      </c>
      <c r="N1822" s="662">
        <v>12</v>
      </c>
      <c r="O1822" s="745">
        <v>10.5</v>
      </c>
      <c r="P1822" s="663">
        <v>12375.839999999998</v>
      </c>
      <c r="Q1822" s="678">
        <v>0.66666666666666663</v>
      </c>
      <c r="R1822" s="662">
        <v>8</v>
      </c>
      <c r="S1822" s="678">
        <v>0.66666666666666663</v>
      </c>
      <c r="T1822" s="745">
        <v>7.5</v>
      </c>
      <c r="U1822" s="701">
        <v>0.7142857142857143</v>
      </c>
    </row>
    <row r="1823" spans="1:21" ht="14.4" customHeight="1" x14ac:dyDescent="0.3">
      <c r="A1823" s="661">
        <v>12</v>
      </c>
      <c r="B1823" s="662" t="s">
        <v>543</v>
      </c>
      <c r="C1823" s="662" t="s">
        <v>2356</v>
      </c>
      <c r="D1823" s="743" t="s">
        <v>4570</v>
      </c>
      <c r="E1823" s="744" t="s">
        <v>2379</v>
      </c>
      <c r="F1823" s="662" t="s">
        <v>2351</v>
      </c>
      <c r="G1823" s="662" t="s">
        <v>2919</v>
      </c>
      <c r="H1823" s="662" t="s">
        <v>544</v>
      </c>
      <c r="I1823" s="662" t="s">
        <v>2923</v>
      </c>
      <c r="J1823" s="662" t="s">
        <v>2921</v>
      </c>
      <c r="K1823" s="662" t="s">
        <v>2924</v>
      </c>
      <c r="L1823" s="663">
        <v>0</v>
      </c>
      <c r="M1823" s="663">
        <v>0</v>
      </c>
      <c r="N1823" s="662">
        <v>1</v>
      </c>
      <c r="O1823" s="745">
        <v>1</v>
      </c>
      <c r="P1823" s="663">
        <v>0</v>
      </c>
      <c r="Q1823" s="678"/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12</v>
      </c>
      <c r="B1824" s="662" t="s">
        <v>543</v>
      </c>
      <c r="C1824" s="662" t="s">
        <v>2356</v>
      </c>
      <c r="D1824" s="743" t="s">
        <v>4570</v>
      </c>
      <c r="E1824" s="744" t="s">
        <v>2379</v>
      </c>
      <c r="F1824" s="662" t="s">
        <v>2351</v>
      </c>
      <c r="G1824" s="662" t="s">
        <v>2626</v>
      </c>
      <c r="H1824" s="662" t="s">
        <v>544</v>
      </c>
      <c r="I1824" s="662" t="s">
        <v>2627</v>
      </c>
      <c r="J1824" s="662" t="s">
        <v>2628</v>
      </c>
      <c r="K1824" s="662" t="s">
        <v>2629</v>
      </c>
      <c r="L1824" s="663">
        <v>0</v>
      </c>
      <c r="M1824" s="663">
        <v>0</v>
      </c>
      <c r="N1824" s="662">
        <v>1</v>
      </c>
      <c r="O1824" s="745">
        <v>1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12</v>
      </c>
      <c r="B1825" s="662" t="s">
        <v>543</v>
      </c>
      <c r="C1825" s="662" t="s">
        <v>2356</v>
      </c>
      <c r="D1825" s="743" t="s">
        <v>4570</v>
      </c>
      <c r="E1825" s="744" t="s">
        <v>2379</v>
      </c>
      <c r="F1825" s="662" t="s">
        <v>2351</v>
      </c>
      <c r="G1825" s="662" t="s">
        <v>4152</v>
      </c>
      <c r="H1825" s="662" t="s">
        <v>544</v>
      </c>
      <c r="I1825" s="662" t="s">
        <v>4153</v>
      </c>
      <c r="J1825" s="662" t="s">
        <v>4154</v>
      </c>
      <c r="K1825" s="662" t="s">
        <v>4155</v>
      </c>
      <c r="L1825" s="663">
        <v>1319.75</v>
      </c>
      <c r="M1825" s="663">
        <v>3959.25</v>
      </c>
      <c r="N1825" s="662">
        <v>3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12</v>
      </c>
      <c r="B1826" s="662" t="s">
        <v>543</v>
      </c>
      <c r="C1826" s="662" t="s">
        <v>2356</v>
      </c>
      <c r="D1826" s="743" t="s">
        <v>4570</v>
      </c>
      <c r="E1826" s="744" t="s">
        <v>2379</v>
      </c>
      <c r="F1826" s="662" t="s">
        <v>2351</v>
      </c>
      <c r="G1826" s="662" t="s">
        <v>4152</v>
      </c>
      <c r="H1826" s="662" t="s">
        <v>544</v>
      </c>
      <c r="I1826" s="662" t="s">
        <v>4156</v>
      </c>
      <c r="J1826" s="662" t="s">
        <v>4154</v>
      </c>
      <c r="K1826" s="662" t="s">
        <v>4157</v>
      </c>
      <c r="L1826" s="663">
        <v>0</v>
      </c>
      <c r="M1826" s="663">
        <v>0</v>
      </c>
      <c r="N1826" s="662">
        <v>3</v>
      </c>
      <c r="O1826" s="745">
        <v>0.5</v>
      </c>
      <c r="P1826" s="663">
        <v>0</v>
      </c>
      <c r="Q1826" s="678"/>
      <c r="R1826" s="662">
        <v>3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12</v>
      </c>
      <c r="B1827" s="662" t="s">
        <v>543</v>
      </c>
      <c r="C1827" s="662" t="s">
        <v>2356</v>
      </c>
      <c r="D1827" s="743" t="s">
        <v>4570</v>
      </c>
      <c r="E1827" s="744" t="s">
        <v>2379</v>
      </c>
      <c r="F1827" s="662" t="s">
        <v>2351</v>
      </c>
      <c r="G1827" s="662" t="s">
        <v>2928</v>
      </c>
      <c r="H1827" s="662" t="s">
        <v>544</v>
      </c>
      <c r="I1827" s="662" t="s">
        <v>2929</v>
      </c>
      <c r="J1827" s="662" t="s">
        <v>2930</v>
      </c>
      <c r="K1827" s="662" t="s">
        <v>2931</v>
      </c>
      <c r="L1827" s="663">
        <v>239.19</v>
      </c>
      <c r="M1827" s="663">
        <v>239.19</v>
      </c>
      <c r="N1827" s="662">
        <v>1</v>
      </c>
      <c r="O1827" s="745">
        <v>0.5</v>
      </c>
      <c r="P1827" s="663">
        <v>239.19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12</v>
      </c>
      <c r="B1828" s="662" t="s">
        <v>543</v>
      </c>
      <c r="C1828" s="662" t="s">
        <v>2356</v>
      </c>
      <c r="D1828" s="743" t="s">
        <v>4570</v>
      </c>
      <c r="E1828" s="744" t="s">
        <v>2379</v>
      </c>
      <c r="F1828" s="662" t="s">
        <v>2353</v>
      </c>
      <c r="G1828" s="662" t="s">
        <v>2426</v>
      </c>
      <c r="H1828" s="662" t="s">
        <v>544</v>
      </c>
      <c r="I1828" s="662" t="s">
        <v>4158</v>
      </c>
      <c r="J1828" s="662" t="s">
        <v>2974</v>
      </c>
      <c r="K1828" s="662" t="s">
        <v>4159</v>
      </c>
      <c r="L1828" s="663">
        <v>700</v>
      </c>
      <c r="M1828" s="663">
        <v>4200</v>
      </c>
      <c r="N1828" s="662">
        <v>6</v>
      </c>
      <c r="O1828" s="745">
        <v>2</v>
      </c>
      <c r="P1828" s="663">
        <v>2100</v>
      </c>
      <c r="Q1828" s="678">
        <v>0.5</v>
      </c>
      <c r="R1828" s="662">
        <v>3</v>
      </c>
      <c r="S1828" s="678">
        <v>0.5</v>
      </c>
      <c r="T1828" s="745">
        <v>1</v>
      </c>
      <c r="U1828" s="701">
        <v>0.5</v>
      </c>
    </row>
    <row r="1829" spans="1:21" ht="14.4" customHeight="1" x14ac:dyDescent="0.3">
      <c r="A1829" s="661">
        <v>12</v>
      </c>
      <c r="B1829" s="662" t="s">
        <v>543</v>
      </c>
      <c r="C1829" s="662" t="s">
        <v>2356</v>
      </c>
      <c r="D1829" s="743" t="s">
        <v>4570</v>
      </c>
      <c r="E1829" s="744" t="s">
        <v>2379</v>
      </c>
      <c r="F1829" s="662" t="s">
        <v>2353</v>
      </c>
      <c r="G1829" s="662" t="s">
        <v>2426</v>
      </c>
      <c r="H1829" s="662" t="s">
        <v>544</v>
      </c>
      <c r="I1829" s="662" t="s">
        <v>2433</v>
      </c>
      <c r="J1829" s="662" t="s">
        <v>2434</v>
      </c>
      <c r="K1829" s="662" t="s">
        <v>2435</v>
      </c>
      <c r="L1829" s="663">
        <v>500</v>
      </c>
      <c r="M1829" s="663">
        <v>3000</v>
      </c>
      <c r="N1829" s="662">
        <v>6</v>
      </c>
      <c r="O1829" s="745">
        <v>2</v>
      </c>
      <c r="P1829" s="663">
        <v>1500</v>
      </c>
      <c r="Q1829" s="678">
        <v>0.5</v>
      </c>
      <c r="R1829" s="662">
        <v>3</v>
      </c>
      <c r="S1829" s="678">
        <v>0.5</v>
      </c>
      <c r="T1829" s="745">
        <v>1</v>
      </c>
      <c r="U1829" s="701">
        <v>0.5</v>
      </c>
    </row>
    <row r="1830" spans="1:21" ht="14.4" customHeight="1" x14ac:dyDescent="0.3">
      <c r="A1830" s="661">
        <v>12</v>
      </c>
      <c r="B1830" s="662" t="s">
        <v>543</v>
      </c>
      <c r="C1830" s="662" t="s">
        <v>2356</v>
      </c>
      <c r="D1830" s="743" t="s">
        <v>4570</v>
      </c>
      <c r="E1830" s="744" t="s">
        <v>2379</v>
      </c>
      <c r="F1830" s="662" t="s">
        <v>2353</v>
      </c>
      <c r="G1830" s="662" t="s">
        <v>2426</v>
      </c>
      <c r="H1830" s="662" t="s">
        <v>544</v>
      </c>
      <c r="I1830" s="662" t="s">
        <v>2436</v>
      </c>
      <c r="J1830" s="662" t="s">
        <v>2437</v>
      </c>
      <c r="K1830" s="662" t="s">
        <v>2438</v>
      </c>
      <c r="L1830" s="663">
        <v>190</v>
      </c>
      <c r="M1830" s="663">
        <v>1520</v>
      </c>
      <c r="N1830" s="662">
        <v>8</v>
      </c>
      <c r="O1830" s="745">
        <v>2</v>
      </c>
      <c r="P1830" s="663">
        <v>1520</v>
      </c>
      <c r="Q1830" s="678">
        <v>1</v>
      </c>
      <c r="R1830" s="662">
        <v>8</v>
      </c>
      <c r="S1830" s="678">
        <v>1</v>
      </c>
      <c r="T1830" s="745">
        <v>2</v>
      </c>
      <c r="U1830" s="701">
        <v>1</v>
      </c>
    </row>
    <row r="1831" spans="1:21" ht="14.4" customHeight="1" x14ac:dyDescent="0.3">
      <c r="A1831" s="661">
        <v>12</v>
      </c>
      <c r="B1831" s="662" t="s">
        <v>543</v>
      </c>
      <c r="C1831" s="662" t="s">
        <v>2356</v>
      </c>
      <c r="D1831" s="743" t="s">
        <v>4570</v>
      </c>
      <c r="E1831" s="744" t="s">
        <v>2379</v>
      </c>
      <c r="F1831" s="662" t="s">
        <v>2353</v>
      </c>
      <c r="G1831" s="662" t="s">
        <v>2426</v>
      </c>
      <c r="H1831" s="662" t="s">
        <v>544</v>
      </c>
      <c r="I1831" s="662" t="s">
        <v>2961</v>
      </c>
      <c r="J1831" s="662" t="s">
        <v>2962</v>
      </c>
      <c r="K1831" s="662" t="s">
        <v>2963</v>
      </c>
      <c r="L1831" s="663">
        <v>16.940000000000001</v>
      </c>
      <c r="M1831" s="663">
        <v>338.8</v>
      </c>
      <c r="N1831" s="662">
        <v>20</v>
      </c>
      <c r="O1831" s="745">
        <v>1</v>
      </c>
      <c r="P1831" s="663">
        <v>338.8</v>
      </c>
      <c r="Q1831" s="678">
        <v>1</v>
      </c>
      <c r="R1831" s="662">
        <v>20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12</v>
      </c>
      <c r="B1832" s="662" t="s">
        <v>543</v>
      </c>
      <c r="C1832" s="662" t="s">
        <v>2356</v>
      </c>
      <c r="D1832" s="743" t="s">
        <v>4570</v>
      </c>
      <c r="E1832" s="744" t="s">
        <v>2379</v>
      </c>
      <c r="F1832" s="662" t="s">
        <v>2353</v>
      </c>
      <c r="G1832" s="662" t="s">
        <v>2426</v>
      </c>
      <c r="H1832" s="662" t="s">
        <v>544</v>
      </c>
      <c r="I1832" s="662" t="s">
        <v>4160</v>
      </c>
      <c r="J1832" s="662" t="s">
        <v>4161</v>
      </c>
      <c r="K1832" s="662" t="s">
        <v>4162</v>
      </c>
      <c r="L1832" s="663">
        <v>111.9</v>
      </c>
      <c r="M1832" s="663">
        <v>2797.5000000000005</v>
      </c>
      <c r="N1832" s="662">
        <v>25</v>
      </c>
      <c r="O1832" s="745">
        <v>3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12</v>
      </c>
      <c r="B1833" s="662" t="s">
        <v>543</v>
      </c>
      <c r="C1833" s="662" t="s">
        <v>2356</v>
      </c>
      <c r="D1833" s="743" t="s">
        <v>4570</v>
      </c>
      <c r="E1833" s="744" t="s">
        <v>2379</v>
      </c>
      <c r="F1833" s="662" t="s">
        <v>2353</v>
      </c>
      <c r="G1833" s="662" t="s">
        <v>2426</v>
      </c>
      <c r="H1833" s="662" t="s">
        <v>544</v>
      </c>
      <c r="I1833" s="662" t="s">
        <v>4125</v>
      </c>
      <c r="J1833" s="662" t="s">
        <v>3790</v>
      </c>
      <c r="K1833" s="662" t="s">
        <v>3791</v>
      </c>
      <c r="L1833" s="663">
        <v>376.34</v>
      </c>
      <c r="M1833" s="663">
        <v>3387.06</v>
      </c>
      <c r="N1833" s="662">
        <v>9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12</v>
      </c>
      <c r="B1834" s="662" t="s">
        <v>543</v>
      </c>
      <c r="C1834" s="662" t="s">
        <v>2356</v>
      </c>
      <c r="D1834" s="743" t="s">
        <v>4570</v>
      </c>
      <c r="E1834" s="744" t="s">
        <v>2379</v>
      </c>
      <c r="F1834" s="662" t="s">
        <v>2353</v>
      </c>
      <c r="G1834" s="662" t="s">
        <v>2426</v>
      </c>
      <c r="H1834" s="662" t="s">
        <v>544</v>
      </c>
      <c r="I1834" s="662" t="s">
        <v>4163</v>
      </c>
      <c r="J1834" s="662" t="s">
        <v>4164</v>
      </c>
      <c r="K1834" s="662" t="s">
        <v>4165</v>
      </c>
      <c r="L1834" s="663">
        <v>482.95</v>
      </c>
      <c r="M1834" s="663">
        <v>8210.15</v>
      </c>
      <c r="N1834" s="662">
        <v>17</v>
      </c>
      <c r="O1834" s="745">
        <v>2</v>
      </c>
      <c r="P1834" s="663">
        <v>4829.5</v>
      </c>
      <c r="Q1834" s="678">
        <v>0.58823529411764708</v>
      </c>
      <c r="R1834" s="662">
        <v>10</v>
      </c>
      <c r="S1834" s="678">
        <v>0.58823529411764708</v>
      </c>
      <c r="T1834" s="745">
        <v>1</v>
      </c>
      <c r="U1834" s="701">
        <v>0.5</v>
      </c>
    </row>
    <row r="1835" spans="1:21" ht="14.4" customHeight="1" x14ac:dyDescent="0.3">
      <c r="A1835" s="661">
        <v>12</v>
      </c>
      <c r="B1835" s="662" t="s">
        <v>543</v>
      </c>
      <c r="C1835" s="662" t="s">
        <v>2356</v>
      </c>
      <c r="D1835" s="743" t="s">
        <v>4570</v>
      </c>
      <c r="E1835" s="744" t="s">
        <v>2379</v>
      </c>
      <c r="F1835" s="662" t="s">
        <v>2353</v>
      </c>
      <c r="G1835" s="662" t="s">
        <v>2426</v>
      </c>
      <c r="H1835" s="662" t="s">
        <v>544</v>
      </c>
      <c r="I1835" s="662" t="s">
        <v>2642</v>
      </c>
      <c r="J1835" s="662" t="s">
        <v>2643</v>
      </c>
      <c r="K1835" s="662" t="s">
        <v>2644</v>
      </c>
      <c r="L1835" s="663">
        <v>376.58</v>
      </c>
      <c r="M1835" s="663">
        <v>2259.48</v>
      </c>
      <c r="N1835" s="662">
        <v>6</v>
      </c>
      <c r="O1835" s="745">
        <v>1</v>
      </c>
      <c r="P1835" s="663">
        <v>2259.48</v>
      </c>
      <c r="Q1835" s="678">
        <v>1</v>
      </c>
      <c r="R1835" s="662">
        <v>6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12</v>
      </c>
      <c r="B1836" s="662" t="s">
        <v>543</v>
      </c>
      <c r="C1836" s="662" t="s">
        <v>2356</v>
      </c>
      <c r="D1836" s="743" t="s">
        <v>4570</v>
      </c>
      <c r="E1836" s="744" t="s">
        <v>2380</v>
      </c>
      <c r="F1836" s="662" t="s">
        <v>2351</v>
      </c>
      <c r="G1836" s="662" t="s">
        <v>2732</v>
      </c>
      <c r="H1836" s="662" t="s">
        <v>544</v>
      </c>
      <c r="I1836" s="662" t="s">
        <v>3679</v>
      </c>
      <c r="J1836" s="662" t="s">
        <v>3680</v>
      </c>
      <c r="K1836" s="662" t="s">
        <v>3573</v>
      </c>
      <c r="L1836" s="663">
        <v>72.55</v>
      </c>
      <c r="M1836" s="663">
        <v>145.1</v>
      </c>
      <c r="N1836" s="662">
        <v>2</v>
      </c>
      <c r="O1836" s="745">
        <v>2</v>
      </c>
      <c r="P1836" s="663">
        <v>145.1</v>
      </c>
      <c r="Q1836" s="678">
        <v>1</v>
      </c>
      <c r="R1836" s="662">
        <v>2</v>
      </c>
      <c r="S1836" s="678">
        <v>1</v>
      </c>
      <c r="T1836" s="745">
        <v>2</v>
      </c>
      <c r="U1836" s="701">
        <v>1</v>
      </c>
    </row>
    <row r="1837" spans="1:21" ht="14.4" customHeight="1" x14ac:dyDescent="0.3">
      <c r="A1837" s="661">
        <v>12</v>
      </c>
      <c r="B1837" s="662" t="s">
        <v>543</v>
      </c>
      <c r="C1837" s="662" t="s">
        <v>2356</v>
      </c>
      <c r="D1837" s="743" t="s">
        <v>4570</v>
      </c>
      <c r="E1837" s="744" t="s">
        <v>2380</v>
      </c>
      <c r="F1837" s="662" t="s">
        <v>2351</v>
      </c>
      <c r="G1837" s="662" t="s">
        <v>2732</v>
      </c>
      <c r="H1837" s="662" t="s">
        <v>544</v>
      </c>
      <c r="I1837" s="662" t="s">
        <v>3572</v>
      </c>
      <c r="J1837" s="662" t="s">
        <v>674</v>
      </c>
      <c r="K1837" s="662" t="s">
        <v>3573</v>
      </c>
      <c r="L1837" s="663">
        <v>0</v>
      </c>
      <c r="M1837" s="663">
        <v>0</v>
      </c>
      <c r="N1837" s="662">
        <v>1</v>
      </c>
      <c r="O1837" s="745">
        <v>0.5</v>
      </c>
      <c r="P1837" s="663">
        <v>0</v>
      </c>
      <c r="Q1837" s="678"/>
      <c r="R1837" s="662">
        <v>1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12</v>
      </c>
      <c r="B1838" s="662" t="s">
        <v>543</v>
      </c>
      <c r="C1838" s="662" t="s">
        <v>2356</v>
      </c>
      <c r="D1838" s="743" t="s">
        <v>4570</v>
      </c>
      <c r="E1838" s="744" t="s">
        <v>2380</v>
      </c>
      <c r="F1838" s="662" t="s">
        <v>2351</v>
      </c>
      <c r="G1838" s="662" t="s">
        <v>2733</v>
      </c>
      <c r="H1838" s="662" t="s">
        <v>544</v>
      </c>
      <c r="I1838" s="662" t="s">
        <v>2734</v>
      </c>
      <c r="J1838" s="662" t="s">
        <v>2735</v>
      </c>
      <c r="K1838" s="662" t="s">
        <v>2736</v>
      </c>
      <c r="L1838" s="663">
        <v>0</v>
      </c>
      <c r="M1838" s="663">
        <v>0</v>
      </c>
      <c r="N1838" s="662">
        <v>24</v>
      </c>
      <c r="O1838" s="745">
        <v>12.5</v>
      </c>
      <c r="P1838" s="663">
        <v>0</v>
      </c>
      <c r="Q1838" s="678"/>
      <c r="R1838" s="662">
        <v>24</v>
      </c>
      <c r="S1838" s="678">
        <v>1</v>
      </c>
      <c r="T1838" s="745">
        <v>12.5</v>
      </c>
      <c r="U1838" s="701">
        <v>1</v>
      </c>
    </row>
    <row r="1839" spans="1:21" ht="14.4" customHeight="1" x14ac:dyDescent="0.3">
      <c r="A1839" s="661">
        <v>12</v>
      </c>
      <c r="B1839" s="662" t="s">
        <v>543</v>
      </c>
      <c r="C1839" s="662" t="s">
        <v>2356</v>
      </c>
      <c r="D1839" s="743" t="s">
        <v>4570</v>
      </c>
      <c r="E1839" s="744" t="s">
        <v>2380</v>
      </c>
      <c r="F1839" s="662" t="s">
        <v>2351</v>
      </c>
      <c r="G1839" s="662" t="s">
        <v>2737</v>
      </c>
      <c r="H1839" s="662" t="s">
        <v>544</v>
      </c>
      <c r="I1839" s="662" t="s">
        <v>1081</v>
      </c>
      <c r="J1839" s="662" t="s">
        <v>623</v>
      </c>
      <c r="K1839" s="662" t="s">
        <v>2738</v>
      </c>
      <c r="L1839" s="663">
        <v>0</v>
      </c>
      <c r="M1839" s="663">
        <v>0</v>
      </c>
      <c r="N1839" s="662">
        <v>7</v>
      </c>
      <c r="O1839" s="745">
        <v>2</v>
      </c>
      <c r="P1839" s="663">
        <v>0</v>
      </c>
      <c r="Q1839" s="678"/>
      <c r="R1839" s="662">
        <v>2</v>
      </c>
      <c r="S1839" s="678">
        <v>0.2857142857142857</v>
      </c>
      <c r="T1839" s="745">
        <v>1</v>
      </c>
      <c r="U1839" s="701">
        <v>0.5</v>
      </c>
    </row>
    <row r="1840" spans="1:21" ht="14.4" customHeight="1" x14ac:dyDescent="0.3">
      <c r="A1840" s="661">
        <v>12</v>
      </c>
      <c r="B1840" s="662" t="s">
        <v>543</v>
      </c>
      <c r="C1840" s="662" t="s">
        <v>2356</v>
      </c>
      <c r="D1840" s="743" t="s">
        <v>4570</v>
      </c>
      <c r="E1840" s="744" t="s">
        <v>2380</v>
      </c>
      <c r="F1840" s="662" t="s">
        <v>2351</v>
      </c>
      <c r="G1840" s="662" t="s">
        <v>2737</v>
      </c>
      <c r="H1840" s="662" t="s">
        <v>544</v>
      </c>
      <c r="I1840" s="662" t="s">
        <v>1081</v>
      </c>
      <c r="J1840" s="662" t="s">
        <v>623</v>
      </c>
      <c r="K1840" s="662" t="s">
        <v>2738</v>
      </c>
      <c r="L1840" s="663">
        <v>33.840000000000003</v>
      </c>
      <c r="M1840" s="663">
        <v>203.04000000000002</v>
      </c>
      <c r="N1840" s="662">
        <v>6</v>
      </c>
      <c r="O1840" s="745">
        <v>1</v>
      </c>
      <c r="P1840" s="663">
        <v>203.04000000000002</v>
      </c>
      <c r="Q1840" s="678">
        <v>1</v>
      </c>
      <c r="R1840" s="662">
        <v>6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12</v>
      </c>
      <c r="B1841" s="662" t="s">
        <v>543</v>
      </c>
      <c r="C1841" s="662" t="s">
        <v>2356</v>
      </c>
      <c r="D1841" s="743" t="s">
        <v>4570</v>
      </c>
      <c r="E1841" s="744" t="s">
        <v>2380</v>
      </c>
      <c r="F1841" s="662" t="s">
        <v>2351</v>
      </c>
      <c r="G1841" s="662" t="s">
        <v>2737</v>
      </c>
      <c r="H1841" s="662" t="s">
        <v>544</v>
      </c>
      <c r="I1841" s="662" t="s">
        <v>622</v>
      </c>
      <c r="J1841" s="662" t="s">
        <v>4166</v>
      </c>
      <c r="K1841" s="662" t="s">
        <v>4167</v>
      </c>
      <c r="L1841" s="663">
        <v>151.08000000000001</v>
      </c>
      <c r="M1841" s="663">
        <v>906.48</v>
      </c>
      <c r="N1841" s="662">
        <v>6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12</v>
      </c>
      <c r="B1842" s="662" t="s">
        <v>543</v>
      </c>
      <c r="C1842" s="662" t="s">
        <v>2356</v>
      </c>
      <c r="D1842" s="743" t="s">
        <v>4570</v>
      </c>
      <c r="E1842" s="744" t="s">
        <v>2380</v>
      </c>
      <c r="F1842" s="662" t="s">
        <v>2351</v>
      </c>
      <c r="G1842" s="662" t="s">
        <v>2389</v>
      </c>
      <c r="H1842" s="662" t="s">
        <v>544</v>
      </c>
      <c r="I1842" s="662" t="s">
        <v>2456</v>
      </c>
      <c r="J1842" s="662" t="s">
        <v>1712</v>
      </c>
      <c r="K1842" s="662" t="s">
        <v>2457</v>
      </c>
      <c r="L1842" s="663">
        <v>0</v>
      </c>
      <c r="M1842" s="663">
        <v>0</v>
      </c>
      <c r="N1842" s="662">
        <v>1</v>
      </c>
      <c r="O1842" s="745">
        <v>1</v>
      </c>
      <c r="P1842" s="663">
        <v>0</v>
      </c>
      <c r="Q1842" s="678"/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12</v>
      </c>
      <c r="B1843" s="662" t="s">
        <v>543</v>
      </c>
      <c r="C1843" s="662" t="s">
        <v>2356</v>
      </c>
      <c r="D1843" s="743" t="s">
        <v>4570</v>
      </c>
      <c r="E1843" s="744" t="s">
        <v>2380</v>
      </c>
      <c r="F1843" s="662" t="s">
        <v>2351</v>
      </c>
      <c r="G1843" s="662" t="s">
        <v>2389</v>
      </c>
      <c r="H1843" s="662" t="s">
        <v>1529</v>
      </c>
      <c r="I1843" s="662" t="s">
        <v>1872</v>
      </c>
      <c r="J1843" s="662" t="s">
        <v>1712</v>
      </c>
      <c r="K1843" s="662" t="s">
        <v>2273</v>
      </c>
      <c r="L1843" s="663">
        <v>154.36000000000001</v>
      </c>
      <c r="M1843" s="663">
        <v>463.08000000000004</v>
      </c>
      <c r="N1843" s="662">
        <v>3</v>
      </c>
      <c r="O1843" s="745">
        <v>3</v>
      </c>
      <c r="P1843" s="663">
        <v>154.36000000000001</v>
      </c>
      <c r="Q1843" s="678">
        <v>0.33333333333333331</v>
      </c>
      <c r="R1843" s="662">
        <v>1</v>
      </c>
      <c r="S1843" s="678">
        <v>0.33333333333333331</v>
      </c>
      <c r="T1843" s="745">
        <v>1</v>
      </c>
      <c r="U1843" s="701">
        <v>0.33333333333333331</v>
      </c>
    </row>
    <row r="1844" spans="1:21" ht="14.4" customHeight="1" x14ac:dyDescent="0.3">
      <c r="A1844" s="661">
        <v>12</v>
      </c>
      <c r="B1844" s="662" t="s">
        <v>543</v>
      </c>
      <c r="C1844" s="662" t="s">
        <v>2356</v>
      </c>
      <c r="D1844" s="743" t="s">
        <v>4570</v>
      </c>
      <c r="E1844" s="744" t="s">
        <v>2380</v>
      </c>
      <c r="F1844" s="662" t="s">
        <v>2351</v>
      </c>
      <c r="G1844" s="662" t="s">
        <v>2389</v>
      </c>
      <c r="H1844" s="662" t="s">
        <v>1529</v>
      </c>
      <c r="I1844" s="662" t="s">
        <v>1880</v>
      </c>
      <c r="J1844" s="662" t="s">
        <v>2277</v>
      </c>
      <c r="K1844" s="662" t="s">
        <v>2278</v>
      </c>
      <c r="L1844" s="663">
        <v>111.22</v>
      </c>
      <c r="M1844" s="663">
        <v>111.22</v>
      </c>
      <c r="N1844" s="662">
        <v>1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12</v>
      </c>
      <c r="B1845" s="662" t="s">
        <v>543</v>
      </c>
      <c r="C1845" s="662" t="s">
        <v>2356</v>
      </c>
      <c r="D1845" s="743" t="s">
        <v>4570</v>
      </c>
      <c r="E1845" s="744" t="s">
        <v>2380</v>
      </c>
      <c r="F1845" s="662" t="s">
        <v>2351</v>
      </c>
      <c r="G1845" s="662" t="s">
        <v>2389</v>
      </c>
      <c r="H1845" s="662" t="s">
        <v>1529</v>
      </c>
      <c r="I1845" s="662" t="s">
        <v>1876</v>
      </c>
      <c r="J1845" s="662" t="s">
        <v>2279</v>
      </c>
      <c r="K1845" s="662" t="s">
        <v>2280</v>
      </c>
      <c r="L1845" s="663">
        <v>149.52000000000001</v>
      </c>
      <c r="M1845" s="663">
        <v>1644.7200000000003</v>
      </c>
      <c r="N1845" s="662">
        <v>11</v>
      </c>
      <c r="O1845" s="745">
        <v>8.5</v>
      </c>
      <c r="P1845" s="663">
        <v>1046.6400000000001</v>
      </c>
      <c r="Q1845" s="678">
        <v>0.63636363636363635</v>
      </c>
      <c r="R1845" s="662">
        <v>7</v>
      </c>
      <c r="S1845" s="678">
        <v>0.63636363636363635</v>
      </c>
      <c r="T1845" s="745">
        <v>5.5</v>
      </c>
      <c r="U1845" s="701">
        <v>0.6470588235294118</v>
      </c>
    </row>
    <row r="1846" spans="1:21" ht="14.4" customHeight="1" x14ac:dyDescent="0.3">
      <c r="A1846" s="661">
        <v>12</v>
      </c>
      <c r="B1846" s="662" t="s">
        <v>543</v>
      </c>
      <c r="C1846" s="662" t="s">
        <v>2356</v>
      </c>
      <c r="D1846" s="743" t="s">
        <v>4570</v>
      </c>
      <c r="E1846" s="744" t="s">
        <v>2380</v>
      </c>
      <c r="F1846" s="662" t="s">
        <v>2351</v>
      </c>
      <c r="G1846" s="662" t="s">
        <v>2389</v>
      </c>
      <c r="H1846" s="662" t="s">
        <v>1529</v>
      </c>
      <c r="I1846" s="662" t="s">
        <v>1711</v>
      </c>
      <c r="J1846" s="662" t="s">
        <v>1712</v>
      </c>
      <c r="K1846" s="662" t="s">
        <v>2272</v>
      </c>
      <c r="L1846" s="663">
        <v>225.06</v>
      </c>
      <c r="M1846" s="663">
        <v>900.24</v>
      </c>
      <c r="N1846" s="662">
        <v>4</v>
      </c>
      <c r="O1846" s="745">
        <v>1.5</v>
      </c>
      <c r="P1846" s="663">
        <v>675.18000000000006</v>
      </c>
      <c r="Q1846" s="678">
        <v>0.75000000000000011</v>
      </c>
      <c r="R1846" s="662">
        <v>3</v>
      </c>
      <c r="S1846" s="678">
        <v>0.75</v>
      </c>
      <c r="T1846" s="745">
        <v>0.5</v>
      </c>
      <c r="U1846" s="701">
        <v>0.33333333333333331</v>
      </c>
    </row>
    <row r="1847" spans="1:21" ht="14.4" customHeight="1" x14ac:dyDescent="0.3">
      <c r="A1847" s="661">
        <v>12</v>
      </c>
      <c r="B1847" s="662" t="s">
        <v>543</v>
      </c>
      <c r="C1847" s="662" t="s">
        <v>2356</v>
      </c>
      <c r="D1847" s="743" t="s">
        <v>4570</v>
      </c>
      <c r="E1847" s="744" t="s">
        <v>2380</v>
      </c>
      <c r="F1847" s="662" t="s">
        <v>2351</v>
      </c>
      <c r="G1847" s="662" t="s">
        <v>3222</v>
      </c>
      <c r="H1847" s="662" t="s">
        <v>1529</v>
      </c>
      <c r="I1847" s="662" t="s">
        <v>1887</v>
      </c>
      <c r="J1847" s="662" t="s">
        <v>1888</v>
      </c>
      <c r="K1847" s="662" t="s">
        <v>2290</v>
      </c>
      <c r="L1847" s="663">
        <v>70.540000000000006</v>
      </c>
      <c r="M1847" s="663">
        <v>352.70000000000005</v>
      </c>
      <c r="N1847" s="662">
        <v>5</v>
      </c>
      <c r="O1847" s="745">
        <v>2.5</v>
      </c>
      <c r="P1847" s="663">
        <v>352.70000000000005</v>
      </c>
      <c r="Q1847" s="678">
        <v>1</v>
      </c>
      <c r="R1847" s="662">
        <v>5</v>
      </c>
      <c r="S1847" s="678">
        <v>1</v>
      </c>
      <c r="T1847" s="745">
        <v>2.5</v>
      </c>
      <c r="U1847" s="701">
        <v>1</v>
      </c>
    </row>
    <row r="1848" spans="1:21" ht="14.4" customHeight="1" x14ac:dyDescent="0.3">
      <c r="A1848" s="661">
        <v>12</v>
      </c>
      <c r="B1848" s="662" t="s">
        <v>543</v>
      </c>
      <c r="C1848" s="662" t="s">
        <v>2356</v>
      </c>
      <c r="D1848" s="743" t="s">
        <v>4570</v>
      </c>
      <c r="E1848" s="744" t="s">
        <v>2380</v>
      </c>
      <c r="F1848" s="662" t="s">
        <v>2351</v>
      </c>
      <c r="G1848" s="662" t="s">
        <v>2742</v>
      </c>
      <c r="H1848" s="662" t="s">
        <v>544</v>
      </c>
      <c r="I1848" s="662" t="s">
        <v>2743</v>
      </c>
      <c r="J1848" s="662" t="s">
        <v>2744</v>
      </c>
      <c r="K1848" s="662" t="s">
        <v>2706</v>
      </c>
      <c r="L1848" s="663">
        <v>55.95</v>
      </c>
      <c r="M1848" s="663">
        <v>223.8</v>
      </c>
      <c r="N1848" s="662">
        <v>4</v>
      </c>
      <c r="O1848" s="745">
        <v>1.5</v>
      </c>
      <c r="P1848" s="663">
        <v>111.9</v>
      </c>
      <c r="Q1848" s="678">
        <v>0.5</v>
      </c>
      <c r="R1848" s="662">
        <v>2</v>
      </c>
      <c r="S1848" s="678">
        <v>0.5</v>
      </c>
      <c r="T1848" s="745">
        <v>1</v>
      </c>
      <c r="U1848" s="701">
        <v>0.66666666666666663</v>
      </c>
    </row>
    <row r="1849" spans="1:21" ht="14.4" customHeight="1" x14ac:dyDescent="0.3">
      <c r="A1849" s="661">
        <v>12</v>
      </c>
      <c r="B1849" s="662" t="s">
        <v>543</v>
      </c>
      <c r="C1849" s="662" t="s">
        <v>2356</v>
      </c>
      <c r="D1849" s="743" t="s">
        <v>4570</v>
      </c>
      <c r="E1849" s="744" t="s">
        <v>2380</v>
      </c>
      <c r="F1849" s="662" t="s">
        <v>2351</v>
      </c>
      <c r="G1849" s="662" t="s">
        <v>3910</v>
      </c>
      <c r="H1849" s="662" t="s">
        <v>544</v>
      </c>
      <c r="I1849" s="662" t="s">
        <v>4168</v>
      </c>
      <c r="J1849" s="662" t="s">
        <v>4169</v>
      </c>
      <c r="K1849" s="662" t="s">
        <v>4170</v>
      </c>
      <c r="L1849" s="663">
        <v>86.02</v>
      </c>
      <c r="M1849" s="663">
        <v>258.06</v>
      </c>
      <c r="N1849" s="662">
        <v>3</v>
      </c>
      <c r="O1849" s="745">
        <v>1</v>
      </c>
      <c r="P1849" s="663">
        <v>258.06</v>
      </c>
      <c r="Q1849" s="678">
        <v>1</v>
      </c>
      <c r="R1849" s="662">
        <v>3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12</v>
      </c>
      <c r="B1850" s="662" t="s">
        <v>543</v>
      </c>
      <c r="C1850" s="662" t="s">
        <v>2356</v>
      </c>
      <c r="D1850" s="743" t="s">
        <v>4570</v>
      </c>
      <c r="E1850" s="744" t="s">
        <v>2380</v>
      </c>
      <c r="F1850" s="662" t="s">
        <v>2351</v>
      </c>
      <c r="G1850" s="662" t="s">
        <v>2748</v>
      </c>
      <c r="H1850" s="662" t="s">
        <v>1529</v>
      </c>
      <c r="I1850" s="662" t="s">
        <v>2749</v>
      </c>
      <c r="J1850" s="662" t="s">
        <v>2750</v>
      </c>
      <c r="K1850" s="662" t="s">
        <v>2751</v>
      </c>
      <c r="L1850" s="663">
        <v>1091.0899999999999</v>
      </c>
      <c r="M1850" s="663">
        <v>6546.5399999999991</v>
      </c>
      <c r="N1850" s="662">
        <v>6</v>
      </c>
      <c r="O1850" s="745">
        <v>1.5</v>
      </c>
      <c r="P1850" s="663">
        <v>6546.5399999999991</v>
      </c>
      <c r="Q1850" s="678">
        <v>1</v>
      </c>
      <c r="R1850" s="662">
        <v>6</v>
      </c>
      <c r="S1850" s="678">
        <v>1</v>
      </c>
      <c r="T1850" s="745">
        <v>1.5</v>
      </c>
      <c r="U1850" s="701">
        <v>1</v>
      </c>
    </row>
    <row r="1851" spans="1:21" ht="14.4" customHeight="1" x14ac:dyDescent="0.3">
      <c r="A1851" s="661">
        <v>12</v>
      </c>
      <c r="B1851" s="662" t="s">
        <v>543</v>
      </c>
      <c r="C1851" s="662" t="s">
        <v>2356</v>
      </c>
      <c r="D1851" s="743" t="s">
        <v>4570</v>
      </c>
      <c r="E1851" s="744" t="s">
        <v>2380</v>
      </c>
      <c r="F1851" s="662" t="s">
        <v>2351</v>
      </c>
      <c r="G1851" s="662" t="s">
        <v>2748</v>
      </c>
      <c r="H1851" s="662" t="s">
        <v>1529</v>
      </c>
      <c r="I1851" s="662" t="s">
        <v>2752</v>
      </c>
      <c r="J1851" s="662" t="s">
        <v>2750</v>
      </c>
      <c r="K1851" s="662" t="s">
        <v>2753</v>
      </c>
      <c r="L1851" s="663">
        <v>3818.86</v>
      </c>
      <c r="M1851" s="663">
        <v>3818.86</v>
      </c>
      <c r="N1851" s="662">
        <v>1</v>
      </c>
      <c r="O1851" s="745">
        <v>1</v>
      </c>
      <c r="P1851" s="663">
        <v>3818.86</v>
      </c>
      <c r="Q1851" s="678">
        <v>1</v>
      </c>
      <c r="R1851" s="662">
        <v>1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12</v>
      </c>
      <c r="B1852" s="662" t="s">
        <v>543</v>
      </c>
      <c r="C1852" s="662" t="s">
        <v>2356</v>
      </c>
      <c r="D1852" s="743" t="s">
        <v>4570</v>
      </c>
      <c r="E1852" s="744" t="s">
        <v>2380</v>
      </c>
      <c r="F1852" s="662" t="s">
        <v>2351</v>
      </c>
      <c r="G1852" s="662" t="s">
        <v>2390</v>
      </c>
      <c r="H1852" s="662" t="s">
        <v>544</v>
      </c>
      <c r="I1852" s="662" t="s">
        <v>2519</v>
      </c>
      <c r="J1852" s="662" t="s">
        <v>1787</v>
      </c>
      <c r="K1852" s="662" t="s">
        <v>2286</v>
      </c>
      <c r="L1852" s="663">
        <v>170.52</v>
      </c>
      <c r="M1852" s="663">
        <v>682.08</v>
      </c>
      <c r="N1852" s="662">
        <v>4</v>
      </c>
      <c r="O1852" s="745">
        <v>2</v>
      </c>
      <c r="P1852" s="663">
        <v>682.08</v>
      </c>
      <c r="Q1852" s="678">
        <v>1</v>
      </c>
      <c r="R1852" s="662">
        <v>4</v>
      </c>
      <c r="S1852" s="678">
        <v>1</v>
      </c>
      <c r="T1852" s="745">
        <v>2</v>
      </c>
      <c r="U1852" s="701">
        <v>1</v>
      </c>
    </row>
    <row r="1853" spans="1:21" ht="14.4" customHeight="1" x14ac:dyDescent="0.3">
      <c r="A1853" s="661">
        <v>12</v>
      </c>
      <c r="B1853" s="662" t="s">
        <v>543</v>
      </c>
      <c r="C1853" s="662" t="s">
        <v>2356</v>
      </c>
      <c r="D1853" s="743" t="s">
        <v>4570</v>
      </c>
      <c r="E1853" s="744" t="s">
        <v>2380</v>
      </c>
      <c r="F1853" s="662" t="s">
        <v>2351</v>
      </c>
      <c r="G1853" s="662" t="s">
        <v>2390</v>
      </c>
      <c r="H1853" s="662" t="s">
        <v>544</v>
      </c>
      <c r="I1853" s="662" t="s">
        <v>1786</v>
      </c>
      <c r="J1853" s="662" t="s">
        <v>1787</v>
      </c>
      <c r="K1853" s="662" t="s">
        <v>2286</v>
      </c>
      <c r="L1853" s="663">
        <v>170.52</v>
      </c>
      <c r="M1853" s="663">
        <v>5456.64</v>
      </c>
      <c r="N1853" s="662">
        <v>32</v>
      </c>
      <c r="O1853" s="745">
        <v>27</v>
      </c>
      <c r="P1853" s="663">
        <v>3921.96</v>
      </c>
      <c r="Q1853" s="678">
        <v>0.71875</v>
      </c>
      <c r="R1853" s="662">
        <v>23</v>
      </c>
      <c r="S1853" s="678">
        <v>0.71875</v>
      </c>
      <c r="T1853" s="745">
        <v>20.5</v>
      </c>
      <c r="U1853" s="701">
        <v>0.7592592592592593</v>
      </c>
    </row>
    <row r="1854" spans="1:21" ht="14.4" customHeight="1" x14ac:dyDescent="0.3">
      <c r="A1854" s="661">
        <v>12</v>
      </c>
      <c r="B1854" s="662" t="s">
        <v>543</v>
      </c>
      <c r="C1854" s="662" t="s">
        <v>2356</v>
      </c>
      <c r="D1854" s="743" t="s">
        <v>4570</v>
      </c>
      <c r="E1854" s="744" t="s">
        <v>2380</v>
      </c>
      <c r="F1854" s="662" t="s">
        <v>2351</v>
      </c>
      <c r="G1854" s="662" t="s">
        <v>2390</v>
      </c>
      <c r="H1854" s="662" t="s">
        <v>544</v>
      </c>
      <c r="I1854" s="662" t="s">
        <v>2465</v>
      </c>
      <c r="J1854" s="662" t="s">
        <v>1787</v>
      </c>
      <c r="K1854" s="662" t="s">
        <v>2466</v>
      </c>
      <c r="L1854" s="663">
        <v>238.72</v>
      </c>
      <c r="M1854" s="663">
        <v>238.72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12</v>
      </c>
      <c r="B1855" s="662" t="s">
        <v>543</v>
      </c>
      <c r="C1855" s="662" t="s">
        <v>2356</v>
      </c>
      <c r="D1855" s="743" t="s">
        <v>4570</v>
      </c>
      <c r="E1855" s="744" t="s">
        <v>2380</v>
      </c>
      <c r="F1855" s="662" t="s">
        <v>2351</v>
      </c>
      <c r="G1855" s="662" t="s">
        <v>2390</v>
      </c>
      <c r="H1855" s="662" t="s">
        <v>544</v>
      </c>
      <c r="I1855" s="662" t="s">
        <v>2467</v>
      </c>
      <c r="J1855" s="662" t="s">
        <v>1787</v>
      </c>
      <c r="K1855" s="662" t="s">
        <v>2286</v>
      </c>
      <c r="L1855" s="663">
        <v>0</v>
      </c>
      <c r="M1855" s="663">
        <v>0</v>
      </c>
      <c r="N1855" s="662">
        <v>4</v>
      </c>
      <c r="O1855" s="745">
        <v>3</v>
      </c>
      <c r="P1855" s="663">
        <v>0</v>
      </c>
      <c r="Q1855" s="678"/>
      <c r="R1855" s="662">
        <v>2</v>
      </c>
      <c r="S1855" s="678">
        <v>0.5</v>
      </c>
      <c r="T1855" s="745">
        <v>1</v>
      </c>
      <c r="U1855" s="701">
        <v>0.33333333333333331</v>
      </c>
    </row>
    <row r="1856" spans="1:21" ht="14.4" customHeight="1" x14ac:dyDescent="0.3">
      <c r="A1856" s="661">
        <v>12</v>
      </c>
      <c r="B1856" s="662" t="s">
        <v>543</v>
      </c>
      <c r="C1856" s="662" t="s">
        <v>2356</v>
      </c>
      <c r="D1856" s="743" t="s">
        <v>4570</v>
      </c>
      <c r="E1856" s="744" t="s">
        <v>2380</v>
      </c>
      <c r="F1856" s="662" t="s">
        <v>2351</v>
      </c>
      <c r="G1856" s="662" t="s">
        <v>2391</v>
      </c>
      <c r="H1856" s="662" t="s">
        <v>544</v>
      </c>
      <c r="I1856" s="662" t="s">
        <v>1863</v>
      </c>
      <c r="J1856" s="662" t="s">
        <v>1864</v>
      </c>
      <c r="K1856" s="662" t="s">
        <v>2286</v>
      </c>
      <c r="L1856" s="663">
        <v>78.33</v>
      </c>
      <c r="M1856" s="663">
        <v>939.96</v>
      </c>
      <c r="N1856" s="662">
        <v>12</v>
      </c>
      <c r="O1856" s="745">
        <v>5</v>
      </c>
      <c r="P1856" s="663">
        <v>861.63</v>
      </c>
      <c r="Q1856" s="678">
        <v>0.91666666666666663</v>
      </c>
      <c r="R1856" s="662">
        <v>11</v>
      </c>
      <c r="S1856" s="678">
        <v>0.91666666666666663</v>
      </c>
      <c r="T1856" s="745">
        <v>4</v>
      </c>
      <c r="U1856" s="701">
        <v>0.8</v>
      </c>
    </row>
    <row r="1857" spans="1:21" ht="14.4" customHeight="1" x14ac:dyDescent="0.3">
      <c r="A1857" s="661">
        <v>12</v>
      </c>
      <c r="B1857" s="662" t="s">
        <v>543</v>
      </c>
      <c r="C1857" s="662" t="s">
        <v>2356</v>
      </c>
      <c r="D1857" s="743" t="s">
        <v>4570</v>
      </c>
      <c r="E1857" s="744" t="s">
        <v>2380</v>
      </c>
      <c r="F1857" s="662" t="s">
        <v>2351</v>
      </c>
      <c r="G1857" s="662" t="s">
        <v>2391</v>
      </c>
      <c r="H1857" s="662" t="s">
        <v>544</v>
      </c>
      <c r="I1857" s="662" t="s">
        <v>2563</v>
      </c>
      <c r="J1857" s="662" t="s">
        <v>2564</v>
      </c>
      <c r="K1857" s="662" t="s">
        <v>2286</v>
      </c>
      <c r="L1857" s="663">
        <v>78.33</v>
      </c>
      <c r="M1857" s="663">
        <v>234.99</v>
      </c>
      <c r="N1857" s="662">
        <v>3</v>
      </c>
      <c r="O1857" s="745">
        <v>2</v>
      </c>
      <c r="P1857" s="663">
        <v>234.99</v>
      </c>
      <c r="Q1857" s="678">
        <v>1</v>
      </c>
      <c r="R1857" s="662">
        <v>3</v>
      </c>
      <c r="S1857" s="678">
        <v>1</v>
      </c>
      <c r="T1857" s="745">
        <v>2</v>
      </c>
      <c r="U1857" s="701">
        <v>1</v>
      </c>
    </row>
    <row r="1858" spans="1:21" ht="14.4" customHeight="1" x14ac:dyDescent="0.3">
      <c r="A1858" s="661">
        <v>12</v>
      </c>
      <c r="B1858" s="662" t="s">
        <v>543</v>
      </c>
      <c r="C1858" s="662" t="s">
        <v>2356</v>
      </c>
      <c r="D1858" s="743" t="s">
        <v>4570</v>
      </c>
      <c r="E1858" s="744" t="s">
        <v>2380</v>
      </c>
      <c r="F1858" s="662" t="s">
        <v>2351</v>
      </c>
      <c r="G1858" s="662" t="s">
        <v>3589</v>
      </c>
      <c r="H1858" s="662" t="s">
        <v>1529</v>
      </c>
      <c r="I1858" s="662" t="s">
        <v>3590</v>
      </c>
      <c r="J1858" s="662" t="s">
        <v>3591</v>
      </c>
      <c r="K1858" s="662" t="s">
        <v>3114</v>
      </c>
      <c r="L1858" s="663">
        <v>207.45</v>
      </c>
      <c r="M1858" s="663">
        <v>207.45</v>
      </c>
      <c r="N1858" s="662">
        <v>1</v>
      </c>
      <c r="O1858" s="745">
        <v>1</v>
      </c>
      <c r="P1858" s="663">
        <v>207.45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12</v>
      </c>
      <c r="B1859" s="662" t="s">
        <v>543</v>
      </c>
      <c r="C1859" s="662" t="s">
        <v>2356</v>
      </c>
      <c r="D1859" s="743" t="s">
        <v>4570</v>
      </c>
      <c r="E1859" s="744" t="s">
        <v>2380</v>
      </c>
      <c r="F1859" s="662" t="s">
        <v>2351</v>
      </c>
      <c r="G1859" s="662" t="s">
        <v>2763</v>
      </c>
      <c r="H1859" s="662" t="s">
        <v>544</v>
      </c>
      <c r="I1859" s="662" t="s">
        <v>2764</v>
      </c>
      <c r="J1859" s="662" t="s">
        <v>2765</v>
      </c>
      <c r="K1859" s="662" t="s">
        <v>2766</v>
      </c>
      <c r="L1859" s="663">
        <v>741.88</v>
      </c>
      <c r="M1859" s="663">
        <v>3709.3999999999996</v>
      </c>
      <c r="N1859" s="662">
        <v>5</v>
      </c>
      <c r="O1859" s="745">
        <v>0.5</v>
      </c>
      <c r="P1859" s="663">
        <v>3709.3999999999996</v>
      </c>
      <c r="Q1859" s="678">
        <v>1</v>
      </c>
      <c r="R1859" s="662">
        <v>5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12</v>
      </c>
      <c r="B1860" s="662" t="s">
        <v>543</v>
      </c>
      <c r="C1860" s="662" t="s">
        <v>2356</v>
      </c>
      <c r="D1860" s="743" t="s">
        <v>4570</v>
      </c>
      <c r="E1860" s="744" t="s">
        <v>2380</v>
      </c>
      <c r="F1860" s="662" t="s">
        <v>2351</v>
      </c>
      <c r="G1860" s="662" t="s">
        <v>2763</v>
      </c>
      <c r="H1860" s="662" t="s">
        <v>544</v>
      </c>
      <c r="I1860" s="662" t="s">
        <v>2767</v>
      </c>
      <c r="J1860" s="662" t="s">
        <v>2768</v>
      </c>
      <c r="K1860" s="662" t="s">
        <v>2769</v>
      </c>
      <c r="L1860" s="663">
        <v>1154.81</v>
      </c>
      <c r="M1860" s="663">
        <v>25405.82</v>
      </c>
      <c r="N1860" s="662">
        <v>22</v>
      </c>
      <c r="O1860" s="745">
        <v>6.5</v>
      </c>
      <c r="P1860" s="663">
        <v>23096.2</v>
      </c>
      <c r="Q1860" s="678">
        <v>0.90909090909090917</v>
      </c>
      <c r="R1860" s="662">
        <v>20</v>
      </c>
      <c r="S1860" s="678">
        <v>0.90909090909090906</v>
      </c>
      <c r="T1860" s="745">
        <v>5.5</v>
      </c>
      <c r="U1860" s="701">
        <v>0.84615384615384615</v>
      </c>
    </row>
    <row r="1861" spans="1:21" ht="14.4" customHeight="1" x14ac:dyDescent="0.3">
      <c r="A1861" s="661">
        <v>12</v>
      </c>
      <c r="B1861" s="662" t="s">
        <v>543</v>
      </c>
      <c r="C1861" s="662" t="s">
        <v>2356</v>
      </c>
      <c r="D1861" s="743" t="s">
        <v>4570</v>
      </c>
      <c r="E1861" s="744" t="s">
        <v>2380</v>
      </c>
      <c r="F1861" s="662" t="s">
        <v>2351</v>
      </c>
      <c r="G1861" s="662" t="s">
        <v>2763</v>
      </c>
      <c r="H1861" s="662" t="s">
        <v>544</v>
      </c>
      <c r="I1861" s="662" t="s">
        <v>3076</v>
      </c>
      <c r="J1861" s="662" t="s">
        <v>2768</v>
      </c>
      <c r="K1861" s="662" t="s">
        <v>3077</v>
      </c>
      <c r="L1861" s="663">
        <v>0</v>
      </c>
      <c r="M1861" s="663">
        <v>0</v>
      </c>
      <c r="N1861" s="662">
        <v>2</v>
      </c>
      <c r="O1861" s="745">
        <v>1</v>
      </c>
      <c r="P1861" s="663">
        <v>0</v>
      </c>
      <c r="Q1861" s="678"/>
      <c r="R1861" s="662">
        <v>1</v>
      </c>
      <c r="S1861" s="678">
        <v>0.5</v>
      </c>
      <c r="T1861" s="745">
        <v>0.5</v>
      </c>
      <c r="U1861" s="701">
        <v>0.5</v>
      </c>
    </row>
    <row r="1862" spans="1:21" ht="14.4" customHeight="1" x14ac:dyDescent="0.3">
      <c r="A1862" s="661">
        <v>12</v>
      </c>
      <c r="B1862" s="662" t="s">
        <v>543</v>
      </c>
      <c r="C1862" s="662" t="s">
        <v>2356</v>
      </c>
      <c r="D1862" s="743" t="s">
        <v>4570</v>
      </c>
      <c r="E1862" s="744" t="s">
        <v>2380</v>
      </c>
      <c r="F1862" s="662" t="s">
        <v>2351</v>
      </c>
      <c r="G1862" s="662" t="s">
        <v>2763</v>
      </c>
      <c r="H1862" s="662" t="s">
        <v>544</v>
      </c>
      <c r="I1862" s="662" t="s">
        <v>3744</v>
      </c>
      <c r="J1862" s="662" t="s">
        <v>3745</v>
      </c>
      <c r="K1862" s="662" t="s">
        <v>3746</v>
      </c>
      <c r="L1862" s="663">
        <v>0</v>
      </c>
      <c r="M1862" s="663">
        <v>0</v>
      </c>
      <c r="N1862" s="662">
        <v>2</v>
      </c>
      <c r="O1862" s="745">
        <v>2</v>
      </c>
      <c r="P1862" s="663">
        <v>0</v>
      </c>
      <c r="Q1862" s="678"/>
      <c r="R1862" s="662">
        <v>2</v>
      </c>
      <c r="S1862" s="678">
        <v>1</v>
      </c>
      <c r="T1862" s="745">
        <v>2</v>
      </c>
      <c r="U1862" s="701">
        <v>1</v>
      </c>
    </row>
    <row r="1863" spans="1:21" ht="14.4" customHeight="1" x14ac:dyDescent="0.3">
      <c r="A1863" s="661">
        <v>12</v>
      </c>
      <c r="B1863" s="662" t="s">
        <v>543</v>
      </c>
      <c r="C1863" s="662" t="s">
        <v>2356</v>
      </c>
      <c r="D1863" s="743" t="s">
        <v>4570</v>
      </c>
      <c r="E1863" s="744" t="s">
        <v>2380</v>
      </c>
      <c r="F1863" s="662" t="s">
        <v>2351</v>
      </c>
      <c r="G1863" s="662" t="s">
        <v>3232</v>
      </c>
      <c r="H1863" s="662" t="s">
        <v>544</v>
      </c>
      <c r="I1863" s="662" t="s">
        <v>1013</v>
      </c>
      <c r="J1863" s="662" t="s">
        <v>1014</v>
      </c>
      <c r="K1863" s="662" t="s">
        <v>3811</v>
      </c>
      <c r="L1863" s="663">
        <v>42.05</v>
      </c>
      <c r="M1863" s="663">
        <v>42.05</v>
      </c>
      <c r="N1863" s="662">
        <v>1</v>
      </c>
      <c r="O1863" s="745">
        <v>0.5</v>
      </c>
      <c r="P1863" s="663">
        <v>42.05</v>
      </c>
      <c r="Q1863" s="678">
        <v>1</v>
      </c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12</v>
      </c>
      <c r="B1864" s="662" t="s">
        <v>543</v>
      </c>
      <c r="C1864" s="662" t="s">
        <v>2356</v>
      </c>
      <c r="D1864" s="743" t="s">
        <v>4570</v>
      </c>
      <c r="E1864" s="744" t="s">
        <v>2380</v>
      </c>
      <c r="F1864" s="662" t="s">
        <v>2351</v>
      </c>
      <c r="G1864" s="662" t="s">
        <v>3232</v>
      </c>
      <c r="H1864" s="662" t="s">
        <v>544</v>
      </c>
      <c r="I1864" s="662" t="s">
        <v>1179</v>
      </c>
      <c r="J1864" s="662" t="s">
        <v>1014</v>
      </c>
      <c r="K1864" s="662" t="s">
        <v>3914</v>
      </c>
      <c r="L1864" s="663">
        <v>42.05</v>
      </c>
      <c r="M1864" s="663">
        <v>84.1</v>
      </c>
      <c r="N1864" s="662">
        <v>2</v>
      </c>
      <c r="O1864" s="745">
        <v>0.5</v>
      </c>
      <c r="P1864" s="663">
        <v>84.1</v>
      </c>
      <c r="Q1864" s="678">
        <v>1</v>
      </c>
      <c r="R1864" s="662">
        <v>2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12</v>
      </c>
      <c r="B1865" s="662" t="s">
        <v>543</v>
      </c>
      <c r="C1865" s="662" t="s">
        <v>2356</v>
      </c>
      <c r="D1865" s="743" t="s">
        <v>4570</v>
      </c>
      <c r="E1865" s="744" t="s">
        <v>2380</v>
      </c>
      <c r="F1865" s="662" t="s">
        <v>2351</v>
      </c>
      <c r="G1865" s="662" t="s">
        <v>2651</v>
      </c>
      <c r="H1865" s="662" t="s">
        <v>544</v>
      </c>
      <c r="I1865" s="662" t="s">
        <v>654</v>
      </c>
      <c r="J1865" s="662" t="s">
        <v>3996</v>
      </c>
      <c r="K1865" s="662" t="s">
        <v>3997</v>
      </c>
      <c r="L1865" s="663">
        <v>37.61</v>
      </c>
      <c r="M1865" s="663">
        <v>112.83</v>
      </c>
      <c r="N1865" s="662">
        <v>3</v>
      </c>
      <c r="O1865" s="745">
        <v>0.5</v>
      </c>
      <c r="P1865" s="663">
        <v>112.83</v>
      </c>
      <c r="Q1865" s="678">
        <v>1</v>
      </c>
      <c r="R1865" s="662">
        <v>3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12</v>
      </c>
      <c r="B1866" s="662" t="s">
        <v>543</v>
      </c>
      <c r="C1866" s="662" t="s">
        <v>2356</v>
      </c>
      <c r="D1866" s="743" t="s">
        <v>4570</v>
      </c>
      <c r="E1866" s="744" t="s">
        <v>2380</v>
      </c>
      <c r="F1866" s="662" t="s">
        <v>2351</v>
      </c>
      <c r="G1866" s="662" t="s">
        <v>2523</v>
      </c>
      <c r="H1866" s="662" t="s">
        <v>544</v>
      </c>
      <c r="I1866" s="662" t="s">
        <v>2524</v>
      </c>
      <c r="J1866" s="662" t="s">
        <v>2525</v>
      </c>
      <c r="K1866" s="662" t="s">
        <v>2325</v>
      </c>
      <c r="L1866" s="663">
        <v>208.39</v>
      </c>
      <c r="M1866" s="663">
        <v>208.39</v>
      </c>
      <c r="N1866" s="662">
        <v>1</v>
      </c>
      <c r="O1866" s="745">
        <v>0.5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12</v>
      </c>
      <c r="B1867" s="662" t="s">
        <v>543</v>
      </c>
      <c r="C1867" s="662" t="s">
        <v>2356</v>
      </c>
      <c r="D1867" s="743" t="s">
        <v>4570</v>
      </c>
      <c r="E1867" s="744" t="s">
        <v>2380</v>
      </c>
      <c r="F1867" s="662" t="s">
        <v>2351</v>
      </c>
      <c r="G1867" s="662" t="s">
        <v>2523</v>
      </c>
      <c r="H1867" s="662" t="s">
        <v>544</v>
      </c>
      <c r="I1867" s="662" t="s">
        <v>1119</v>
      </c>
      <c r="J1867" s="662" t="s">
        <v>2525</v>
      </c>
      <c r="K1867" s="662" t="s">
        <v>2491</v>
      </c>
      <c r="L1867" s="663">
        <v>83.35</v>
      </c>
      <c r="M1867" s="663">
        <v>500.1</v>
      </c>
      <c r="N1867" s="662">
        <v>6</v>
      </c>
      <c r="O1867" s="745">
        <v>3</v>
      </c>
      <c r="P1867" s="663">
        <v>416.75</v>
      </c>
      <c r="Q1867" s="678">
        <v>0.83333333333333326</v>
      </c>
      <c r="R1867" s="662">
        <v>5</v>
      </c>
      <c r="S1867" s="678">
        <v>0.83333333333333337</v>
      </c>
      <c r="T1867" s="745">
        <v>2</v>
      </c>
      <c r="U1867" s="701">
        <v>0.66666666666666663</v>
      </c>
    </row>
    <row r="1868" spans="1:21" ht="14.4" customHeight="1" x14ac:dyDescent="0.3">
      <c r="A1868" s="661">
        <v>12</v>
      </c>
      <c r="B1868" s="662" t="s">
        <v>543</v>
      </c>
      <c r="C1868" s="662" t="s">
        <v>2356</v>
      </c>
      <c r="D1868" s="743" t="s">
        <v>4570</v>
      </c>
      <c r="E1868" s="744" t="s">
        <v>2380</v>
      </c>
      <c r="F1868" s="662" t="s">
        <v>2351</v>
      </c>
      <c r="G1868" s="662" t="s">
        <v>2781</v>
      </c>
      <c r="H1868" s="662" t="s">
        <v>1529</v>
      </c>
      <c r="I1868" s="662" t="s">
        <v>2782</v>
      </c>
      <c r="J1868" s="662" t="s">
        <v>2783</v>
      </c>
      <c r="K1868" s="662" t="s">
        <v>2784</v>
      </c>
      <c r="L1868" s="663">
        <v>394.64</v>
      </c>
      <c r="M1868" s="663">
        <v>3157.12</v>
      </c>
      <c r="N1868" s="662">
        <v>8</v>
      </c>
      <c r="O1868" s="745">
        <v>6</v>
      </c>
      <c r="P1868" s="663">
        <v>2367.8399999999997</v>
      </c>
      <c r="Q1868" s="678">
        <v>0.74999999999999989</v>
      </c>
      <c r="R1868" s="662">
        <v>6</v>
      </c>
      <c r="S1868" s="678">
        <v>0.75</v>
      </c>
      <c r="T1868" s="745">
        <v>5</v>
      </c>
      <c r="U1868" s="701">
        <v>0.83333333333333337</v>
      </c>
    </row>
    <row r="1869" spans="1:21" ht="14.4" customHeight="1" x14ac:dyDescent="0.3">
      <c r="A1869" s="661">
        <v>12</v>
      </c>
      <c r="B1869" s="662" t="s">
        <v>543</v>
      </c>
      <c r="C1869" s="662" t="s">
        <v>2356</v>
      </c>
      <c r="D1869" s="743" t="s">
        <v>4570</v>
      </c>
      <c r="E1869" s="744" t="s">
        <v>2380</v>
      </c>
      <c r="F1869" s="662" t="s">
        <v>2351</v>
      </c>
      <c r="G1869" s="662" t="s">
        <v>2781</v>
      </c>
      <c r="H1869" s="662" t="s">
        <v>1529</v>
      </c>
      <c r="I1869" s="662" t="s">
        <v>3816</v>
      </c>
      <c r="J1869" s="662" t="s">
        <v>3817</v>
      </c>
      <c r="K1869" s="662" t="s">
        <v>3818</v>
      </c>
      <c r="L1869" s="663">
        <v>65.77</v>
      </c>
      <c r="M1869" s="663">
        <v>394.62</v>
      </c>
      <c r="N1869" s="662">
        <v>6</v>
      </c>
      <c r="O1869" s="745">
        <v>2</v>
      </c>
      <c r="P1869" s="663">
        <v>394.62</v>
      </c>
      <c r="Q1869" s="678">
        <v>1</v>
      </c>
      <c r="R1869" s="662">
        <v>6</v>
      </c>
      <c r="S1869" s="678">
        <v>1</v>
      </c>
      <c r="T1869" s="745">
        <v>2</v>
      </c>
      <c r="U1869" s="701">
        <v>1</v>
      </c>
    </row>
    <row r="1870" spans="1:21" ht="14.4" customHeight="1" x14ac:dyDescent="0.3">
      <c r="A1870" s="661">
        <v>12</v>
      </c>
      <c r="B1870" s="662" t="s">
        <v>543</v>
      </c>
      <c r="C1870" s="662" t="s">
        <v>2356</v>
      </c>
      <c r="D1870" s="743" t="s">
        <v>4570</v>
      </c>
      <c r="E1870" s="744" t="s">
        <v>2380</v>
      </c>
      <c r="F1870" s="662" t="s">
        <v>2351</v>
      </c>
      <c r="G1870" s="662" t="s">
        <v>2781</v>
      </c>
      <c r="H1870" s="662" t="s">
        <v>1529</v>
      </c>
      <c r="I1870" s="662" t="s">
        <v>3819</v>
      </c>
      <c r="J1870" s="662" t="s">
        <v>2783</v>
      </c>
      <c r="K1870" s="662" t="s">
        <v>3820</v>
      </c>
      <c r="L1870" s="663">
        <v>131.54</v>
      </c>
      <c r="M1870" s="663">
        <v>789.24</v>
      </c>
      <c r="N1870" s="662">
        <v>6</v>
      </c>
      <c r="O1870" s="745">
        <v>2</v>
      </c>
      <c r="P1870" s="663">
        <v>394.62</v>
      </c>
      <c r="Q1870" s="678">
        <v>0.5</v>
      </c>
      <c r="R1870" s="662">
        <v>3</v>
      </c>
      <c r="S1870" s="678">
        <v>0.5</v>
      </c>
      <c r="T1870" s="745">
        <v>1</v>
      </c>
      <c r="U1870" s="701">
        <v>0.5</v>
      </c>
    </row>
    <row r="1871" spans="1:21" ht="14.4" customHeight="1" x14ac:dyDescent="0.3">
      <c r="A1871" s="661">
        <v>12</v>
      </c>
      <c r="B1871" s="662" t="s">
        <v>543</v>
      </c>
      <c r="C1871" s="662" t="s">
        <v>2356</v>
      </c>
      <c r="D1871" s="743" t="s">
        <v>4570</v>
      </c>
      <c r="E1871" s="744" t="s">
        <v>2380</v>
      </c>
      <c r="F1871" s="662" t="s">
        <v>2351</v>
      </c>
      <c r="G1871" s="662" t="s">
        <v>2781</v>
      </c>
      <c r="H1871" s="662" t="s">
        <v>544</v>
      </c>
      <c r="I1871" s="662" t="s">
        <v>4007</v>
      </c>
      <c r="J1871" s="662" t="s">
        <v>4008</v>
      </c>
      <c r="K1871" s="662" t="s">
        <v>4009</v>
      </c>
      <c r="L1871" s="663">
        <v>0</v>
      </c>
      <c r="M1871" s="663">
        <v>0</v>
      </c>
      <c r="N1871" s="662">
        <v>4</v>
      </c>
      <c r="O1871" s="745">
        <v>4</v>
      </c>
      <c r="P1871" s="663">
        <v>0</v>
      </c>
      <c r="Q1871" s="678"/>
      <c r="R1871" s="662">
        <v>1</v>
      </c>
      <c r="S1871" s="678">
        <v>0.25</v>
      </c>
      <c r="T1871" s="745">
        <v>1</v>
      </c>
      <c r="U1871" s="701">
        <v>0.25</v>
      </c>
    </row>
    <row r="1872" spans="1:21" ht="14.4" customHeight="1" x14ac:dyDescent="0.3">
      <c r="A1872" s="661">
        <v>12</v>
      </c>
      <c r="B1872" s="662" t="s">
        <v>543</v>
      </c>
      <c r="C1872" s="662" t="s">
        <v>2356</v>
      </c>
      <c r="D1872" s="743" t="s">
        <v>4570</v>
      </c>
      <c r="E1872" s="744" t="s">
        <v>2380</v>
      </c>
      <c r="F1872" s="662" t="s">
        <v>2351</v>
      </c>
      <c r="G1872" s="662" t="s">
        <v>2781</v>
      </c>
      <c r="H1872" s="662" t="s">
        <v>544</v>
      </c>
      <c r="I1872" s="662" t="s">
        <v>4171</v>
      </c>
      <c r="J1872" s="662" t="s">
        <v>4008</v>
      </c>
      <c r="K1872" s="662" t="s">
        <v>4172</v>
      </c>
      <c r="L1872" s="663">
        <v>438.49</v>
      </c>
      <c r="M1872" s="663">
        <v>438.49</v>
      </c>
      <c r="N1872" s="662">
        <v>1</v>
      </c>
      <c r="O1872" s="745">
        <v>1</v>
      </c>
      <c r="P1872" s="663">
        <v>438.49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12</v>
      </c>
      <c r="B1873" s="662" t="s">
        <v>543</v>
      </c>
      <c r="C1873" s="662" t="s">
        <v>2356</v>
      </c>
      <c r="D1873" s="743" t="s">
        <v>4570</v>
      </c>
      <c r="E1873" s="744" t="s">
        <v>2380</v>
      </c>
      <c r="F1873" s="662" t="s">
        <v>2351</v>
      </c>
      <c r="G1873" s="662" t="s">
        <v>2781</v>
      </c>
      <c r="H1873" s="662" t="s">
        <v>544</v>
      </c>
      <c r="I1873" s="662" t="s">
        <v>4173</v>
      </c>
      <c r="J1873" s="662" t="s">
        <v>4008</v>
      </c>
      <c r="K1873" s="662" t="s">
        <v>4174</v>
      </c>
      <c r="L1873" s="663">
        <v>131.54</v>
      </c>
      <c r="M1873" s="663">
        <v>394.62</v>
      </c>
      <c r="N1873" s="662">
        <v>3</v>
      </c>
      <c r="O1873" s="745">
        <v>1</v>
      </c>
      <c r="P1873" s="663">
        <v>394.62</v>
      </c>
      <c r="Q1873" s="678">
        <v>1</v>
      </c>
      <c r="R1873" s="662">
        <v>3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12</v>
      </c>
      <c r="B1874" s="662" t="s">
        <v>543</v>
      </c>
      <c r="C1874" s="662" t="s">
        <v>2356</v>
      </c>
      <c r="D1874" s="743" t="s">
        <v>4570</v>
      </c>
      <c r="E1874" s="744" t="s">
        <v>2380</v>
      </c>
      <c r="F1874" s="662" t="s">
        <v>2351</v>
      </c>
      <c r="G1874" s="662" t="s">
        <v>2781</v>
      </c>
      <c r="H1874" s="662" t="s">
        <v>544</v>
      </c>
      <c r="I1874" s="662" t="s">
        <v>4175</v>
      </c>
      <c r="J1874" s="662" t="s">
        <v>4176</v>
      </c>
      <c r="K1874" s="662" t="s">
        <v>3820</v>
      </c>
      <c r="L1874" s="663">
        <v>131.54</v>
      </c>
      <c r="M1874" s="663">
        <v>1183.8600000000001</v>
      </c>
      <c r="N1874" s="662">
        <v>9</v>
      </c>
      <c r="O1874" s="745">
        <v>2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12</v>
      </c>
      <c r="B1875" s="662" t="s">
        <v>543</v>
      </c>
      <c r="C1875" s="662" t="s">
        <v>2356</v>
      </c>
      <c r="D1875" s="743" t="s">
        <v>4570</v>
      </c>
      <c r="E1875" s="744" t="s">
        <v>2380</v>
      </c>
      <c r="F1875" s="662" t="s">
        <v>2351</v>
      </c>
      <c r="G1875" s="662" t="s">
        <v>2468</v>
      </c>
      <c r="H1875" s="662" t="s">
        <v>544</v>
      </c>
      <c r="I1875" s="662" t="s">
        <v>3821</v>
      </c>
      <c r="J1875" s="662" t="s">
        <v>3242</v>
      </c>
      <c r="K1875" s="662" t="s">
        <v>3822</v>
      </c>
      <c r="L1875" s="663">
        <v>93.49</v>
      </c>
      <c r="M1875" s="663">
        <v>280.46999999999997</v>
      </c>
      <c r="N1875" s="662">
        <v>3</v>
      </c>
      <c r="O1875" s="745">
        <v>2</v>
      </c>
      <c r="P1875" s="663">
        <v>93.49</v>
      </c>
      <c r="Q1875" s="678">
        <v>0.33333333333333337</v>
      </c>
      <c r="R1875" s="662">
        <v>1</v>
      </c>
      <c r="S1875" s="678">
        <v>0.33333333333333331</v>
      </c>
      <c r="T1875" s="745">
        <v>1</v>
      </c>
      <c r="U1875" s="701">
        <v>0.5</v>
      </c>
    </row>
    <row r="1876" spans="1:21" ht="14.4" customHeight="1" x14ac:dyDescent="0.3">
      <c r="A1876" s="661">
        <v>12</v>
      </c>
      <c r="B1876" s="662" t="s">
        <v>543</v>
      </c>
      <c r="C1876" s="662" t="s">
        <v>2356</v>
      </c>
      <c r="D1876" s="743" t="s">
        <v>4570</v>
      </c>
      <c r="E1876" s="744" t="s">
        <v>2380</v>
      </c>
      <c r="F1876" s="662" t="s">
        <v>2351</v>
      </c>
      <c r="G1876" s="662" t="s">
        <v>2468</v>
      </c>
      <c r="H1876" s="662" t="s">
        <v>544</v>
      </c>
      <c r="I1876" s="662" t="s">
        <v>4177</v>
      </c>
      <c r="J1876" s="662" t="s">
        <v>3824</v>
      </c>
      <c r="K1876" s="662" t="s">
        <v>3822</v>
      </c>
      <c r="L1876" s="663">
        <v>93.49</v>
      </c>
      <c r="M1876" s="663">
        <v>186.98</v>
      </c>
      <c r="N1876" s="662">
        <v>2</v>
      </c>
      <c r="O1876" s="745">
        <v>2</v>
      </c>
      <c r="P1876" s="663">
        <v>93.49</v>
      </c>
      <c r="Q1876" s="678">
        <v>0.5</v>
      </c>
      <c r="R1876" s="662">
        <v>1</v>
      </c>
      <c r="S1876" s="678">
        <v>0.5</v>
      </c>
      <c r="T1876" s="745">
        <v>1</v>
      </c>
      <c r="U1876" s="701">
        <v>0.5</v>
      </c>
    </row>
    <row r="1877" spans="1:21" ht="14.4" customHeight="1" x14ac:dyDescent="0.3">
      <c r="A1877" s="661">
        <v>12</v>
      </c>
      <c r="B1877" s="662" t="s">
        <v>543</v>
      </c>
      <c r="C1877" s="662" t="s">
        <v>2356</v>
      </c>
      <c r="D1877" s="743" t="s">
        <v>4570</v>
      </c>
      <c r="E1877" s="744" t="s">
        <v>2380</v>
      </c>
      <c r="F1877" s="662" t="s">
        <v>2351</v>
      </c>
      <c r="G1877" s="662" t="s">
        <v>4010</v>
      </c>
      <c r="H1877" s="662" t="s">
        <v>544</v>
      </c>
      <c r="I1877" s="662" t="s">
        <v>4011</v>
      </c>
      <c r="J1877" s="662" t="s">
        <v>4012</v>
      </c>
      <c r="K1877" s="662" t="s">
        <v>4013</v>
      </c>
      <c r="L1877" s="663">
        <v>119.47</v>
      </c>
      <c r="M1877" s="663">
        <v>119.47</v>
      </c>
      <c r="N1877" s="662">
        <v>1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12</v>
      </c>
      <c r="B1878" s="662" t="s">
        <v>543</v>
      </c>
      <c r="C1878" s="662" t="s">
        <v>2356</v>
      </c>
      <c r="D1878" s="743" t="s">
        <v>4570</v>
      </c>
      <c r="E1878" s="744" t="s">
        <v>2380</v>
      </c>
      <c r="F1878" s="662" t="s">
        <v>2351</v>
      </c>
      <c r="G1878" s="662" t="s">
        <v>4010</v>
      </c>
      <c r="H1878" s="662" t="s">
        <v>544</v>
      </c>
      <c r="I1878" s="662" t="s">
        <v>4178</v>
      </c>
      <c r="J1878" s="662" t="s">
        <v>4012</v>
      </c>
      <c r="K1878" s="662" t="s">
        <v>4179</v>
      </c>
      <c r="L1878" s="663">
        <v>0</v>
      </c>
      <c r="M1878" s="663">
        <v>0</v>
      </c>
      <c r="N1878" s="662">
        <v>1</v>
      </c>
      <c r="O1878" s="745">
        <v>1</v>
      </c>
      <c r="P1878" s="663"/>
      <c r="Q1878" s="678"/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12</v>
      </c>
      <c r="B1879" s="662" t="s">
        <v>543</v>
      </c>
      <c r="C1879" s="662" t="s">
        <v>2356</v>
      </c>
      <c r="D1879" s="743" t="s">
        <v>4570</v>
      </c>
      <c r="E1879" s="744" t="s">
        <v>2380</v>
      </c>
      <c r="F1879" s="662" t="s">
        <v>2351</v>
      </c>
      <c r="G1879" s="662" t="s">
        <v>2446</v>
      </c>
      <c r="H1879" s="662" t="s">
        <v>544</v>
      </c>
      <c r="I1879" s="662" t="s">
        <v>2787</v>
      </c>
      <c r="J1879" s="662" t="s">
        <v>2788</v>
      </c>
      <c r="K1879" s="662" t="s">
        <v>2789</v>
      </c>
      <c r="L1879" s="663">
        <v>239.19</v>
      </c>
      <c r="M1879" s="663">
        <v>1435.1399999999999</v>
      </c>
      <c r="N1879" s="662">
        <v>6</v>
      </c>
      <c r="O1879" s="745">
        <v>2</v>
      </c>
      <c r="P1879" s="663">
        <v>717.56999999999994</v>
      </c>
      <c r="Q1879" s="678">
        <v>0.5</v>
      </c>
      <c r="R1879" s="662">
        <v>3</v>
      </c>
      <c r="S1879" s="678">
        <v>0.5</v>
      </c>
      <c r="T1879" s="745">
        <v>1</v>
      </c>
      <c r="U1879" s="701">
        <v>0.5</v>
      </c>
    </row>
    <row r="1880" spans="1:21" ht="14.4" customHeight="1" x14ac:dyDescent="0.3">
      <c r="A1880" s="661">
        <v>12</v>
      </c>
      <c r="B1880" s="662" t="s">
        <v>543</v>
      </c>
      <c r="C1880" s="662" t="s">
        <v>2356</v>
      </c>
      <c r="D1880" s="743" t="s">
        <v>4570</v>
      </c>
      <c r="E1880" s="744" t="s">
        <v>2380</v>
      </c>
      <c r="F1880" s="662" t="s">
        <v>2351</v>
      </c>
      <c r="G1880" s="662" t="s">
        <v>2446</v>
      </c>
      <c r="H1880" s="662" t="s">
        <v>544</v>
      </c>
      <c r="I1880" s="662" t="s">
        <v>2605</v>
      </c>
      <c r="J1880" s="662" t="s">
        <v>2448</v>
      </c>
      <c r="K1880" s="662" t="s">
        <v>2606</v>
      </c>
      <c r="L1880" s="663">
        <v>478.4</v>
      </c>
      <c r="M1880" s="663">
        <v>956.8</v>
      </c>
      <c r="N1880" s="662">
        <v>2</v>
      </c>
      <c r="O1880" s="745">
        <v>1</v>
      </c>
      <c r="P1880" s="663">
        <v>956.8</v>
      </c>
      <c r="Q1880" s="678">
        <v>1</v>
      </c>
      <c r="R1880" s="662">
        <v>2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12</v>
      </c>
      <c r="B1881" s="662" t="s">
        <v>543</v>
      </c>
      <c r="C1881" s="662" t="s">
        <v>2356</v>
      </c>
      <c r="D1881" s="743" t="s">
        <v>4570</v>
      </c>
      <c r="E1881" s="744" t="s">
        <v>2380</v>
      </c>
      <c r="F1881" s="662" t="s">
        <v>2351</v>
      </c>
      <c r="G1881" s="662" t="s">
        <v>2446</v>
      </c>
      <c r="H1881" s="662" t="s">
        <v>544</v>
      </c>
      <c r="I1881" s="662" t="s">
        <v>2790</v>
      </c>
      <c r="J1881" s="662" t="s">
        <v>2448</v>
      </c>
      <c r="K1881" s="662" t="s">
        <v>2791</v>
      </c>
      <c r="L1881" s="663">
        <v>1435.18</v>
      </c>
      <c r="M1881" s="663">
        <v>10046.26</v>
      </c>
      <c r="N1881" s="662">
        <v>7</v>
      </c>
      <c r="O1881" s="745">
        <v>6.5</v>
      </c>
      <c r="P1881" s="663">
        <v>5740.72</v>
      </c>
      <c r="Q1881" s="678">
        <v>0.5714285714285714</v>
      </c>
      <c r="R1881" s="662">
        <v>4</v>
      </c>
      <c r="S1881" s="678">
        <v>0.5714285714285714</v>
      </c>
      <c r="T1881" s="745">
        <v>3.5</v>
      </c>
      <c r="U1881" s="701">
        <v>0.53846153846153844</v>
      </c>
    </row>
    <row r="1882" spans="1:21" ht="14.4" customHeight="1" x14ac:dyDescent="0.3">
      <c r="A1882" s="661">
        <v>12</v>
      </c>
      <c r="B1882" s="662" t="s">
        <v>543</v>
      </c>
      <c r="C1882" s="662" t="s">
        <v>2356</v>
      </c>
      <c r="D1882" s="743" t="s">
        <v>4570</v>
      </c>
      <c r="E1882" s="744" t="s">
        <v>2380</v>
      </c>
      <c r="F1882" s="662" t="s">
        <v>2351</v>
      </c>
      <c r="G1882" s="662" t="s">
        <v>2446</v>
      </c>
      <c r="H1882" s="662" t="s">
        <v>544</v>
      </c>
      <c r="I1882" s="662" t="s">
        <v>2792</v>
      </c>
      <c r="J1882" s="662" t="s">
        <v>2788</v>
      </c>
      <c r="K1882" s="662" t="s">
        <v>2793</v>
      </c>
      <c r="L1882" s="663">
        <v>717.59</v>
      </c>
      <c r="M1882" s="663">
        <v>2152.77</v>
      </c>
      <c r="N1882" s="662">
        <v>3</v>
      </c>
      <c r="O1882" s="745">
        <v>2.5</v>
      </c>
      <c r="P1882" s="663">
        <v>2152.77</v>
      </c>
      <c r="Q1882" s="678">
        <v>1</v>
      </c>
      <c r="R1882" s="662">
        <v>3</v>
      </c>
      <c r="S1882" s="678">
        <v>1</v>
      </c>
      <c r="T1882" s="745">
        <v>2.5</v>
      </c>
      <c r="U1882" s="701">
        <v>1</v>
      </c>
    </row>
    <row r="1883" spans="1:21" ht="14.4" customHeight="1" x14ac:dyDescent="0.3">
      <c r="A1883" s="661">
        <v>12</v>
      </c>
      <c r="B1883" s="662" t="s">
        <v>543</v>
      </c>
      <c r="C1883" s="662" t="s">
        <v>2356</v>
      </c>
      <c r="D1883" s="743" t="s">
        <v>4570</v>
      </c>
      <c r="E1883" s="744" t="s">
        <v>2380</v>
      </c>
      <c r="F1883" s="662" t="s">
        <v>2351</v>
      </c>
      <c r="G1883" s="662" t="s">
        <v>2446</v>
      </c>
      <c r="H1883" s="662" t="s">
        <v>544</v>
      </c>
      <c r="I1883" s="662" t="s">
        <v>2447</v>
      </c>
      <c r="J1883" s="662" t="s">
        <v>2448</v>
      </c>
      <c r="K1883" s="662" t="s">
        <v>2449</v>
      </c>
      <c r="L1883" s="663">
        <v>0</v>
      </c>
      <c r="M1883" s="663">
        <v>0</v>
      </c>
      <c r="N1883" s="662">
        <v>17</v>
      </c>
      <c r="O1883" s="745">
        <v>11.5</v>
      </c>
      <c r="P1883" s="663">
        <v>0</v>
      </c>
      <c r="Q1883" s="678"/>
      <c r="R1883" s="662">
        <v>6</v>
      </c>
      <c r="S1883" s="678">
        <v>0.35294117647058826</v>
      </c>
      <c r="T1883" s="745">
        <v>3.5</v>
      </c>
      <c r="U1883" s="701">
        <v>0.30434782608695654</v>
      </c>
    </row>
    <row r="1884" spans="1:21" ht="14.4" customHeight="1" x14ac:dyDescent="0.3">
      <c r="A1884" s="661">
        <v>12</v>
      </c>
      <c r="B1884" s="662" t="s">
        <v>543</v>
      </c>
      <c r="C1884" s="662" t="s">
        <v>2356</v>
      </c>
      <c r="D1884" s="743" t="s">
        <v>4570</v>
      </c>
      <c r="E1884" s="744" t="s">
        <v>2380</v>
      </c>
      <c r="F1884" s="662" t="s">
        <v>2351</v>
      </c>
      <c r="G1884" s="662" t="s">
        <v>2446</v>
      </c>
      <c r="H1884" s="662" t="s">
        <v>544</v>
      </c>
      <c r="I1884" s="662" t="s">
        <v>3752</v>
      </c>
      <c r="J1884" s="662" t="s">
        <v>2788</v>
      </c>
      <c r="K1884" s="662" t="s">
        <v>3753</v>
      </c>
      <c r="L1884" s="663">
        <v>0</v>
      </c>
      <c r="M1884" s="663">
        <v>0</v>
      </c>
      <c r="N1884" s="662">
        <v>3</v>
      </c>
      <c r="O1884" s="745">
        <v>3</v>
      </c>
      <c r="P1884" s="663">
        <v>0</v>
      </c>
      <c r="Q1884" s="678"/>
      <c r="R1884" s="662">
        <v>2</v>
      </c>
      <c r="S1884" s="678">
        <v>0.66666666666666663</v>
      </c>
      <c r="T1884" s="745">
        <v>2</v>
      </c>
      <c r="U1884" s="701">
        <v>0.66666666666666663</v>
      </c>
    </row>
    <row r="1885" spans="1:21" ht="14.4" customHeight="1" x14ac:dyDescent="0.3">
      <c r="A1885" s="661">
        <v>12</v>
      </c>
      <c r="B1885" s="662" t="s">
        <v>543</v>
      </c>
      <c r="C1885" s="662" t="s">
        <v>2356</v>
      </c>
      <c r="D1885" s="743" t="s">
        <v>4570</v>
      </c>
      <c r="E1885" s="744" t="s">
        <v>2380</v>
      </c>
      <c r="F1885" s="662" t="s">
        <v>2351</v>
      </c>
      <c r="G1885" s="662" t="s">
        <v>2446</v>
      </c>
      <c r="H1885" s="662" t="s">
        <v>544</v>
      </c>
      <c r="I1885" s="662" t="s">
        <v>3035</v>
      </c>
      <c r="J1885" s="662" t="s">
        <v>2788</v>
      </c>
      <c r="K1885" s="662" t="s">
        <v>3036</v>
      </c>
      <c r="L1885" s="663">
        <v>0</v>
      </c>
      <c r="M1885" s="663">
        <v>0</v>
      </c>
      <c r="N1885" s="662">
        <v>6</v>
      </c>
      <c r="O1885" s="745">
        <v>4</v>
      </c>
      <c r="P1885" s="663">
        <v>0</v>
      </c>
      <c r="Q1885" s="678"/>
      <c r="R1885" s="662">
        <v>6</v>
      </c>
      <c r="S1885" s="678">
        <v>1</v>
      </c>
      <c r="T1885" s="745">
        <v>4</v>
      </c>
      <c r="U1885" s="701">
        <v>1</v>
      </c>
    </row>
    <row r="1886" spans="1:21" ht="14.4" customHeight="1" x14ac:dyDescent="0.3">
      <c r="A1886" s="661">
        <v>12</v>
      </c>
      <c r="B1886" s="662" t="s">
        <v>543</v>
      </c>
      <c r="C1886" s="662" t="s">
        <v>2356</v>
      </c>
      <c r="D1886" s="743" t="s">
        <v>4570</v>
      </c>
      <c r="E1886" s="744" t="s">
        <v>2380</v>
      </c>
      <c r="F1886" s="662" t="s">
        <v>2351</v>
      </c>
      <c r="G1886" s="662" t="s">
        <v>2446</v>
      </c>
      <c r="H1886" s="662" t="s">
        <v>544</v>
      </c>
      <c r="I1886" s="662" t="s">
        <v>3595</v>
      </c>
      <c r="J1886" s="662" t="s">
        <v>2448</v>
      </c>
      <c r="K1886" s="662" t="s">
        <v>3596</v>
      </c>
      <c r="L1886" s="663">
        <v>0</v>
      </c>
      <c r="M1886" s="663">
        <v>0</v>
      </c>
      <c r="N1886" s="662">
        <v>1</v>
      </c>
      <c r="O1886" s="745">
        <v>1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12</v>
      </c>
      <c r="B1887" s="662" t="s">
        <v>543</v>
      </c>
      <c r="C1887" s="662" t="s">
        <v>2356</v>
      </c>
      <c r="D1887" s="743" t="s">
        <v>4570</v>
      </c>
      <c r="E1887" s="744" t="s">
        <v>2380</v>
      </c>
      <c r="F1887" s="662" t="s">
        <v>2351</v>
      </c>
      <c r="G1887" s="662" t="s">
        <v>2446</v>
      </c>
      <c r="H1887" s="662" t="s">
        <v>544</v>
      </c>
      <c r="I1887" s="662" t="s">
        <v>3754</v>
      </c>
      <c r="J1887" s="662" t="s">
        <v>2788</v>
      </c>
      <c r="K1887" s="662" t="s">
        <v>3755</v>
      </c>
      <c r="L1887" s="663">
        <v>0</v>
      </c>
      <c r="M1887" s="663">
        <v>0</v>
      </c>
      <c r="N1887" s="662">
        <v>2</v>
      </c>
      <c r="O1887" s="745">
        <v>1.5</v>
      </c>
      <c r="P1887" s="663">
        <v>0</v>
      </c>
      <c r="Q1887" s="678"/>
      <c r="R1887" s="662">
        <v>2</v>
      </c>
      <c r="S1887" s="678">
        <v>1</v>
      </c>
      <c r="T1887" s="745">
        <v>1.5</v>
      </c>
      <c r="U1887" s="701">
        <v>1</v>
      </c>
    </row>
    <row r="1888" spans="1:21" ht="14.4" customHeight="1" x14ac:dyDescent="0.3">
      <c r="A1888" s="661">
        <v>12</v>
      </c>
      <c r="B1888" s="662" t="s">
        <v>543</v>
      </c>
      <c r="C1888" s="662" t="s">
        <v>2356</v>
      </c>
      <c r="D1888" s="743" t="s">
        <v>4570</v>
      </c>
      <c r="E1888" s="744" t="s">
        <v>2380</v>
      </c>
      <c r="F1888" s="662" t="s">
        <v>2351</v>
      </c>
      <c r="G1888" s="662" t="s">
        <v>2446</v>
      </c>
      <c r="H1888" s="662" t="s">
        <v>544</v>
      </c>
      <c r="I1888" s="662" t="s">
        <v>3696</v>
      </c>
      <c r="J1888" s="662" t="s">
        <v>2448</v>
      </c>
      <c r="K1888" s="662" t="s">
        <v>3697</v>
      </c>
      <c r="L1888" s="663">
        <v>0</v>
      </c>
      <c r="M1888" s="663">
        <v>0</v>
      </c>
      <c r="N1888" s="662">
        <v>1</v>
      </c>
      <c r="O1888" s="745">
        <v>0.5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12</v>
      </c>
      <c r="B1889" s="662" t="s">
        <v>543</v>
      </c>
      <c r="C1889" s="662" t="s">
        <v>2356</v>
      </c>
      <c r="D1889" s="743" t="s">
        <v>4570</v>
      </c>
      <c r="E1889" s="744" t="s">
        <v>2380</v>
      </c>
      <c r="F1889" s="662" t="s">
        <v>2351</v>
      </c>
      <c r="G1889" s="662" t="s">
        <v>2446</v>
      </c>
      <c r="H1889" s="662" t="s">
        <v>544</v>
      </c>
      <c r="I1889" s="662" t="s">
        <v>4180</v>
      </c>
      <c r="J1889" s="662" t="s">
        <v>2448</v>
      </c>
      <c r="K1889" s="662" t="s">
        <v>4181</v>
      </c>
      <c r="L1889" s="663">
        <v>0</v>
      </c>
      <c r="M1889" s="663">
        <v>0</v>
      </c>
      <c r="N1889" s="662">
        <v>1</v>
      </c>
      <c r="O1889" s="745">
        <v>0.5</v>
      </c>
      <c r="P1889" s="663">
        <v>0</v>
      </c>
      <c r="Q1889" s="678"/>
      <c r="R1889" s="662">
        <v>1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12</v>
      </c>
      <c r="B1890" s="662" t="s">
        <v>543</v>
      </c>
      <c r="C1890" s="662" t="s">
        <v>2356</v>
      </c>
      <c r="D1890" s="743" t="s">
        <v>4570</v>
      </c>
      <c r="E1890" s="744" t="s">
        <v>2380</v>
      </c>
      <c r="F1890" s="662" t="s">
        <v>2351</v>
      </c>
      <c r="G1890" s="662" t="s">
        <v>2526</v>
      </c>
      <c r="H1890" s="662" t="s">
        <v>544</v>
      </c>
      <c r="I1890" s="662" t="s">
        <v>2527</v>
      </c>
      <c r="J1890" s="662" t="s">
        <v>2528</v>
      </c>
      <c r="K1890" s="662" t="s">
        <v>2529</v>
      </c>
      <c r="L1890" s="663">
        <v>670.97</v>
      </c>
      <c r="M1890" s="663">
        <v>6709.7000000000007</v>
      </c>
      <c r="N1890" s="662">
        <v>10</v>
      </c>
      <c r="O1890" s="745">
        <v>7</v>
      </c>
      <c r="P1890" s="663">
        <v>4696.7900000000009</v>
      </c>
      <c r="Q1890" s="678">
        <v>0.70000000000000007</v>
      </c>
      <c r="R1890" s="662">
        <v>7</v>
      </c>
      <c r="S1890" s="678">
        <v>0.7</v>
      </c>
      <c r="T1890" s="745">
        <v>5</v>
      </c>
      <c r="U1890" s="701">
        <v>0.7142857142857143</v>
      </c>
    </row>
    <row r="1891" spans="1:21" ht="14.4" customHeight="1" x14ac:dyDescent="0.3">
      <c r="A1891" s="661">
        <v>12</v>
      </c>
      <c r="B1891" s="662" t="s">
        <v>543</v>
      </c>
      <c r="C1891" s="662" t="s">
        <v>2356</v>
      </c>
      <c r="D1891" s="743" t="s">
        <v>4570</v>
      </c>
      <c r="E1891" s="744" t="s">
        <v>2380</v>
      </c>
      <c r="F1891" s="662" t="s">
        <v>2351</v>
      </c>
      <c r="G1891" s="662" t="s">
        <v>2526</v>
      </c>
      <c r="H1891" s="662" t="s">
        <v>544</v>
      </c>
      <c r="I1891" s="662" t="s">
        <v>3037</v>
      </c>
      <c r="J1891" s="662" t="s">
        <v>2528</v>
      </c>
      <c r="K1891" s="662" t="s">
        <v>3038</v>
      </c>
      <c r="L1891" s="663">
        <v>0</v>
      </c>
      <c r="M1891" s="663">
        <v>0</v>
      </c>
      <c r="N1891" s="662">
        <v>1</v>
      </c>
      <c r="O1891" s="745">
        <v>0.5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12</v>
      </c>
      <c r="B1892" s="662" t="s">
        <v>543</v>
      </c>
      <c r="C1892" s="662" t="s">
        <v>2356</v>
      </c>
      <c r="D1892" s="743" t="s">
        <v>4570</v>
      </c>
      <c r="E1892" s="744" t="s">
        <v>2380</v>
      </c>
      <c r="F1892" s="662" t="s">
        <v>2351</v>
      </c>
      <c r="G1892" s="662" t="s">
        <v>2526</v>
      </c>
      <c r="H1892" s="662" t="s">
        <v>544</v>
      </c>
      <c r="I1892" s="662" t="s">
        <v>4018</v>
      </c>
      <c r="J1892" s="662" t="s">
        <v>2799</v>
      </c>
      <c r="K1892" s="662" t="s">
        <v>2873</v>
      </c>
      <c r="L1892" s="663">
        <v>745.52</v>
      </c>
      <c r="M1892" s="663">
        <v>745.52</v>
      </c>
      <c r="N1892" s="662">
        <v>1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12</v>
      </c>
      <c r="B1893" s="662" t="s">
        <v>543</v>
      </c>
      <c r="C1893" s="662" t="s">
        <v>2356</v>
      </c>
      <c r="D1893" s="743" t="s">
        <v>4570</v>
      </c>
      <c r="E1893" s="744" t="s">
        <v>2380</v>
      </c>
      <c r="F1893" s="662" t="s">
        <v>2351</v>
      </c>
      <c r="G1893" s="662" t="s">
        <v>2526</v>
      </c>
      <c r="H1893" s="662" t="s">
        <v>544</v>
      </c>
      <c r="I1893" s="662" t="s">
        <v>3039</v>
      </c>
      <c r="J1893" s="662" t="s">
        <v>2528</v>
      </c>
      <c r="K1893" s="662" t="s">
        <v>3040</v>
      </c>
      <c r="L1893" s="663">
        <v>0</v>
      </c>
      <c r="M1893" s="663">
        <v>0</v>
      </c>
      <c r="N1893" s="662">
        <v>1</v>
      </c>
      <c r="O1893" s="745">
        <v>0.5</v>
      </c>
      <c r="P1893" s="663"/>
      <c r="Q1893" s="678"/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12</v>
      </c>
      <c r="B1894" s="662" t="s">
        <v>543</v>
      </c>
      <c r="C1894" s="662" t="s">
        <v>2356</v>
      </c>
      <c r="D1894" s="743" t="s">
        <v>4570</v>
      </c>
      <c r="E1894" s="744" t="s">
        <v>2380</v>
      </c>
      <c r="F1894" s="662" t="s">
        <v>2351</v>
      </c>
      <c r="G1894" s="662" t="s">
        <v>2801</v>
      </c>
      <c r="H1894" s="662" t="s">
        <v>544</v>
      </c>
      <c r="I1894" s="662" t="s">
        <v>4182</v>
      </c>
      <c r="J1894" s="662" t="s">
        <v>4183</v>
      </c>
      <c r="K1894" s="662" t="s">
        <v>4184</v>
      </c>
      <c r="L1894" s="663">
        <v>2991.23</v>
      </c>
      <c r="M1894" s="663">
        <v>2991.23</v>
      </c>
      <c r="N1894" s="662">
        <v>1</v>
      </c>
      <c r="O1894" s="745">
        <v>1</v>
      </c>
      <c r="P1894" s="663">
        <v>2991.23</v>
      </c>
      <c r="Q1894" s="678">
        <v>1</v>
      </c>
      <c r="R1894" s="662">
        <v>1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12</v>
      </c>
      <c r="B1895" s="662" t="s">
        <v>543</v>
      </c>
      <c r="C1895" s="662" t="s">
        <v>2356</v>
      </c>
      <c r="D1895" s="743" t="s">
        <v>4570</v>
      </c>
      <c r="E1895" s="744" t="s">
        <v>2380</v>
      </c>
      <c r="F1895" s="662" t="s">
        <v>2351</v>
      </c>
      <c r="G1895" s="662" t="s">
        <v>4185</v>
      </c>
      <c r="H1895" s="662" t="s">
        <v>544</v>
      </c>
      <c r="I1895" s="662" t="s">
        <v>4186</v>
      </c>
      <c r="J1895" s="662" t="s">
        <v>4187</v>
      </c>
      <c r="K1895" s="662" t="s">
        <v>4188</v>
      </c>
      <c r="L1895" s="663">
        <v>120.89</v>
      </c>
      <c r="M1895" s="663">
        <v>483.56</v>
      </c>
      <c r="N1895" s="662">
        <v>4</v>
      </c>
      <c r="O1895" s="745">
        <v>2</v>
      </c>
      <c r="P1895" s="663">
        <v>483.56</v>
      </c>
      <c r="Q1895" s="678">
        <v>1</v>
      </c>
      <c r="R1895" s="662">
        <v>4</v>
      </c>
      <c r="S1895" s="678">
        <v>1</v>
      </c>
      <c r="T1895" s="745">
        <v>2</v>
      </c>
      <c r="U1895" s="701">
        <v>1</v>
      </c>
    </row>
    <row r="1896" spans="1:21" ht="14.4" customHeight="1" x14ac:dyDescent="0.3">
      <c r="A1896" s="661">
        <v>12</v>
      </c>
      <c r="B1896" s="662" t="s">
        <v>543</v>
      </c>
      <c r="C1896" s="662" t="s">
        <v>2356</v>
      </c>
      <c r="D1896" s="743" t="s">
        <v>4570</v>
      </c>
      <c r="E1896" s="744" t="s">
        <v>2380</v>
      </c>
      <c r="F1896" s="662" t="s">
        <v>2351</v>
      </c>
      <c r="G1896" s="662" t="s">
        <v>4189</v>
      </c>
      <c r="H1896" s="662" t="s">
        <v>544</v>
      </c>
      <c r="I1896" s="662" t="s">
        <v>4190</v>
      </c>
      <c r="J1896" s="662" t="s">
        <v>4191</v>
      </c>
      <c r="K1896" s="662" t="s">
        <v>3350</v>
      </c>
      <c r="L1896" s="663">
        <v>45.05</v>
      </c>
      <c r="M1896" s="663">
        <v>135.14999999999998</v>
      </c>
      <c r="N1896" s="662">
        <v>3</v>
      </c>
      <c r="O1896" s="745">
        <v>1</v>
      </c>
      <c r="P1896" s="663">
        <v>135.14999999999998</v>
      </c>
      <c r="Q1896" s="678">
        <v>1</v>
      </c>
      <c r="R1896" s="662">
        <v>3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12</v>
      </c>
      <c r="B1897" s="662" t="s">
        <v>543</v>
      </c>
      <c r="C1897" s="662" t="s">
        <v>2356</v>
      </c>
      <c r="D1897" s="743" t="s">
        <v>4570</v>
      </c>
      <c r="E1897" s="744" t="s">
        <v>2380</v>
      </c>
      <c r="F1897" s="662" t="s">
        <v>2351</v>
      </c>
      <c r="G1897" s="662" t="s">
        <v>3255</v>
      </c>
      <c r="H1897" s="662" t="s">
        <v>544</v>
      </c>
      <c r="I1897" s="662" t="s">
        <v>4192</v>
      </c>
      <c r="J1897" s="662" t="s">
        <v>3257</v>
      </c>
      <c r="K1897" s="662" t="s">
        <v>3258</v>
      </c>
      <c r="L1897" s="663">
        <v>0</v>
      </c>
      <c r="M1897" s="663">
        <v>0</v>
      </c>
      <c r="N1897" s="662">
        <v>1</v>
      </c>
      <c r="O1897" s="745">
        <v>1</v>
      </c>
      <c r="P1897" s="663">
        <v>0</v>
      </c>
      <c r="Q1897" s="678"/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12</v>
      </c>
      <c r="B1898" s="662" t="s">
        <v>543</v>
      </c>
      <c r="C1898" s="662" t="s">
        <v>2356</v>
      </c>
      <c r="D1898" s="743" t="s">
        <v>4570</v>
      </c>
      <c r="E1898" s="744" t="s">
        <v>2380</v>
      </c>
      <c r="F1898" s="662" t="s">
        <v>2351</v>
      </c>
      <c r="G1898" s="662" t="s">
        <v>2808</v>
      </c>
      <c r="H1898" s="662" t="s">
        <v>544</v>
      </c>
      <c r="I1898" s="662" t="s">
        <v>2809</v>
      </c>
      <c r="J1898" s="662" t="s">
        <v>2810</v>
      </c>
      <c r="K1898" s="662" t="s">
        <v>2811</v>
      </c>
      <c r="L1898" s="663">
        <v>107.27</v>
      </c>
      <c r="M1898" s="663">
        <v>1072.7</v>
      </c>
      <c r="N1898" s="662">
        <v>10</v>
      </c>
      <c r="O1898" s="745">
        <v>3.5</v>
      </c>
      <c r="P1898" s="663">
        <v>1072.7</v>
      </c>
      <c r="Q1898" s="678">
        <v>1</v>
      </c>
      <c r="R1898" s="662">
        <v>10</v>
      </c>
      <c r="S1898" s="678">
        <v>1</v>
      </c>
      <c r="T1898" s="745">
        <v>3.5</v>
      </c>
      <c r="U1898" s="701">
        <v>1</v>
      </c>
    </row>
    <row r="1899" spans="1:21" ht="14.4" customHeight="1" x14ac:dyDescent="0.3">
      <c r="A1899" s="661">
        <v>12</v>
      </c>
      <c r="B1899" s="662" t="s">
        <v>543</v>
      </c>
      <c r="C1899" s="662" t="s">
        <v>2356</v>
      </c>
      <c r="D1899" s="743" t="s">
        <v>4570</v>
      </c>
      <c r="E1899" s="744" t="s">
        <v>2380</v>
      </c>
      <c r="F1899" s="662" t="s">
        <v>2351</v>
      </c>
      <c r="G1899" s="662" t="s">
        <v>3598</v>
      </c>
      <c r="H1899" s="662" t="s">
        <v>544</v>
      </c>
      <c r="I1899" s="662" t="s">
        <v>3599</v>
      </c>
      <c r="J1899" s="662" t="s">
        <v>3600</v>
      </c>
      <c r="K1899" s="662" t="s">
        <v>3601</v>
      </c>
      <c r="L1899" s="663">
        <v>34.6</v>
      </c>
      <c r="M1899" s="663">
        <v>34.6</v>
      </c>
      <c r="N1899" s="662">
        <v>1</v>
      </c>
      <c r="O1899" s="745">
        <v>0.5</v>
      </c>
      <c r="P1899" s="663">
        <v>34.6</v>
      </c>
      <c r="Q1899" s="678">
        <v>1</v>
      </c>
      <c r="R1899" s="662">
        <v>1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12</v>
      </c>
      <c r="B1900" s="662" t="s">
        <v>543</v>
      </c>
      <c r="C1900" s="662" t="s">
        <v>2356</v>
      </c>
      <c r="D1900" s="743" t="s">
        <v>4570</v>
      </c>
      <c r="E1900" s="744" t="s">
        <v>2380</v>
      </c>
      <c r="F1900" s="662" t="s">
        <v>2351</v>
      </c>
      <c r="G1900" s="662" t="s">
        <v>4193</v>
      </c>
      <c r="H1900" s="662" t="s">
        <v>544</v>
      </c>
      <c r="I1900" s="662" t="s">
        <v>4194</v>
      </c>
      <c r="J1900" s="662" t="s">
        <v>4195</v>
      </c>
      <c r="K1900" s="662" t="s">
        <v>4196</v>
      </c>
      <c r="L1900" s="663">
        <v>159.71</v>
      </c>
      <c r="M1900" s="663">
        <v>638.84</v>
      </c>
      <c r="N1900" s="662">
        <v>4</v>
      </c>
      <c r="O1900" s="745">
        <v>4</v>
      </c>
      <c r="P1900" s="663">
        <v>479.13</v>
      </c>
      <c r="Q1900" s="678">
        <v>0.75</v>
      </c>
      <c r="R1900" s="662">
        <v>3</v>
      </c>
      <c r="S1900" s="678">
        <v>0.75</v>
      </c>
      <c r="T1900" s="745">
        <v>3</v>
      </c>
      <c r="U1900" s="701">
        <v>0.75</v>
      </c>
    </row>
    <row r="1901" spans="1:21" ht="14.4" customHeight="1" x14ac:dyDescent="0.3">
      <c r="A1901" s="661">
        <v>12</v>
      </c>
      <c r="B1901" s="662" t="s">
        <v>543</v>
      </c>
      <c r="C1901" s="662" t="s">
        <v>2356</v>
      </c>
      <c r="D1901" s="743" t="s">
        <v>4570</v>
      </c>
      <c r="E1901" s="744" t="s">
        <v>2380</v>
      </c>
      <c r="F1901" s="662" t="s">
        <v>2351</v>
      </c>
      <c r="G1901" s="662" t="s">
        <v>2476</v>
      </c>
      <c r="H1901" s="662" t="s">
        <v>544</v>
      </c>
      <c r="I1901" s="662" t="s">
        <v>1059</v>
      </c>
      <c r="J1901" s="662" t="s">
        <v>1060</v>
      </c>
      <c r="K1901" s="662" t="s">
        <v>1061</v>
      </c>
      <c r="L1901" s="663">
        <v>60.9</v>
      </c>
      <c r="M1901" s="663">
        <v>1339.8000000000002</v>
      </c>
      <c r="N1901" s="662">
        <v>22</v>
      </c>
      <c r="O1901" s="745">
        <v>18.5</v>
      </c>
      <c r="P1901" s="663">
        <v>1157.1000000000001</v>
      </c>
      <c r="Q1901" s="678">
        <v>0.86363636363636365</v>
      </c>
      <c r="R1901" s="662">
        <v>19</v>
      </c>
      <c r="S1901" s="678">
        <v>0.86363636363636365</v>
      </c>
      <c r="T1901" s="745">
        <v>16</v>
      </c>
      <c r="U1901" s="701">
        <v>0.86486486486486491</v>
      </c>
    </row>
    <row r="1902" spans="1:21" ht="14.4" customHeight="1" x14ac:dyDescent="0.3">
      <c r="A1902" s="661">
        <v>12</v>
      </c>
      <c r="B1902" s="662" t="s">
        <v>543</v>
      </c>
      <c r="C1902" s="662" t="s">
        <v>2356</v>
      </c>
      <c r="D1902" s="743" t="s">
        <v>4570</v>
      </c>
      <c r="E1902" s="744" t="s">
        <v>2380</v>
      </c>
      <c r="F1902" s="662" t="s">
        <v>2351</v>
      </c>
      <c r="G1902" s="662" t="s">
        <v>2713</v>
      </c>
      <c r="H1902" s="662" t="s">
        <v>544</v>
      </c>
      <c r="I1902" s="662" t="s">
        <v>2103</v>
      </c>
      <c r="J1902" s="662" t="s">
        <v>2104</v>
      </c>
      <c r="K1902" s="662" t="s">
        <v>2714</v>
      </c>
      <c r="L1902" s="663">
        <v>48.09</v>
      </c>
      <c r="M1902" s="663">
        <v>48.09</v>
      </c>
      <c r="N1902" s="662">
        <v>1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12</v>
      </c>
      <c r="B1903" s="662" t="s">
        <v>543</v>
      </c>
      <c r="C1903" s="662" t="s">
        <v>2356</v>
      </c>
      <c r="D1903" s="743" t="s">
        <v>4570</v>
      </c>
      <c r="E1903" s="744" t="s">
        <v>2380</v>
      </c>
      <c r="F1903" s="662" t="s">
        <v>2351</v>
      </c>
      <c r="G1903" s="662" t="s">
        <v>2824</v>
      </c>
      <c r="H1903" s="662" t="s">
        <v>544</v>
      </c>
      <c r="I1903" s="662" t="s">
        <v>3083</v>
      </c>
      <c r="J1903" s="662" t="s">
        <v>2826</v>
      </c>
      <c r="K1903" s="662" t="s">
        <v>3084</v>
      </c>
      <c r="L1903" s="663">
        <v>950.39</v>
      </c>
      <c r="M1903" s="663">
        <v>14255.849999999999</v>
      </c>
      <c r="N1903" s="662">
        <v>15</v>
      </c>
      <c r="O1903" s="745">
        <v>6.5</v>
      </c>
      <c r="P1903" s="663">
        <v>4751.95</v>
      </c>
      <c r="Q1903" s="678">
        <v>0.33333333333333337</v>
      </c>
      <c r="R1903" s="662">
        <v>5</v>
      </c>
      <c r="S1903" s="678">
        <v>0.33333333333333331</v>
      </c>
      <c r="T1903" s="745">
        <v>2.5</v>
      </c>
      <c r="U1903" s="701">
        <v>0.38461538461538464</v>
      </c>
    </row>
    <row r="1904" spans="1:21" ht="14.4" customHeight="1" x14ac:dyDescent="0.3">
      <c r="A1904" s="661">
        <v>12</v>
      </c>
      <c r="B1904" s="662" t="s">
        <v>543</v>
      </c>
      <c r="C1904" s="662" t="s">
        <v>2356</v>
      </c>
      <c r="D1904" s="743" t="s">
        <v>4570</v>
      </c>
      <c r="E1904" s="744" t="s">
        <v>2380</v>
      </c>
      <c r="F1904" s="662" t="s">
        <v>2351</v>
      </c>
      <c r="G1904" s="662" t="s">
        <v>2610</v>
      </c>
      <c r="H1904" s="662" t="s">
        <v>544</v>
      </c>
      <c r="I1904" s="662" t="s">
        <v>4197</v>
      </c>
      <c r="J1904" s="662" t="s">
        <v>818</v>
      </c>
      <c r="K1904" s="662" t="s">
        <v>4198</v>
      </c>
      <c r="L1904" s="663">
        <v>0</v>
      </c>
      <c r="M1904" s="663">
        <v>0</v>
      </c>
      <c r="N1904" s="662">
        <v>1</v>
      </c>
      <c r="O1904" s="745">
        <v>1</v>
      </c>
      <c r="P1904" s="663">
        <v>0</v>
      </c>
      <c r="Q1904" s="678"/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12</v>
      </c>
      <c r="B1905" s="662" t="s">
        <v>543</v>
      </c>
      <c r="C1905" s="662" t="s">
        <v>2356</v>
      </c>
      <c r="D1905" s="743" t="s">
        <v>4570</v>
      </c>
      <c r="E1905" s="744" t="s">
        <v>2380</v>
      </c>
      <c r="F1905" s="662" t="s">
        <v>2351</v>
      </c>
      <c r="G1905" s="662" t="s">
        <v>4199</v>
      </c>
      <c r="H1905" s="662" t="s">
        <v>544</v>
      </c>
      <c r="I1905" s="662" t="s">
        <v>4200</v>
      </c>
      <c r="J1905" s="662" t="s">
        <v>4201</v>
      </c>
      <c r="K1905" s="662" t="s">
        <v>4202</v>
      </c>
      <c r="L1905" s="663">
        <v>132.97999999999999</v>
      </c>
      <c r="M1905" s="663">
        <v>265.95999999999998</v>
      </c>
      <c r="N1905" s="662">
        <v>2</v>
      </c>
      <c r="O1905" s="745">
        <v>0.5</v>
      </c>
      <c r="P1905" s="663">
        <v>265.95999999999998</v>
      </c>
      <c r="Q1905" s="678">
        <v>1</v>
      </c>
      <c r="R1905" s="662">
        <v>2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12</v>
      </c>
      <c r="B1906" s="662" t="s">
        <v>543</v>
      </c>
      <c r="C1906" s="662" t="s">
        <v>2356</v>
      </c>
      <c r="D1906" s="743" t="s">
        <v>4570</v>
      </c>
      <c r="E1906" s="744" t="s">
        <v>2380</v>
      </c>
      <c r="F1906" s="662" t="s">
        <v>2351</v>
      </c>
      <c r="G1906" s="662" t="s">
        <v>2477</v>
      </c>
      <c r="H1906" s="662" t="s">
        <v>544</v>
      </c>
      <c r="I1906" s="662" t="s">
        <v>2612</v>
      </c>
      <c r="J1906" s="662" t="s">
        <v>1454</v>
      </c>
      <c r="K1906" s="662" t="s">
        <v>2613</v>
      </c>
      <c r="L1906" s="663">
        <v>111.07</v>
      </c>
      <c r="M1906" s="663">
        <v>333.21</v>
      </c>
      <c r="N1906" s="662">
        <v>3</v>
      </c>
      <c r="O1906" s="745">
        <v>1</v>
      </c>
      <c r="P1906" s="663">
        <v>222.14</v>
      </c>
      <c r="Q1906" s="678">
        <v>0.66666666666666663</v>
      </c>
      <c r="R1906" s="662">
        <v>2</v>
      </c>
      <c r="S1906" s="678">
        <v>0.66666666666666663</v>
      </c>
      <c r="T1906" s="745">
        <v>0.5</v>
      </c>
      <c r="U1906" s="701">
        <v>0.5</v>
      </c>
    </row>
    <row r="1907" spans="1:21" ht="14.4" customHeight="1" x14ac:dyDescent="0.3">
      <c r="A1907" s="661">
        <v>12</v>
      </c>
      <c r="B1907" s="662" t="s">
        <v>543</v>
      </c>
      <c r="C1907" s="662" t="s">
        <v>2356</v>
      </c>
      <c r="D1907" s="743" t="s">
        <v>4570</v>
      </c>
      <c r="E1907" s="744" t="s">
        <v>2380</v>
      </c>
      <c r="F1907" s="662" t="s">
        <v>2351</v>
      </c>
      <c r="G1907" s="662" t="s">
        <v>4061</v>
      </c>
      <c r="H1907" s="662" t="s">
        <v>1529</v>
      </c>
      <c r="I1907" s="662" t="s">
        <v>4203</v>
      </c>
      <c r="J1907" s="662" t="s">
        <v>4063</v>
      </c>
      <c r="K1907" s="662" t="s">
        <v>2324</v>
      </c>
      <c r="L1907" s="663">
        <v>207.45</v>
      </c>
      <c r="M1907" s="663">
        <v>207.45</v>
      </c>
      <c r="N1907" s="662">
        <v>1</v>
      </c>
      <c r="O1907" s="745">
        <v>1</v>
      </c>
      <c r="P1907" s="663">
        <v>207.45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12</v>
      </c>
      <c r="B1908" s="662" t="s">
        <v>543</v>
      </c>
      <c r="C1908" s="662" t="s">
        <v>2356</v>
      </c>
      <c r="D1908" s="743" t="s">
        <v>4570</v>
      </c>
      <c r="E1908" s="744" t="s">
        <v>2380</v>
      </c>
      <c r="F1908" s="662" t="s">
        <v>2351</v>
      </c>
      <c r="G1908" s="662" t="s">
        <v>4204</v>
      </c>
      <c r="H1908" s="662" t="s">
        <v>544</v>
      </c>
      <c r="I1908" s="662" t="s">
        <v>4205</v>
      </c>
      <c r="J1908" s="662" t="s">
        <v>4206</v>
      </c>
      <c r="K1908" s="662" t="s">
        <v>4207</v>
      </c>
      <c r="L1908" s="663">
        <v>90.95</v>
      </c>
      <c r="M1908" s="663">
        <v>181.9</v>
      </c>
      <c r="N1908" s="662">
        <v>2</v>
      </c>
      <c r="O1908" s="745">
        <v>1</v>
      </c>
      <c r="P1908" s="663">
        <v>181.9</v>
      </c>
      <c r="Q1908" s="678">
        <v>1</v>
      </c>
      <c r="R1908" s="662">
        <v>2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12</v>
      </c>
      <c r="B1909" s="662" t="s">
        <v>543</v>
      </c>
      <c r="C1909" s="662" t="s">
        <v>2356</v>
      </c>
      <c r="D1909" s="743" t="s">
        <v>4570</v>
      </c>
      <c r="E1909" s="744" t="s">
        <v>2380</v>
      </c>
      <c r="F1909" s="662" t="s">
        <v>2351</v>
      </c>
      <c r="G1909" s="662" t="s">
        <v>2451</v>
      </c>
      <c r="H1909" s="662" t="s">
        <v>1529</v>
      </c>
      <c r="I1909" s="662" t="s">
        <v>1539</v>
      </c>
      <c r="J1909" s="662" t="s">
        <v>1540</v>
      </c>
      <c r="K1909" s="662" t="s">
        <v>2310</v>
      </c>
      <c r="L1909" s="663">
        <v>36.54</v>
      </c>
      <c r="M1909" s="663">
        <v>36.54</v>
      </c>
      <c r="N1909" s="662">
        <v>1</v>
      </c>
      <c r="O1909" s="745">
        <v>1</v>
      </c>
      <c r="P1909" s="663">
        <v>36.54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12</v>
      </c>
      <c r="B1910" s="662" t="s">
        <v>543</v>
      </c>
      <c r="C1910" s="662" t="s">
        <v>2356</v>
      </c>
      <c r="D1910" s="743" t="s">
        <v>4570</v>
      </c>
      <c r="E1910" s="744" t="s">
        <v>2380</v>
      </c>
      <c r="F1910" s="662" t="s">
        <v>2351</v>
      </c>
      <c r="G1910" s="662" t="s">
        <v>2395</v>
      </c>
      <c r="H1910" s="662" t="s">
        <v>544</v>
      </c>
      <c r="I1910" s="662" t="s">
        <v>2680</v>
      </c>
      <c r="J1910" s="662" t="s">
        <v>2681</v>
      </c>
      <c r="K1910" s="662" t="s">
        <v>2682</v>
      </c>
      <c r="L1910" s="663">
        <v>146.84</v>
      </c>
      <c r="M1910" s="663">
        <v>2936.8</v>
      </c>
      <c r="N1910" s="662">
        <v>20</v>
      </c>
      <c r="O1910" s="745">
        <v>14.5</v>
      </c>
      <c r="P1910" s="663">
        <v>2202.6</v>
      </c>
      <c r="Q1910" s="678">
        <v>0.74999999999999989</v>
      </c>
      <c r="R1910" s="662">
        <v>15</v>
      </c>
      <c r="S1910" s="678">
        <v>0.75</v>
      </c>
      <c r="T1910" s="745">
        <v>10</v>
      </c>
      <c r="U1910" s="701">
        <v>0.68965517241379315</v>
      </c>
    </row>
    <row r="1911" spans="1:21" ht="14.4" customHeight="1" x14ac:dyDescent="0.3">
      <c r="A1911" s="661">
        <v>12</v>
      </c>
      <c r="B1911" s="662" t="s">
        <v>543</v>
      </c>
      <c r="C1911" s="662" t="s">
        <v>2356</v>
      </c>
      <c r="D1911" s="743" t="s">
        <v>4570</v>
      </c>
      <c r="E1911" s="744" t="s">
        <v>2380</v>
      </c>
      <c r="F1911" s="662" t="s">
        <v>2351</v>
      </c>
      <c r="G1911" s="662" t="s">
        <v>2395</v>
      </c>
      <c r="H1911" s="662" t="s">
        <v>544</v>
      </c>
      <c r="I1911" s="662" t="s">
        <v>1868</v>
      </c>
      <c r="J1911" s="662" t="s">
        <v>1869</v>
      </c>
      <c r="K1911" s="662" t="s">
        <v>2310</v>
      </c>
      <c r="L1911" s="663">
        <v>88.1</v>
      </c>
      <c r="M1911" s="663">
        <v>12157.800000000003</v>
      </c>
      <c r="N1911" s="662">
        <v>138</v>
      </c>
      <c r="O1911" s="745">
        <v>48.5</v>
      </c>
      <c r="P1911" s="663">
        <v>9514.8000000000029</v>
      </c>
      <c r="Q1911" s="678">
        <v>0.78260869565217395</v>
      </c>
      <c r="R1911" s="662">
        <v>108</v>
      </c>
      <c r="S1911" s="678">
        <v>0.78260869565217395</v>
      </c>
      <c r="T1911" s="745">
        <v>34.5</v>
      </c>
      <c r="U1911" s="701">
        <v>0.71134020618556704</v>
      </c>
    </row>
    <row r="1912" spans="1:21" ht="14.4" customHeight="1" x14ac:dyDescent="0.3">
      <c r="A1912" s="661">
        <v>12</v>
      </c>
      <c r="B1912" s="662" t="s">
        <v>543</v>
      </c>
      <c r="C1912" s="662" t="s">
        <v>2356</v>
      </c>
      <c r="D1912" s="743" t="s">
        <v>4570</v>
      </c>
      <c r="E1912" s="744" t="s">
        <v>2380</v>
      </c>
      <c r="F1912" s="662" t="s">
        <v>2351</v>
      </c>
      <c r="G1912" s="662" t="s">
        <v>2396</v>
      </c>
      <c r="H1912" s="662" t="s">
        <v>544</v>
      </c>
      <c r="I1912" s="662" t="s">
        <v>2397</v>
      </c>
      <c r="J1912" s="662" t="s">
        <v>2398</v>
      </c>
      <c r="K1912" s="662" t="s">
        <v>2399</v>
      </c>
      <c r="L1912" s="663">
        <v>75.739999999999995</v>
      </c>
      <c r="M1912" s="663">
        <v>5301.7999999999993</v>
      </c>
      <c r="N1912" s="662">
        <v>70</v>
      </c>
      <c r="O1912" s="745">
        <v>17</v>
      </c>
      <c r="P1912" s="663">
        <v>1590.54</v>
      </c>
      <c r="Q1912" s="678">
        <v>0.30000000000000004</v>
      </c>
      <c r="R1912" s="662">
        <v>21</v>
      </c>
      <c r="S1912" s="678">
        <v>0.3</v>
      </c>
      <c r="T1912" s="745">
        <v>8.5</v>
      </c>
      <c r="U1912" s="701">
        <v>0.5</v>
      </c>
    </row>
    <row r="1913" spans="1:21" ht="14.4" customHeight="1" x14ac:dyDescent="0.3">
      <c r="A1913" s="661">
        <v>12</v>
      </c>
      <c r="B1913" s="662" t="s">
        <v>543</v>
      </c>
      <c r="C1913" s="662" t="s">
        <v>2356</v>
      </c>
      <c r="D1913" s="743" t="s">
        <v>4570</v>
      </c>
      <c r="E1913" s="744" t="s">
        <v>2380</v>
      </c>
      <c r="F1913" s="662" t="s">
        <v>2351</v>
      </c>
      <c r="G1913" s="662" t="s">
        <v>2400</v>
      </c>
      <c r="H1913" s="662" t="s">
        <v>544</v>
      </c>
      <c r="I1913" s="662" t="s">
        <v>1790</v>
      </c>
      <c r="J1913" s="662" t="s">
        <v>1791</v>
      </c>
      <c r="K1913" s="662" t="s">
        <v>2401</v>
      </c>
      <c r="L1913" s="663">
        <v>78.33</v>
      </c>
      <c r="M1913" s="663">
        <v>8381.31</v>
      </c>
      <c r="N1913" s="662">
        <v>107</v>
      </c>
      <c r="O1913" s="745">
        <v>30.5</v>
      </c>
      <c r="P1913" s="663">
        <v>4464.8099999999995</v>
      </c>
      <c r="Q1913" s="678">
        <v>0.53271028037383172</v>
      </c>
      <c r="R1913" s="662">
        <v>57</v>
      </c>
      <c r="S1913" s="678">
        <v>0.53271028037383172</v>
      </c>
      <c r="T1913" s="745">
        <v>17.5</v>
      </c>
      <c r="U1913" s="701">
        <v>0.57377049180327866</v>
      </c>
    </row>
    <row r="1914" spans="1:21" ht="14.4" customHeight="1" x14ac:dyDescent="0.3">
      <c r="A1914" s="661">
        <v>12</v>
      </c>
      <c r="B1914" s="662" t="s">
        <v>543</v>
      </c>
      <c r="C1914" s="662" t="s">
        <v>2356</v>
      </c>
      <c r="D1914" s="743" t="s">
        <v>4570</v>
      </c>
      <c r="E1914" s="744" t="s">
        <v>2380</v>
      </c>
      <c r="F1914" s="662" t="s">
        <v>2351</v>
      </c>
      <c r="G1914" s="662" t="s">
        <v>3099</v>
      </c>
      <c r="H1914" s="662" t="s">
        <v>544</v>
      </c>
      <c r="I1914" s="662" t="s">
        <v>3845</v>
      </c>
      <c r="J1914" s="662" t="s">
        <v>3846</v>
      </c>
      <c r="K1914" s="662" t="s">
        <v>3102</v>
      </c>
      <c r="L1914" s="663">
        <v>246.04</v>
      </c>
      <c r="M1914" s="663">
        <v>738.12</v>
      </c>
      <c r="N1914" s="662">
        <v>3</v>
      </c>
      <c r="O1914" s="745">
        <v>0.5</v>
      </c>
      <c r="P1914" s="663">
        <v>738.12</v>
      </c>
      <c r="Q1914" s="678">
        <v>1</v>
      </c>
      <c r="R1914" s="662">
        <v>3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12</v>
      </c>
      <c r="B1915" s="662" t="s">
        <v>543</v>
      </c>
      <c r="C1915" s="662" t="s">
        <v>2356</v>
      </c>
      <c r="D1915" s="743" t="s">
        <v>4570</v>
      </c>
      <c r="E1915" s="744" t="s">
        <v>2380</v>
      </c>
      <c r="F1915" s="662" t="s">
        <v>2351</v>
      </c>
      <c r="G1915" s="662" t="s">
        <v>3099</v>
      </c>
      <c r="H1915" s="662" t="s">
        <v>544</v>
      </c>
      <c r="I1915" s="662" t="s">
        <v>3845</v>
      </c>
      <c r="J1915" s="662" t="s">
        <v>3846</v>
      </c>
      <c r="K1915" s="662" t="s">
        <v>3102</v>
      </c>
      <c r="L1915" s="663">
        <v>138.88999999999999</v>
      </c>
      <c r="M1915" s="663">
        <v>1388.8999999999999</v>
      </c>
      <c r="N1915" s="662">
        <v>10</v>
      </c>
      <c r="O1915" s="745">
        <v>2</v>
      </c>
      <c r="P1915" s="663">
        <v>555.55999999999995</v>
      </c>
      <c r="Q1915" s="678">
        <v>0.4</v>
      </c>
      <c r="R1915" s="662">
        <v>4</v>
      </c>
      <c r="S1915" s="678">
        <v>0.4</v>
      </c>
      <c r="T1915" s="745">
        <v>1</v>
      </c>
      <c r="U1915" s="701">
        <v>0.5</v>
      </c>
    </row>
    <row r="1916" spans="1:21" ht="14.4" customHeight="1" x14ac:dyDescent="0.3">
      <c r="A1916" s="661">
        <v>12</v>
      </c>
      <c r="B1916" s="662" t="s">
        <v>543</v>
      </c>
      <c r="C1916" s="662" t="s">
        <v>2356</v>
      </c>
      <c r="D1916" s="743" t="s">
        <v>4570</v>
      </c>
      <c r="E1916" s="744" t="s">
        <v>2380</v>
      </c>
      <c r="F1916" s="662" t="s">
        <v>2351</v>
      </c>
      <c r="G1916" s="662" t="s">
        <v>3099</v>
      </c>
      <c r="H1916" s="662" t="s">
        <v>544</v>
      </c>
      <c r="I1916" s="662" t="s">
        <v>3764</v>
      </c>
      <c r="J1916" s="662" t="s">
        <v>3101</v>
      </c>
      <c r="K1916" s="662" t="s">
        <v>2232</v>
      </c>
      <c r="L1916" s="663">
        <v>123.02</v>
      </c>
      <c r="M1916" s="663">
        <v>1722.2800000000002</v>
      </c>
      <c r="N1916" s="662">
        <v>14</v>
      </c>
      <c r="O1916" s="745">
        <v>3.5</v>
      </c>
      <c r="P1916" s="663">
        <v>984.16000000000008</v>
      </c>
      <c r="Q1916" s="678">
        <v>0.5714285714285714</v>
      </c>
      <c r="R1916" s="662">
        <v>8</v>
      </c>
      <c r="S1916" s="678">
        <v>0.5714285714285714</v>
      </c>
      <c r="T1916" s="745">
        <v>2.5</v>
      </c>
      <c r="U1916" s="701">
        <v>0.7142857142857143</v>
      </c>
    </row>
    <row r="1917" spans="1:21" ht="14.4" customHeight="1" x14ac:dyDescent="0.3">
      <c r="A1917" s="661">
        <v>12</v>
      </c>
      <c r="B1917" s="662" t="s">
        <v>543</v>
      </c>
      <c r="C1917" s="662" t="s">
        <v>2356</v>
      </c>
      <c r="D1917" s="743" t="s">
        <v>4570</v>
      </c>
      <c r="E1917" s="744" t="s">
        <v>2380</v>
      </c>
      <c r="F1917" s="662" t="s">
        <v>2351</v>
      </c>
      <c r="G1917" s="662" t="s">
        <v>3099</v>
      </c>
      <c r="H1917" s="662" t="s">
        <v>544</v>
      </c>
      <c r="I1917" s="662" t="s">
        <v>3764</v>
      </c>
      <c r="J1917" s="662" t="s">
        <v>3101</v>
      </c>
      <c r="K1917" s="662" t="s">
        <v>2232</v>
      </c>
      <c r="L1917" s="663">
        <v>69.44</v>
      </c>
      <c r="M1917" s="663">
        <v>1597.12</v>
      </c>
      <c r="N1917" s="662">
        <v>23</v>
      </c>
      <c r="O1917" s="745">
        <v>5.5</v>
      </c>
      <c r="P1917" s="663">
        <v>763.83999999999992</v>
      </c>
      <c r="Q1917" s="678">
        <v>0.47826086956521735</v>
      </c>
      <c r="R1917" s="662">
        <v>11</v>
      </c>
      <c r="S1917" s="678">
        <v>0.47826086956521741</v>
      </c>
      <c r="T1917" s="745">
        <v>3</v>
      </c>
      <c r="U1917" s="701">
        <v>0.54545454545454541</v>
      </c>
    </row>
    <row r="1918" spans="1:21" ht="14.4" customHeight="1" x14ac:dyDescent="0.3">
      <c r="A1918" s="661">
        <v>12</v>
      </c>
      <c r="B1918" s="662" t="s">
        <v>543</v>
      </c>
      <c r="C1918" s="662" t="s">
        <v>2356</v>
      </c>
      <c r="D1918" s="743" t="s">
        <v>4570</v>
      </c>
      <c r="E1918" s="744" t="s">
        <v>2380</v>
      </c>
      <c r="F1918" s="662" t="s">
        <v>2351</v>
      </c>
      <c r="G1918" s="662" t="s">
        <v>3099</v>
      </c>
      <c r="H1918" s="662" t="s">
        <v>544</v>
      </c>
      <c r="I1918" s="662" t="s">
        <v>3100</v>
      </c>
      <c r="J1918" s="662" t="s">
        <v>3101</v>
      </c>
      <c r="K1918" s="662" t="s">
        <v>3102</v>
      </c>
      <c r="L1918" s="663">
        <v>0</v>
      </c>
      <c r="M1918" s="663">
        <v>0</v>
      </c>
      <c r="N1918" s="662">
        <v>11</v>
      </c>
      <c r="O1918" s="745">
        <v>2</v>
      </c>
      <c r="P1918" s="663">
        <v>0</v>
      </c>
      <c r="Q1918" s="678"/>
      <c r="R1918" s="662">
        <v>6</v>
      </c>
      <c r="S1918" s="678">
        <v>0.54545454545454541</v>
      </c>
      <c r="T1918" s="745">
        <v>1.5</v>
      </c>
      <c r="U1918" s="701">
        <v>0.75</v>
      </c>
    </row>
    <row r="1919" spans="1:21" ht="14.4" customHeight="1" x14ac:dyDescent="0.3">
      <c r="A1919" s="661">
        <v>12</v>
      </c>
      <c r="B1919" s="662" t="s">
        <v>543</v>
      </c>
      <c r="C1919" s="662" t="s">
        <v>2356</v>
      </c>
      <c r="D1919" s="743" t="s">
        <v>4570</v>
      </c>
      <c r="E1919" s="744" t="s">
        <v>2380</v>
      </c>
      <c r="F1919" s="662" t="s">
        <v>2351</v>
      </c>
      <c r="G1919" s="662" t="s">
        <v>2402</v>
      </c>
      <c r="H1919" s="662" t="s">
        <v>544</v>
      </c>
      <c r="I1919" s="662" t="s">
        <v>2403</v>
      </c>
      <c r="J1919" s="662" t="s">
        <v>1386</v>
      </c>
      <c r="K1919" s="662" t="s">
        <v>2404</v>
      </c>
      <c r="L1919" s="663">
        <v>54.23</v>
      </c>
      <c r="M1919" s="663">
        <v>813.45</v>
      </c>
      <c r="N1919" s="662">
        <v>15</v>
      </c>
      <c r="O1919" s="745">
        <v>11</v>
      </c>
      <c r="P1919" s="663">
        <v>433.84000000000003</v>
      </c>
      <c r="Q1919" s="678">
        <v>0.53333333333333333</v>
      </c>
      <c r="R1919" s="662">
        <v>8</v>
      </c>
      <c r="S1919" s="678">
        <v>0.53333333333333333</v>
      </c>
      <c r="T1919" s="745">
        <v>6.5</v>
      </c>
      <c r="U1919" s="701">
        <v>0.59090909090909094</v>
      </c>
    </row>
    <row r="1920" spans="1:21" ht="14.4" customHeight="1" x14ac:dyDescent="0.3">
      <c r="A1920" s="661">
        <v>12</v>
      </c>
      <c r="B1920" s="662" t="s">
        <v>543</v>
      </c>
      <c r="C1920" s="662" t="s">
        <v>2356</v>
      </c>
      <c r="D1920" s="743" t="s">
        <v>4570</v>
      </c>
      <c r="E1920" s="744" t="s">
        <v>2380</v>
      </c>
      <c r="F1920" s="662" t="s">
        <v>2351</v>
      </c>
      <c r="G1920" s="662" t="s">
        <v>2402</v>
      </c>
      <c r="H1920" s="662" t="s">
        <v>544</v>
      </c>
      <c r="I1920" s="662" t="s">
        <v>1055</v>
      </c>
      <c r="J1920" s="662" t="s">
        <v>1056</v>
      </c>
      <c r="K1920" s="662" t="s">
        <v>2683</v>
      </c>
      <c r="L1920" s="663">
        <v>42.09</v>
      </c>
      <c r="M1920" s="663">
        <v>126.27000000000001</v>
      </c>
      <c r="N1920" s="662">
        <v>3</v>
      </c>
      <c r="O1920" s="745">
        <v>1.5</v>
      </c>
      <c r="P1920" s="663">
        <v>126.27000000000001</v>
      </c>
      <c r="Q1920" s="678">
        <v>1</v>
      </c>
      <c r="R1920" s="662">
        <v>3</v>
      </c>
      <c r="S1920" s="678">
        <v>1</v>
      </c>
      <c r="T1920" s="745">
        <v>1.5</v>
      </c>
      <c r="U1920" s="701">
        <v>1</v>
      </c>
    </row>
    <row r="1921" spans="1:21" ht="14.4" customHeight="1" x14ac:dyDescent="0.3">
      <c r="A1921" s="661">
        <v>12</v>
      </c>
      <c r="B1921" s="662" t="s">
        <v>543</v>
      </c>
      <c r="C1921" s="662" t="s">
        <v>2356</v>
      </c>
      <c r="D1921" s="743" t="s">
        <v>4570</v>
      </c>
      <c r="E1921" s="744" t="s">
        <v>2380</v>
      </c>
      <c r="F1921" s="662" t="s">
        <v>2351</v>
      </c>
      <c r="G1921" s="662" t="s">
        <v>2495</v>
      </c>
      <c r="H1921" s="662" t="s">
        <v>544</v>
      </c>
      <c r="I1921" s="662" t="s">
        <v>2584</v>
      </c>
      <c r="J1921" s="662" t="s">
        <v>2497</v>
      </c>
      <c r="K1921" s="662" t="s">
        <v>2585</v>
      </c>
      <c r="L1921" s="663">
        <v>239.19</v>
      </c>
      <c r="M1921" s="663">
        <v>2391.8999999999996</v>
      </c>
      <c r="N1921" s="662">
        <v>10</v>
      </c>
      <c r="O1921" s="745">
        <v>2.5</v>
      </c>
      <c r="P1921" s="663">
        <v>1674.33</v>
      </c>
      <c r="Q1921" s="678">
        <v>0.70000000000000007</v>
      </c>
      <c r="R1921" s="662">
        <v>7</v>
      </c>
      <c r="S1921" s="678">
        <v>0.7</v>
      </c>
      <c r="T1921" s="745">
        <v>2</v>
      </c>
      <c r="U1921" s="701">
        <v>0.8</v>
      </c>
    </row>
    <row r="1922" spans="1:21" ht="14.4" customHeight="1" x14ac:dyDescent="0.3">
      <c r="A1922" s="661">
        <v>12</v>
      </c>
      <c r="B1922" s="662" t="s">
        <v>543</v>
      </c>
      <c r="C1922" s="662" t="s">
        <v>2356</v>
      </c>
      <c r="D1922" s="743" t="s">
        <v>4570</v>
      </c>
      <c r="E1922" s="744" t="s">
        <v>2380</v>
      </c>
      <c r="F1922" s="662" t="s">
        <v>2351</v>
      </c>
      <c r="G1922" s="662" t="s">
        <v>2495</v>
      </c>
      <c r="H1922" s="662" t="s">
        <v>544</v>
      </c>
      <c r="I1922" s="662" t="s">
        <v>2586</v>
      </c>
      <c r="J1922" s="662" t="s">
        <v>1230</v>
      </c>
      <c r="K1922" s="662" t="s">
        <v>2587</v>
      </c>
      <c r="L1922" s="663">
        <v>0</v>
      </c>
      <c r="M1922" s="663">
        <v>0</v>
      </c>
      <c r="N1922" s="662">
        <v>14</v>
      </c>
      <c r="O1922" s="745">
        <v>5.5</v>
      </c>
      <c r="P1922" s="663">
        <v>0</v>
      </c>
      <c r="Q1922" s="678"/>
      <c r="R1922" s="662">
        <v>10</v>
      </c>
      <c r="S1922" s="678">
        <v>0.7142857142857143</v>
      </c>
      <c r="T1922" s="745">
        <v>4.5</v>
      </c>
      <c r="U1922" s="701">
        <v>0.81818181818181823</v>
      </c>
    </row>
    <row r="1923" spans="1:21" ht="14.4" customHeight="1" x14ac:dyDescent="0.3">
      <c r="A1923" s="661">
        <v>12</v>
      </c>
      <c r="B1923" s="662" t="s">
        <v>543</v>
      </c>
      <c r="C1923" s="662" t="s">
        <v>2356</v>
      </c>
      <c r="D1923" s="743" t="s">
        <v>4570</v>
      </c>
      <c r="E1923" s="744" t="s">
        <v>2380</v>
      </c>
      <c r="F1923" s="662" t="s">
        <v>2351</v>
      </c>
      <c r="G1923" s="662" t="s">
        <v>2495</v>
      </c>
      <c r="H1923" s="662" t="s">
        <v>544</v>
      </c>
      <c r="I1923" s="662" t="s">
        <v>3103</v>
      </c>
      <c r="J1923" s="662" t="s">
        <v>1230</v>
      </c>
      <c r="K1923" s="662" t="s">
        <v>3104</v>
      </c>
      <c r="L1923" s="663">
        <v>0</v>
      </c>
      <c r="M1923" s="663">
        <v>0</v>
      </c>
      <c r="N1923" s="662">
        <v>3</v>
      </c>
      <c r="O1923" s="745">
        <v>2.5</v>
      </c>
      <c r="P1923" s="663">
        <v>0</v>
      </c>
      <c r="Q1923" s="678"/>
      <c r="R1923" s="662">
        <v>2</v>
      </c>
      <c r="S1923" s="678">
        <v>0.66666666666666663</v>
      </c>
      <c r="T1923" s="745">
        <v>2</v>
      </c>
      <c r="U1923" s="701">
        <v>0.8</v>
      </c>
    </row>
    <row r="1924" spans="1:21" ht="14.4" customHeight="1" x14ac:dyDescent="0.3">
      <c r="A1924" s="661">
        <v>12</v>
      </c>
      <c r="B1924" s="662" t="s">
        <v>543</v>
      </c>
      <c r="C1924" s="662" t="s">
        <v>2356</v>
      </c>
      <c r="D1924" s="743" t="s">
        <v>4570</v>
      </c>
      <c r="E1924" s="744" t="s">
        <v>2380</v>
      </c>
      <c r="F1924" s="662" t="s">
        <v>2351</v>
      </c>
      <c r="G1924" s="662" t="s">
        <v>2495</v>
      </c>
      <c r="H1924" s="662" t="s">
        <v>544</v>
      </c>
      <c r="I1924" s="662" t="s">
        <v>2855</v>
      </c>
      <c r="J1924" s="662" t="s">
        <v>2853</v>
      </c>
      <c r="K1924" s="662" t="s">
        <v>2856</v>
      </c>
      <c r="L1924" s="663">
        <v>220.09</v>
      </c>
      <c r="M1924" s="663">
        <v>660.27</v>
      </c>
      <c r="N1924" s="662">
        <v>3</v>
      </c>
      <c r="O1924" s="745">
        <v>2</v>
      </c>
      <c r="P1924" s="663">
        <v>660.27</v>
      </c>
      <c r="Q1924" s="678">
        <v>1</v>
      </c>
      <c r="R1924" s="662">
        <v>3</v>
      </c>
      <c r="S1924" s="678">
        <v>1</v>
      </c>
      <c r="T1924" s="745">
        <v>2</v>
      </c>
      <c r="U1924" s="701">
        <v>1</v>
      </c>
    </row>
    <row r="1925" spans="1:21" ht="14.4" customHeight="1" x14ac:dyDescent="0.3">
      <c r="A1925" s="661">
        <v>12</v>
      </c>
      <c r="B1925" s="662" t="s">
        <v>543</v>
      </c>
      <c r="C1925" s="662" t="s">
        <v>2356</v>
      </c>
      <c r="D1925" s="743" t="s">
        <v>4570</v>
      </c>
      <c r="E1925" s="744" t="s">
        <v>2380</v>
      </c>
      <c r="F1925" s="662" t="s">
        <v>2351</v>
      </c>
      <c r="G1925" s="662" t="s">
        <v>2495</v>
      </c>
      <c r="H1925" s="662" t="s">
        <v>544</v>
      </c>
      <c r="I1925" s="662" t="s">
        <v>1229</v>
      </c>
      <c r="J1925" s="662" t="s">
        <v>1230</v>
      </c>
      <c r="K1925" s="662" t="s">
        <v>2634</v>
      </c>
      <c r="L1925" s="663">
        <v>173.52</v>
      </c>
      <c r="M1925" s="663">
        <v>3470.4</v>
      </c>
      <c r="N1925" s="662">
        <v>20</v>
      </c>
      <c r="O1925" s="745">
        <v>8.5</v>
      </c>
      <c r="P1925" s="663">
        <v>2776.32</v>
      </c>
      <c r="Q1925" s="678">
        <v>0.8</v>
      </c>
      <c r="R1925" s="662">
        <v>16</v>
      </c>
      <c r="S1925" s="678">
        <v>0.8</v>
      </c>
      <c r="T1925" s="745">
        <v>7</v>
      </c>
      <c r="U1925" s="701">
        <v>0.82352941176470584</v>
      </c>
    </row>
    <row r="1926" spans="1:21" ht="14.4" customHeight="1" x14ac:dyDescent="0.3">
      <c r="A1926" s="661">
        <v>12</v>
      </c>
      <c r="B1926" s="662" t="s">
        <v>543</v>
      </c>
      <c r="C1926" s="662" t="s">
        <v>2356</v>
      </c>
      <c r="D1926" s="743" t="s">
        <v>4570</v>
      </c>
      <c r="E1926" s="744" t="s">
        <v>2380</v>
      </c>
      <c r="F1926" s="662" t="s">
        <v>2351</v>
      </c>
      <c r="G1926" s="662" t="s">
        <v>2495</v>
      </c>
      <c r="H1926" s="662" t="s">
        <v>544</v>
      </c>
      <c r="I1926" s="662" t="s">
        <v>1229</v>
      </c>
      <c r="J1926" s="662" t="s">
        <v>1230</v>
      </c>
      <c r="K1926" s="662" t="s">
        <v>2634</v>
      </c>
      <c r="L1926" s="663">
        <v>104.17</v>
      </c>
      <c r="M1926" s="663">
        <v>4062.63</v>
      </c>
      <c r="N1926" s="662">
        <v>39</v>
      </c>
      <c r="O1926" s="745">
        <v>13.5</v>
      </c>
      <c r="P1926" s="663">
        <v>2812.59</v>
      </c>
      <c r="Q1926" s="678">
        <v>0.69230769230769229</v>
      </c>
      <c r="R1926" s="662">
        <v>27</v>
      </c>
      <c r="S1926" s="678">
        <v>0.69230769230769229</v>
      </c>
      <c r="T1926" s="745">
        <v>7.5</v>
      </c>
      <c r="U1926" s="701">
        <v>0.55555555555555558</v>
      </c>
    </row>
    <row r="1927" spans="1:21" ht="14.4" customHeight="1" x14ac:dyDescent="0.3">
      <c r="A1927" s="661">
        <v>12</v>
      </c>
      <c r="B1927" s="662" t="s">
        <v>543</v>
      </c>
      <c r="C1927" s="662" t="s">
        <v>2356</v>
      </c>
      <c r="D1927" s="743" t="s">
        <v>4570</v>
      </c>
      <c r="E1927" s="744" t="s">
        <v>2380</v>
      </c>
      <c r="F1927" s="662" t="s">
        <v>2351</v>
      </c>
      <c r="G1927" s="662" t="s">
        <v>2495</v>
      </c>
      <c r="H1927" s="662" t="s">
        <v>544</v>
      </c>
      <c r="I1927" s="662" t="s">
        <v>4208</v>
      </c>
      <c r="J1927" s="662" t="s">
        <v>2853</v>
      </c>
      <c r="K1927" s="662" t="s">
        <v>4209</v>
      </c>
      <c r="L1927" s="663">
        <v>66.03</v>
      </c>
      <c r="M1927" s="663">
        <v>396.18</v>
      </c>
      <c r="N1927" s="662">
        <v>6</v>
      </c>
      <c r="O1927" s="745">
        <v>0.5</v>
      </c>
      <c r="P1927" s="663">
        <v>396.18</v>
      </c>
      <c r="Q1927" s="678">
        <v>1</v>
      </c>
      <c r="R1927" s="662">
        <v>6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12</v>
      </c>
      <c r="B1928" s="662" t="s">
        <v>543</v>
      </c>
      <c r="C1928" s="662" t="s">
        <v>2356</v>
      </c>
      <c r="D1928" s="743" t="s">
        <v>4570</v>
      </c>
      <c r="E1928" s="744" t="s">
        <v>2380</v>
      </c>
      <c r="F1928" s="662" t="s">
        <v>2351</v>
      </c>
      <c r="G1928" s="662" t="s">
        <v>2495</v>
      </c>
      <c r="H1928" s="662" t="s">
        <v>544</v>
      </c>
      <c r="I1928" s="662" t="s">
        <v>2496</v>
      </c>
      <c r="J1928" s="662" t="s">
        <v>2497</v>
      </c>
      <c r="K1928" s="662" t="s">
        <v>2498</v>
      </c>
      <c r="L1928" s="663">
        <v>0</v>
      </c>
      <c r="M1928" s="663">
        <v>0</v>
      </c>
      <c r="N1928" s="662">
        <v>18</v>
      </c>
      <c r="O1928" s="745">
        <v>6</v>
      </c>
      <c r="P1928" s="663">
        <v>0</v>
      </c>
      <c r="Q1928" s="678"/>
      <c r="R1928" s="662">
        <v>16</v>
      </c>
      <c r="S1928" s="678">
        <v>0.88888888888888884</v>
      </c>
      <c r="T1928" s="745">
        <v>5</v>
      </c>
      <c r="U1928" s="701">
        <v>0.83333333333333337</v>
      </c>
    </row>
    <row r="1929" spans="1:21" ht="14.4" customHeight="1" x14ac:dyDescent="0.3">
      <c r="A1929" s="661">
        <v>12</v>
      </c>
      <c r="B1929" s="662" t="s">
        <v>543</v>
      </c>
      <c r="C1929" s="662" t="s">
        <v>2356</v>
      </c>
      <c r="D1929" s="743" t="s">
        <v>4570</v>
      </c>
      <c r="E1929" s="744" t="s">
        <v>2380</v>
      </c>
      <c r="F1929" s="662" t="s">
        <v>2351</v>
      </c>
      <c r="G1929" s="662" t="s">
        <v>2495</v>
      </c>
      <c r="H1929" s="662" t="s">
        <v>544</v>
      </c>
      <c r="I1929" s="662" t="s">
        <v>3633</v>
      </c>
      <c r="J1929" s="662" t="s">
        <v>2497</v>
      </c>
      <c r="K1929" s="662" t="s">
        <v>3634</v>
      </c>
      <c r="L1929" s="663">
        <v>0</v>
      </c>
      <c r="M1929" s="663">
        <v>0</v>
      </c>
      <c r="N1929" s="662">
        <v>3</v>
      </c>
      <c r="O1929" s="745">
        <v>1.5</v>
      </c>
      <c r="P1929" s="663">
        <v>0</v>
      </c>
      <c r="Q1929" s="678"/>
      <c r="R1929" s="662">
        <v>1</v>
      </c>
      <c r="S1929" s="678">
        <v>0.33333333333333331</v>
      </c>
      <c r="T1929" s="745">
        <v>0.5</v>
      </c>
      <c r="U1929" s="701">
        <v>0.33333333333333331</v>
      </c>
    </row>
    <row r="1930" spans="1:21" ht="14.4" customHeight="1" x14ac:dyDescent="0.3">
      <c r="A1930" s="661">
        <v>12</v>
      </c>
      <c r="B1930" s="662" t="s">
        <v>543</v>
      </c>
      <c r="C1930" s="662" t="s">
        <v>2356</v>
      </c>
      <c r="D1930" s="743" t="s">
        <v>4570</v>
      </c>
      <c r="E1930" s="744" t="s">
        <v>2380</v>
      </c>
      <c r="F1930" s="662" t="s">
        <v>2351</v>
      </c>
      <c r="G1930" s="662" t="s">
        <v>2495</v>
      </c>
      <c r="H1930" s="662" t="s">
        <v>544</v>
      </c>
      <c r="I1930" s="662" t="s">
        <v>2858</v>
      </c>
      <c r="J1930" s="662" t="s">
        <v>2859</v>
      </c>
      <c r="K1930" s="662" t="s">
        <v>2860</v>
      </c>
      <c r="L1930" s="663">
        <v>598</v>
      </c>
      <c r="M1930" s="663">
        <v>1794</v>
      </c>
      <c r="N1930" s="662">
        <v>3</v>
      </c>
      <c r="O1930" s="745">
        <v>1</v>
      </c>
      <c r="P1930" s="663">
        <v>1794</v>
      </c>
      <c r="Q1930" s="678">
        <v>1</v>
      </c>
      <c r="R1930" s="662">
        <v>3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12</v>
      </c>
      <c r="B1931" s="662" t="s">
        <v>543</v>
      </c>
      <c r="C1931" s="662" t="s">
        <v>2356</v>
      </c>
      <c r="D1931" s="743" t="s">
        <v>4570</v>
      </c>
      <c r="E1931" s="744" t="s">
        <v>2380</v>
      </c>
      <c r="F1931" s="662" t="s">
        <v>2351</v>
      </c>
      <c r="G1931" s="662" t="s">
        <v>2495</v>
      </c>
      <c r="H1931" s="662" t="s">
        <v>544</v>
      </c>
      <c r="I1931" s="662" t="s">
        <v>3851</v>
      </c>
      <c r="J1931" s="662" t="s">
        <v>2859</v>
      </c>
      <c r="K1931" s="662" t="s">
        <v>3852</v>
      </c>
      <c r="L1931" s="663">
        <v>0</v>
      </c>
      <c r="M1931" s="663">
        <v>0</v>
      </c>
      <c r="N1931" s="662">
        <v>1</v>
      </c>
      <c r="O1931" s="745">
        <v>1</v>
      </c>
      <c r="P1931" s="663">
        <v>0</v>
      </c>
      <c r="Q1931" s="678"/>
      <c r="R1931" s="662">
        <v>1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12</v>
      </c>
      <c r="B1932" s="662" t="s">
        <v>543</v>
      </c>
      <c r="C1932" s="662" t="s">
        <v>2356</v>
      </c>
      <c r="D1932" s="743" t="s">
        <v>4570</v>
      </c>
      <c r="E1932" s="744" t="s">
        <v>2380</v>
      </c>
      <c r="F1932" s="662" t="s">
        <v>2351</v>
      </c>
      <c r="G1932" s="662" t="s">
        <v>2495</v>
      </c>
      <c r="H1932" s="662" t="s">
        <v>544</v>
      </c>
      <c r="I1932" s="662" t="s">
        <v>3635</v>
      </c>
      <c r="J1932" s="662" t="s">
        <v>2497</v>
      </c>
      <c r="K1932" s="662" t="s">
        <v>3636</v>
      </c>
      <c r="L1932" s="663">
        <v>0</v>
      </c>
      <c r="M1932" s="663">
        <v>0</v>
      </c>
      <c r="N1932" s="662">
        <v>4</v>
      </c>
      <c r="O1932" s="745">
        <v>4</v>
      </c>
      <c r="P1932" s="663">
        <v>0</v>
      </c>
      <c r="Q1932" s="678"/>
      <c r="R1932" s="662">
        <v>3</v>
      </c>
      <c r="S1932" s="678">
        <v>0.75</v>
      </c>
      <c r="T1932" s="745">
        <v>3</v>
      </c>
      <c r="U1932" s="701">
        <v>0.75</v>
      </c>
    </row>
    <row r="1933" spans="1:21" ht="14.4" customHeight="1" x14ac:dyDescent="0.3">
      <c r="A1933" s="661">
        <v>12</v>
      </c>
      <c r="B1933" s="662" t="s">
        <v>543</v>
      </c>
      <c r="C1933" s="662" t="s">
        <v>2356</v>
      </c>
      <c r="D1933" s="743" t="s">
        <v>4570</v>
      </c>
      <c r="E1933" s="744" t="s">
        <v>2380</v>
      </c>
      <c r="F1933" s="662" t="s">
        <v>2351</v>
      </c>
      <c r="G1933" s="662" t="s">
        <v>2495</v>
      </c>
      <c r="H1933" s="662" t="s">
        <v>544</v>
      </c>
      <c r="I1933" s="662" t="s">
        <v>4210</v>
      </c>
      <c r="J1933" s="662" t="s">
        <v>2859</v>
      </c>
      <c r="K1933" s="662" t="s">
        <v>4211</v>
      </c>
      <c r="L1933" s="663">
        <v>0</v>
      </c>
      <c r="M1933" s="663">
        <v>0</v>
      </c>
      <c r="N1933" s="662">
        <v>1</v>
      </c>
      <c r="O1933" s="745">
        <v>1</v>
      </c>
      <c r="P1933" s="663">
        <v>0</v>
      </c>
      <c r="Q1933" s="678"/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12</v>
      </c>
      <c r="B1934" s="662" t="s">
        <v>543</v>
      </c>
      <c r="C1934" s="662" t="s">
        <v>2356</v>
      </c>
      <c r="D1934" s="743" t="s">
        <v>4570</v>
      </c>
      <c r="E1934" s="744" t="s">
        <v>2380</v>
      </c>
      <c r="F1934" s="662" t="s">
        <v>2351</v>
      </c>
      <c r="G1934" s="662" t="s">
        <v>2861</v>
      </c>
      <c r="H1934" s="662" t="s">
        <v>544</v>
      </c>
      <c r="I1934" s="662" t="s">
        <v>4212</v>
      </c>
      <c r="J1934" s="662" t="s">
        <v>2863</v>
      </c>
      <c r="K1934" s="662" t="s">
        <v>4213</v>
      </c>
      <c r="L1934" s="663">
        <v>0</v>
      </c>
      <c r="M1934" s="663">
        <v>0</v>
      </c>
      <c r="N1934" s="662">
        <v>1</v>
      </c>
      <c r="O1934" s="745">
        <v>0.5</v>
      </c>
      <c r="P1934" s="663">
        <v>0</v>
      </c>
      <c r="Q1934" s="678"/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12</v>
      </c>
      <c r="B1935" s="662" t="s">
        <v>543</v>
      </c>
      <c r="C1935" s="662" t="s">
        <v>2356</v>
      </c>
      <c r="D1935" s="743" t="s">
        <v>4570</v>
      </c>
      <c r="E1935" s="744" t="s">
        <v>2380</v>
      </c>
      <c r="F1935" s="662" t="s">
        <v>2351</v>
      </c>
      <c r="G1935" s="662" t="s">
        <v>2555</v>
      </c>
      <c r="H1935" s="662" t="s">
        <v>544</v>
      </c>
      <c r="I1935" s="662" t="s">
        <v>2556</v>
      </c>
      <c r="J1935" s="662" t="s">
        <v>2557</v>
      </c>
      <c r="K1935" s="662" t="s">
        <v>2558</v>
      </c>
      <c r="L1935" s="663">
        <v>316.08999999999997</v>
      </c>
      <c r="M1935" s="663">
        <v>34137.720000000008</v>
      </c>
      <c r="N1935" s="662">
        <v>108</v>
      </c>
      <c r="O1935" s="745">
        <v>33.5</v>
      </c>
      <c r="P1935" s="663">
        <v>21494.120000000006</v>
      </c>
      <c r="Q1935" s="678">
        <v>0.62962962962962965</v>
      </c>
      <c r="R1935" s="662">
        <v>68</v>
      </c>
      <c r="S1935" s="678">
        <v>0.62962962962962965</v>
      </c>
      <c r="T1935" s="745">
        <v>21.5</v>
      </c>
      <c r="U1935" s="701">
        <v>0.64179104477611937</v>
      </c>
    </row>
    <row r="1936" spans="1:21" ht="14.4" customHeight="1" x14ac:dyDescent="0.3">
      <c r="A1936" s="661">
        <v>12</v>
      </c>
      <c r="B1936" s="662" t="s">
        <v>543</v>
      </c>
      <c r="C1936" s="662" t="s">
        <v>2356</v>
      </c>
      <c r="D1936" s="743" t="s">
        <v>4570</v>
      </c>
      <c r="E1936" s="744" t="s">
        <v>2380</v>
      </c>
      <c r="F1936" s="662" t="s">
        <v>2351</v>
      </c>
      <c r="G1936" s="662" t="s">
        <v>2555</v>
      </c>
      <c r="H1936" s="662" t="s">
        <v>544</v>
      </c>
      <c r="I1936" s="662" t="s">
        <v>2556</v>
      </c>
      <c r="J1936" s="662" t="s">
        <v>2557</v>
      </c>
      <c r="K1936" s="662" t="s">
        <v>2558</v>
      </c>
      <c r="L1936" s="663">
        <v>308.69</v>
      </c>
      <c r="M1936" s="663">
        <v>44451.360000000001</v>
      </c>
      <c r="N1936" s="662">
        <v>144</v>
      </c>
      <c r="O1936" s="745">
        <v>37</v>
      </c>
      <c r="P1936" s="663">
        <v>27473.409999999996</v>
      </c>
      <c r="Q1936" s="678">
        <v>0.61805555555555547</v>
      </c>
      <c r="R1936" s="662">
        <v>89</v>
      </c>
      <c r="S1936" s="678">
        <v>0.61805555555555558</v>
      </c>
      <c r="T1936" s="745">
        <v>26.75</v>
      </c>
      <c r="U1936" s="701">
        <v>0.72297297297297303</v>
      </c>
    </row>
    <row r="1937" spans="1:21" ht="14.4" customHeight="1" x14ac:dyDescent="0.3">
      <c r="A1937" s="661">
        <v>12</v>
      </c>
      <c r="B1937" s="662" t="s">
        <v>543</v>
      </c>
      <c r="C1937" s="662" t="s">
        <v>2356</v>
      </c>
      <c r="D1937" s="743" t="s">
        <v>4570</v>
      </c>
      <c r="E1937" s="744" t="s">
        <v>2380</v>
      </c>
      <c r="F1937" s="662" t="s">
        <v>2351</v>
      </c>
      <c r="G1937" s="662" t="s">
        <v>2684</v>
      </c>
      <c r="H1937" s="662" t="s">
        <v>544</v>
      </c>
      <c r="I1937" s="662" t="s">
        <v>892</v>
      </c>
      <c r="J1937" s="662" t="s">
        <v>2685</v>
      </c>
      <c r="K1937" s="662" t="s">
        <v>2686</v>
      </c>
      <c r="L1937" s="663">
        <v>0</v>
      </c>
      <c r="M1937" s="663">
        <v>0</v>
      </c>
      <c r="N1937" s="662">
        <v>1</v>
      </c>
      <c r="O1937" s="745">
        <v>1</v>
      </c>
      <c r="P1937" s="663">
        <v>0</v>
      </c>
      <c r="Q1937" s="678"/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12</v>
      </c>
      <c r="B1938" s="662" t="s">
        <v>543</v>
      </c>
      <c r="C1938" s="662" t="s">
        <v>2356</v>
      </c>
      <c r="D1938" s="743" t="s">
        <v>4570</v>
      </c>
      <c r="E1938" s="744" t="s">
        <v>2380</v>
      </c>
      <c r="F1938" s="662" t="s">
        <v>2351</v>
      </c>
      <c r="G1938" s="662" t="s">
        <v>2405</v>
      </c>
      <c r="H1938" s="662" t="s">
        <v>544</v>
      </c>
      <c r="I1938" s="662" t="s">
        <v>4214</v>
      </c>
      <c r="J1938" s="662" t="s">
        <v>4215</v>
      </c>
      <c r="K1938" s="662" t="s">
        <v>4216</v>
      </c>
      <c r="L1938" s="663">
        <v>0</v>
      </c>
      <c r="M1938" s="663">
        <v>0</v>
      </c>
      <c r="N1938" s="662">
        <v>2</v>
      </c>
      <c r="O1938" s="745">
        <v>1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12</v>
      </c>
      <c r="B1939" s="662" t="s">
        <v>543</v>
      </c>
      <c r="C1939" s="662" t="s">
        <v>2356</v>
      </c>
      <c r="D1939" s="743" t="s">
        <v>4570</v>
      </c>
      <c r="E1939" s="744" t="s">
        <v>2380</v>
      </c>
      <c r="F1939" s="662" t="s">
        <v>2351</v>
      </c>
      <c r="G1939" s="662" t="s">
        <v>2405</v>
      </c>
      <c r="H1939" s="662" t="s">
        <v>544</v>
      </c>
      <c r="I1939" s="662" t="s">
        <v>2406</v>
      </c>
      <c r="J1939" s="662" t="s">
        <v>2407</v>
      </c>
      <c r="K1939" s="662" t="s">
        <v>2408</v>
      </c>
      <c r="L1939" s="663">
        <v>0</v>
      </c>
      <c r="M1939" s="663">
        <v>0</v>
      </c>
      <c r="N1939" s="662">
        <v>59</v>
      </c>
      <c r="O1939" s="745">
        <v>29</v>
      </c>
      <c r="P1939" s="663">
        <v>0</v>
      </c>
      <c r="Q1939" s="678"/>
      <c r="R1939" s="662">
        <v>46</v>
      </c>
      <c r="S1939" s="678">
        <v>0.77966101694915257</v>
      </c>
      <c r="T1939" s="745">
        <v>23</v>
      </c>
      <c r="U1939" s="701">
        <v>0.7931034482758621</v>
      </c>
    </row>
    <row r="1940" spans="1:21" ht="14.4" customHeight="1" x14ac:dyDescent="0.3">
      <c r="A1940" s="661">
        <v>12</v>
      </c>
      <c r="B1940" s="662" t="s">
        <v>543</v>
      </c>
      <c r="C1940" s="662" t="s">
        <v>2356</v>
      </c>
      <c r="D1940" s="743" t="s">
        <v>4570</v>
      </c>
      <c r="E1940" s="744" t="s">
        <v>2380</v>
      </c>
      <c r="F1940" s="662" t="s">
        <v>2351</v>
      </c>
      <c r="G1940" s="662" t="s">
        <v>2405</v>
      </c>
      <c r="H1940" s="662" t="s">
        <v>544</v>
      </c>
      <c r="I1940" s="662" t="s">
        <v>2867</v>
      </c>
      <c r="J1940" s="662" t="s">
        <v>2868</v>
      </c>
      <c r="K1940" s="662" t="s">
        <v>2869</v>
      </c>
      <c r="L1940" s="663">
        <v>0</v>
      </c>
      <c r="M1940" s="663">
        <v>0</v>
      </c>
      <c r="N1940" s="662">
        <v>1</v>
      </c>
      <c r="O1940" s="745"/>
      <c r="P1940" s="663">
        <v>0</v>
      </c>
      <c r="Q1940" s="678"/>
      <c r="R1940" s="662">
        <v>1</v>
      </c>
      <c r="S1940" s="678">
        <v>1</v>
      </c>
      <c r="T1940" s="745"/>
      <c r="U1940" s="701"/>
    </row>
    <row r="1941" spans="1:21" ht="14.4" customHeight="1" x14ac:dyDescent="0.3">
      <c r="A1941" s="661">
        <v>12</v>
      </c>
      <c r="B1941" s="662" t="s">
        <v>543</v>
      </c>
      <c r="C1941" s="662" t="s">
        <v>2356</v>
      </c>
      <c r="D1941" s="743" t="s">
        <v>4570</v>
      </c>
      <c r="E1941" s="744" t="s">
        <v>2380</v>
      </c>
      <c r="F1941" s="662" t="s">
        <v>2351</v>
      </c>
      <c r="G1941" s="662" t="s">
        <v>2405</v>
      </c>
      <c r="H1941" s="662" t="s">
        <v>544</v>
      </c>
      <c r="I1941" s="662" t="s">
        <v>4217</v>
      </c>
      <c r="J1941" s="662" t="s">
        <v>4218</v>
      </c>
      <c r="K1941" s="662" t="s">
        <v>2408</v>
      </c>
      <c r="L1941" s="663">
        <v>0</v>
      </c>
      <c r="M1941" s="663">
        <v>0</v>
      </c>
      <c r="N1941" s="662">
        <v>3</v>
      </c>
      <c r="O1941" s="745">
        <v>1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12</v>
      </c>
      <c r="B1942" s="662" t="s">
        <v>543</v>
      </c>
      <c r="C1942" s="662" t="s">
        <v>2356</v>
      </c>
      <c r="D1942" s="743" t="s">
        <v>4570</v>
      </c>
      <c r="E1942" s="744" t="s">
        <v>2380</v>
      </c>
      <c r="F1942" s="662" t="s">
        <v>2351</v>
      </c>
      <c r="G1942" s="662" t="s">
        <v>2405</v>
      </c>
      <c r="H1942" s="662" t="s">
        <v>544</v>
      </c>
      <c r="I1942" s="662" t="s">
        <v>2645</v>
      </c>
      <c r="J1942" s="662" t="s">
        <v>2407</v>
      </c>
      <c r="K1942" s="662" t="s">
        <v>2646</v>
      </c>
      <c r="L1942" s="663">
        <v>0</v>
      </c>
      <c r="M1942" s="663">
        <v>0</v>
      </c>
      <c r="N1942" s="662">
        <v>6</v>
      </c>
      <c r="O1942" s="745">
        <v>5</v>
      </c>
      <c r="P1942" s="663">
        <v>0</v>
      </c>
      <c r="Q1942" s="678"/>
      <c r="R1942" s="662">
        <v>3</v>
      </c>
      <c r="S1942" s="678">
        <v>0.5</v>
      </c>
      <c r="T1942" s="745">
        <v>3</v>
      </c>
      <c r="U1942" s="701">
        <v>0.6</v>
      </c>
    </row>
    <row r="1943" spans="1:21" ht="14.4" customHeight="1" x14ac:dyDescent="0.3">
      <c r="A1943" s="661">
        <v>12</v>
      </c>
      <c r="B1943" s="662" t="s">
        <v>543</v>
      </c>
      <c r="C1943" s="662" t="s">
        <v>2356</v>
      </c>
      <c r="D1943" s="743" t="s">
        <v>4570</v>
      </c>
      <c r="E1943" s="744" t="s">
        <v>2380</v>
      </c>
      <c r="F1943" s="662" t="s">
        <v>2351</v>
      </c>
      <c r="G1943" s="662" t="s">
        <v>2405</v>
      </c>
      <c r="H1943" s="662" t="s">
        <v>544</v>
      </c>
      <c r="I1943" s="662" t="s">
        <v>4219</v>
      </c>
      <c r="J1943" s="662" t="s">
        <v>4215</v>
      </c>
      <c r="K1943" s="662" t="s">
        <v>3154</v>
      </c>
      <c r="L1943" s="663">
        <v>0</v>
      </c>
      <c r="M1943" s="663">
        <v>0</v>
      </c>
      <c r="N1943" s="662">
        <v>1</v>
      </c>
      <c r="O1943" s="745">
        <v>1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12</v>
      </c>
      <c r="B1944" s="662" t="s">
        <v>543</v>
      </c>
      <c r="C1944" s="662" t="s">
        <v>2356</v>
      </c>
      <c r="D1944" s="743" t="s">
        <v>4570</v>
      </c>
      <c r="E1944" s="744" t="s">
        <v>2380</v>
      </c>
      <c r="F1944" s="662" t="s">
        <v>2351</v>
      </c>
      <c r="G1944" s="662" t="s">
        <v>2405</v>
      </c>
      <c r="H1944" s="662" t="s">
        <v>544</v>
      </c>
      <c r="I1944" s="662" t="s">
        <v>4220</v>
      </c>
      <c r="J1944" s="662" t="s">
        <v>2407</v>
      </c>
      <c r="K1944" s="662" t="s">
        <v>4221</v>
      </c>
      <c r="L1944" s="663">
        <v>0</v>
      </c>
      <c r="M1944" s="663">
        <v>0</v>
      </c>
      <c r="N1944" s="662">
        <v>1</v>
      </c>
      <c r="O1944" s="745">
        <v>1</v>
      </c>
      <c r="P1944" s="663">
        <v>0</v>
      </c>
      <c r="Q1944" s="678"/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12</v>
      </c>
      <c r="B1945" s="662" t="s">
        <v>543</v>
      </c>
      <c r="C1945" s="662" t="s">
        <v>2356</v>
      </c>
      <c r="D1945" s="743" t="s">
        <v>4570</v>
      </c>
      <c r="E1945" s="744" t="s">
        <v>2380</v>
      </c>
      <c r="F1945" s="662" t="s">
        <v>2351</v>
      </c>
      <c r="G1945" s="662" t="s">
        <v>2405</v>
      </c>
      <c r="H1945" s="662" t="s">
        <v>544</v>
      </c>
      <c r="I1945" s="662" t="s">
        <v>3108</v>
      </c>
      <c r="J1945" s="662" t="s">
        <v>2407</v>
      </c>
      <c r="K1945" s="662" t="s">
        <v>3109</v>
      </c>
      <c r="L1945" s="663">
        <v>0</v>
      </c>
      <c r="M1945" s="663">
        <v>0</v>
      </c>
      <c r="N1945" s="662">
        <v>6</v>
      </c>
      <c r="O1945" s="745">
        <v>5</v>
      </c>
      <c r="P1945" s="663">
        <v>0</v>
      </c>
      <c r="Q1945" s="678"/>
      <c r="R1945" s="662">
        <v>2</v>
      </c>
      <c r="S1945" s="678">
        <v>0.33333333333333331</v>
      </c>
      <c r="T1945" s="745">
        <v>2</v>
      </c>
      <c r="U1945" s="701">
        <v>0.4</v>
      </c>
    </row>
    <row r="1946" spans="1:21" ht="14.4" customHeight="1" x14ac:dyDescent="0.3">
      <c r="A1946" s="661">
        <v>12</v>
      </c>
      <c r="B1946" s="662" t="s">
        <v>543</v>
      </c>
      <c r="C1946" s="662" t="s">
        <v>2356</v>
      </c>
      <c r="D1946" s="743" t="s">
        <v>4570</v>
      </c>
      <c r="E1946" s="744" t="s">
        <v>2380</v>
      </c>
      <c r="F1946" s="662" t="s">
        <v>2351</v>
      </c>
      <c r="G1946" s="662" t="s">
        <v>4222</v>
      </c>
      <c r="H1946" s="662" t="s">
        <v>544</v>
      </c>
      <c r="I1946" s="662" t="s">
        <v>4223</v>
      </c>
      <c r="J1946" s="662" t="s">
        <v>795</v>
      </c>
      <c r="K1946" s="662" t="s">
        <v>4224</v>
      </c>
      <c r="L1946" s="663">
        <v>0</v>
      </c>
      <c r="M1946" s="663">
        <v>0</v>
      </c>
      <c r="N1946" s="662">
        <v>2</v>
      </c>
      <c r="O1946" s="745">
        <v>2</v>
      </c>
      <c r="P1946" s="663">
        <v>0</v>
      </c>
      <c r="Q1946" s="678"/>
      <c r="R1946" s="662">
        <v>1</v>
      </c>
      <c r="S1946" s="678">
        <v>0.5</v>
      </c>
      <c r="T1946" s="745">
        <v>1</v>
      </c>
      <c r="U1946" s="701">
        <v>0.5</v>
      </c>
    </row>
    <row r="1947" spans="1:21" ht="14.4" customHeight="1" x14ac:dyDescent="0.3">
      <c r="A1947" s="661">
        <v>12</v>
      </c>
      <c r="B1947" s="662" t="s">
        <v>543</v>
      </c>
      <c r="C1947" s="662" t="s">
        <v>2356</v>
      </c>
      <c r="D1947" s="743" t="s">
        <v>4570</v>
      </c>
      <c r="E1947" s="744" t="s">
        <v>2380</v>
      </c>
      <c r="F1947" s="662" t="s">
        <v>2351</v>
      </c>
      <c r="G1947" s="662" t="s">
        <v>2409</v>
      </c>
      <c r="H1947" s="662" t="s">
        <v>544</v>
      </c>
      <c r="I1947" s="662" t="s">
        <v>779</v>
      </c>
      <c r="J1947" s="662" t="s">
        <v>2410</v>
      </c>
      <c r="K1947" s="662" t="s">
        <v>2411</v>
      </c>
      <c r="L1947" s="663">
        <v>0</v>
      </c>
      <c r="M1947" s="663">
        <v>0</v>
      </c>
      <c r="N1947" s="662">
        <v>13</v>
      </c>
      <c r="O1947" s="745">
        <v>4</v>
      </c>
      <c r="P1947" s="663">
        <v>0</v>
      </c>
      <c r="Q1947" s="678"/>
      <c r="R1947" s="662">
        <v>8</v>
      </c>
      <c r="S1947" s="678">
        <v>0.61538461538461542</v>
      </c>
      <c r="T1947" s="745">
        <v>2.5</v>
      </c>
      <c r="U1947" s="701">
        <v>0.625</v>
      </c>
    </row>
    <row r="1948" spans="1:21" ht="14.4" customHeight="1" x14ac:dyDescent="0.3">
      <c r="A1948" s="661">
        <v>12</v>
      </c>
      <c r="B1948" s="662" t="s">
        <v>543</v>
      </c>
      <c r="C1948" s="662" t="s">
        <v>2356</v>
      </c>
      <c r="D1948" s="743" t="s">
        <v>4570</v>
      </c>
      <c r="E1948" s="744" t="s">
        <v>2380</v>
      </c>
      <c r="F1948" s="662" t="s">
        <v>2351</v>
      </c>
      <c r="G1948" s="662" t="s">
        <v>2870</v>
      </c>
      <c r="H1948" s="662" t="s">
        <v>544</v>
      </c>
      <c r="I1948" s="662" t="s">
        <v>2874</v>
      </c>
      <c r="J1948" s="662" t="s">
        <v>2875</v>
      </c>
      <c r="K1948" s="662" t="s">
        <v>2876</v>
      </c>
      <c r="L1948" s="663">
        <v>1708.55</v>
      </c>
      <c r="M1948" s="663">
        <v>1708.55</v>
      </c>
      <c r="N1948" s="662">
        <v>1</v>
      </c>
      <c r="O1948" s="745">
        <v>1</v>
      </c>
      <c r="P1948" s="663">
        <v>1708.55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12</v>
      </c>
      <c r="B1949" s="662" t="s">
        <v>543</v>
      </c>
      <c r="C1949" s="662" t="s">
        <v>2356</v>
      </c>
      <c r="D1949" s="743" t="s">
        <v>4570</v>
      </c>
      <c r="E1949" s="744" t="s">
        <v>2380</v>
      </c>
      <c r="F1949" s="662" t="s">
        <v>2351</v>
      </c>
      <c r="G1949" s="662" t="s">
        <v>2870</v>
      </c>
      <c r="H1949" s="662" t="s">
        <v>544</v>
      </c>
      <c r="I1949" s="662" t="s">
        <v>3639</v>
      </c>
      <c r="J1949" s="662" t="s">
        <v>2872</v>
      </c>
      <c r="K1949" s="662" t="s">
        <v>2225</v>
      </c>
      <c r="L1949" s="663">
        <v>0</v>
      </c>
      <c r="M1949" s="663">
        <v>0</v>
      </c>
      <c r="N1949" s="662">
        <v>6</v>
      </c>
      <c r="O1949" s="745">
        <v>2</v>
      </c>
      <c r="P1949" s="663">
        <v>0</v>
      </c>
      <c r="Q1949" s="678"/>
      <c r="R1949" s="662">
        <v>6</v>
      </c>
      <c r="S1949" s="678">
        <v>1</v>
      </c>
      <c r="T1949" s="745">
        <v>2</v>
      </c>
      <c r="U1949" s="701">
        <v>1</v>
      </c>
    </row>
    <row r="1950" spans="1:21" ht="14.4" customHeight="1" x14ac:dyDescent="0.3">
      <c r="A1950" s="661">
        <v>12</v>
      </c>
      <c r="B1950" s="662" t="s">
        <v>543</v>
      </c>
      <c r="C1950" s="662" t="s">
        <v>2356</v>
      </c>
      <c r="D1950" s="743" t="s">
        <v>4570</v>
      </c>
      <c r="E1950" s="744" t="s">
        <v>2380</v>
      </c>
      <c r="F1950" s="662" t="s">
        <v>2351</v>
      </c>
      <c r="G1950" s="662" t="s">
        <v>2870</v>
      </c>
      <c r="H1950" s="662" t="s">
        <v>544</v>
      </c>
      <c r="I1950" s="662" t="s">
        <v>2877</v>
      </c>
      <c r="J1950" s="662" t="s">
        <v>2872</v>
      </c>
      <c r="K1950" s="662" t="s">
        <v>2873</v>
      </c>
      <c r="L1950" s="663">
        <v>854.27</v>
      </c>
      <c r="M1950" s="663">
        <v>2562.81</v>
      </c>
      <c r="N1950" s="662">
        <v>3</v>
      </c>
      <c r="O1950" s="745">
        <v>2.5</v>
      </c>
      <c r="P1950" s="663">
        <v>2562.81</v>
      </c>
      <c r="Q1950" s="678">
        <v>1</v>
      </c>
      <c r="R1950" s="662">
        <v>3</v>
      </c>
      <c r="S1950" s="678">
        <v>1</v>
      </c>
      <c r="T1950" s="745">
        <v>2.5</v>
      </c>
      <c r="U1950" s="701">
        <v>1</v>
      </c>
    </row>
    <row r="1951" spans="1:21" ht="14.4" customHeight="1" x14ac:dyDescent="0.3">
      <c r="A1951" s="661">
        <v>12</v>
      </c>
      <c r="B1951" s="662" t="s">
        <v>543</v>
      </c>
      <c r="C1951" s="662" t="s">
        <v>2356</v>
      </c>
      <c r="D1951" s="743" t="s">
        <v>4570</v>
      </c>
      <c r="E1951" s="744" t="s">
        <v>2380</v>
      </c>
      <c r="F1951" s="662" t="s">
        <v>2351</v>
      </c>
      <c r="G1951" s="662" t="s">
        <v>2870</v>
      </c>
      <c r="H1951" s="662" t="s">
        <v>544</v>
      </c>
      <c r="I1951" s="662" t="s">
        <v>2878</v>
      </c>
      <c r="J1951" s="662" t="s">
        <v>2875</v>
      </c>
      <c r="K1951" s="662" t="s">
        <v>2876</v>
      </c>
      <c r="L1951" s="663">
        <v>1708.55</v>
      </c>
      <c r="M1951" s="663">
        <v>3417.1</v>
      </c>
      <c r="N1951" s="662">
        <v>2</v>
      </c>
      <c r="O1951" s="745">
        <v>1.5</v>
      </c>
      <c r="P1951" s="663">
        <v>3417.1</v>
      </c>
      <c r="Q1951" s="678">
        <v>1</v>
      </c>
      <c r="R1951" s="662">
        <v>2</v>
      </c>
      <c r="S1951" s="678">
        <v>1</v>
      </c>
      <c r="T1951" s="745">
        <v>1.5</v>
      </c>
      <c r="U1951" s="701">
        <v>1</v>
      </c>
    </row>
    <row r="1952" spans="1:21" ht="14.4" customHeight="1" x14ac:dyDescent="0.3">
      <c r="A1952" s="661">
        <v>12</v>
      </c>
      <c r="B1952" s="662" t="s">
        <v>543</v>
      </c>
      <c r="C1952" s="662" t="s">
        <v>2356</v>
      </c>
      <c r="D1952" s="743" t="s">
        <v>4570</v>
      </c>
      <c r="E1952" s="744" t="s">
        <v>2380</v>
      </c>
      <c r="F1952" s="662" t="s">
        <v>2351</v>
      </c>
      <c r="G1952" s="662" t="s">
        <v>2870</v>
      </c>
      <c r="H1952" s="662" t="s">
        <v>544</v>
      </c>
      <c r="I1952" s="662" t="s">
        <v>3113</v>
      </c>
      <c r="J1952" s="662" t="s">
        <v>2872</v>
      </c>
      <c r="K1952" s="662" t="s">
        <v>3114</v>
      </c>
      <c r="L1952" s="663">
        <v>0</v>
      </c>
      <c r="M1952" s="663">
        <v>0</v>
      </c>
      <c r="N1952" s="662">
        <v>1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12</v>
      </c>
      <c r="B1953" s="662" t="s">
        <v>543</v>
      </c>
      <c r="C1953" s="662" t="s">
        <v>2356</v>
      </c>
      <c r="D1953" s="743" t="s">
        <v>4570</v>
      </c>
      <c r="E1953" s="744" t="s">
        <v>2380</v>
      </c>
      <c r="F1953" s="662" t="s">
        <v>2351</v>
      </c>
      <c r="G1953" s="662" t="s">
        <v>2870</v>
      </c>
      <c r="H1953" s="662" t="s">
        <v>544</v>
      </c>
      <c r="I1953" s="662" t="s">
        <v>3866</v>
      </c>
      <c r="J1953" s="662" t="s">
        <v>3867</v>
      </c>
      <c r="K1953" s="662" t="s">
        <v>2873</v>
      </c>
      <c r="L1953" s="663">
        <v>854.27</v>
      </c>
      <c r="M1953" s="663">
        <v>854.27</v>
      </c>
      <c r="N1953" s="662">
        <v>1</v>
      </c>
      <c r="O1953" s="745">
        <v>0.5</v>
      </c>
      <c r="P1953" s="663">
        <v>854.27</v>
      </c>
      <c r="Q1953" s="678">
        <v>1</v>
      </c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12</v>
      </c>
      <c r="B1954" s="662" t="s">
        <v>543</v>
      </c>
      <c r="C1954" s="662" t="s">
        <v>2356</v>
      </c>
      <c r="D1954" s="743" t="s">
        <v>4570</v>
      </c>
      <c r="E1954" s="744" t="s">
        <v>2380</v>
      </c>
      <c r="F1954" s="662" t="s">
        <v>2351</v>
      </c>
      <c r="G1954" s="662" t="s">
        <v>2412</v>
      </c>
      <c r="H1954" s="662" t="s">
        <v>544</v>
      </c>
      <c r="I1954" s="662" t="s">
        <v>2413</v>
      </c>
      <c r="J1954" s="662" t="s">
        <v>1457</v>
      </c>
      <c r="K1954" s="662" t="s">
        <v>2414</v>
      </c>
      <c r="L1954" s="663">
        <v>22.44</v>
      </c>
      <c r="M1954" s="663">
        <v>1346.4000000000005</v>
      </c>
      <c r="N1954" s="662">
        <v>60</v>
      </c>
      <c r="O1954" s="745">
        <v>42.5</v>
      </c>
      <c r="P1954" s="663">
        <v>875.16000000000065</v>
      </c>
      <c r="Q1954" s="678">
        <v>0.65000000000000024</v>
      </c>
      <c r="R1954" s="662">
        <v>39</v>
      </c>
      <c r="S1954" s="678">
        <v>0.65</v>
      </c>
      <c r="T1954" s="745">
        <v>28</v>
      </c>
      <c r="U1954" s="701">
        <v>0.6588235294117647</v>
      </c>
    </row>
    <row r="1955" spans="1:21" ht="14.4" customHeight="1" x14ac:dyDescent="0.3">
      <c r="A1955" s="661">
        <v>12</v>
      </c>
      <c r="B1955" s="662" t="s">
        <v>543</v>
      </c>
      <c r="C1955" s="662" t="s">
        <v>2356</v>
      </c>
      <c r="D1955" s="743" t="s">
        <v>4570</v>
      </c>
      <c r="E1955" s="744" t="s">
        <v>2380</v>
      </c>
      <c r="F1955" s="662" t="s">
        <v>2351</v>
      </c>
      <c r="G1955" s="662" t="s">
        <v>2412</v>
      </c>
      <c r="H1955" s="662" t="s">
        <v>544</v>
      </c>
      <c r="I1955" s="662" t="s">
        <v>2413</v>
      </c>
      <c r="J1955" s="662" t="s">
        <v>1457</v>
      </c>
      <c r="K1955" s="662" t="s">
        <v>2414</v>
      </c>
      <c r="L1955" s="663">
        <v>42.54</v>
      </c>
      <c r="M1955" s="663">
        <v>3700.9799999999991</v>
      </c>
      <c r="N1955" s="662">
        <v>87</v>
      </c>
      <c r="O1955" s="745">
        <v>41.5</v>
      </c>
      <c r="P1955" s="663">
        <v>1914.2999999999993</v>
      </c>
      <c r="Q1955" s="678">
        <v>0.51724137931034475</v>
      </c>
      <c r="R1955" s="662">
        <v>45</v>
      </c>
      <c r="S1955" s="678">
        <v>0.51724137931034486</v>
      </c>
      <c r="T1955" s="745">
        <v>22.75</v>
      </c>
      <c r="U1955" s="701">
        <v>0.54819277108433739</v>
      </c>
    </row>
    <row r="1956" spans="1:21" ht="14.4" customHeight="1" x14ac:dyDescent="0.3">
      <c r="A1956" s="661">
        <v>12</v>
      </c>
      <c r="B1956" s="662" t="s">
        <v>543</v>
      </c>
      <c r="C1956" s="662" t="s">
        <v>2356</v>
      </c>
      <c r="D1956" s="743" t="s">
        <v>4570</v>
      </c>
      <c r="E1956" s="744" t="s">
        <v>2380</v>
      </c>
      <c r="F1956" s="662" t="s">
        <v>2351</v>
      </c>
      <c r="G1956" s="662" t="s">
        <v>2412</v>
      </c>
      <c r="H1956" s="662" t="s">
        <v>544</v>
      </c>
      <c r="I1956" s="662" t="s">
        <v>4225</v>
      </c>
      <c r="J1956" s="662" t="s">
        <v>3346</v>
      </c>
      <c r="K1956" s="662" t="s">
        <v>3347</v>
      </c>
      <c r="L1956" s="663">
        <v>24.05</v>
      </c>
      <c r="M1956" s="663">
        <v>48.1</v>
      </c>
      <c r="N1956" s="662">
        <v>2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12</v>
      </c>
      <c r="B1957" s="662" t="s">
        <v>543</v>
      </c>
      <c r="C1957" s="662" t="s">
        <v>2356</v>
      </c>
      <c r="D1957" s="743" t="s">
        <v>4570</v>
      </c>
      <c r="E1957" s="744" t="s">
        <v>2380</v>
      </c>
      <c r="F1957" s="662" t="s">
        <v>2351</v>
      </c>
      <c r="G1957" s="662" t="s">
        <v>2879</v>
      </c>
      <c r="H1957" s="662" t="s">
        <v>544</v>
      </c>
      <c r="I1957" s="662" t="s">
        <v>2880</v>
      </c>
      <c r="J1957" s="662" t="s">
        <v>2881</v>
      </c>
      <c r="K1957" s="662" t="s">
        <v>2882</v>
      </c>
      <c r="L1957" s="663">
        <v>0</v>
      </c>
      <c r="M1957" s="663">
        <v>0</v>
      </c>
      <c r="N1957" s="662">
        <v>1</v>
      </c>
      <c r="O1957" s="745">
        <v>1</v>
      </c>
      <c r="P1957" s="663">
        <v>0</v>
      </c>
      <c r="Q1957" s="678"/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12</v>
      </c>
      <c r="B1958" s="662" t="s">
        <v>543</v>
      </c>
      <c r="C1958" s="662" t="s">
        <v>2356</v>
      </c>
      <c r="D1958" s="743" t="s">
        <v>4570</v>
      </c>
      <c r="E1958" s="744" t="s">
        <v>2380</v>
      </c>
      <c r="F1958" s="662" t="s">
        <v>2351</v>
      </c>
      <c r="G1958" s="662" t="s">
        <v>2889</v>
      </c>
      <c r="H1958" s="662" t="s">
        <v>544</v>
      </c>
      <c r="I1958" s="662" t="s">
        <v>4226</v>
      </c>
      <c r="J1958" s="662" t="s">
        <v>3053</v>
      </c>
      <c r="K1958" s="662" t="s">
        <v>2554</v>
      </c>
      <c r="L1958" s="663">
        <v>0</v>
      </c>
      <c r="M1958" s="663">
        <v>0</v>
      </c>
      <c r="N1958" s="662">
        <v>1</v>
      </c>
      <c r="O1958" s="745">
        <v>0.5</v>
      </c>
      <c r="P1958" s="663">
        <v>0</v>
      </c>
      <c r="Q1958" s="678"/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12</v>
      </c>
      <c r="B1959" s="662" t="s">
        <v>543</v>
      </c>
      <c r="C1959" s="662" t="s">
        <v>2356</v>
      </c>
      <c r="D1959" s="743" t="s">
        <v>4570</v>
      </c>
      <c r="E1959" s="744" t="s">
        <v>2380</v>
      </c>
      <c r="F1959" s="662" t="s">
        <v>2351</v>
      </c>
      <c r="G1959" s="662" t="s">
        <v>2537</v>
      </c>
      <c r="H1959" s="662" t="s">
        <v>1529</v>
      </c>
      <c r="I1959" s="662" t="s">
        <v>1543</v>
      </c>
      <c r="J1959" s="662" t="s">
        <v>1544</v>
      </c>
      <c r="K1959" s="662" t="s">
        <v>2257</v>
      </c>
      <c r="L1959" s="663">
        <v>131.54</v>
      </c>
      <c r="M1959" s="663">
        <v>1710.02</v>
      </c>
      <c r="N1959" s="662">
        <v>13</v>
      </c>
      <c r="O1959" s="745">
        <v>9</v>
      </c>
      <c r="P1959" s="663">
        <v>1315.3999999999999</v>
      </c>
      <c r="Q1959" s="678">
        <v>0.76923076923076916</v>
      </c>
      <c r="R1959" s="662">
        <v>10</v>
      </c>
      <c r="S1959" s="678">
        <v>0.76923076923076927</v>
      </c>
      <c r="T1959" s="745">
        <v>7</v>
      </c>
      <c r="U1959" s="701">
        <v>0.77777777777777779</v>
      </c>
    </row>
    <row r="1960" spans="1:21" ht="14.4" customHeight="1" x14ac:dyDescent="0.3">
      <c r="A1960" s="661">
        <v>12</v>
      </c>
      <c r="B1960" s="662" t="s">
        <v>543</v>
      </c>
      <c r="C1960" s="662" t="s">
        <v>2356</v>
      </c>
      <c r="D1960" s="743" t="s">
        <v>4570</v>
      </c>
      <c r="E1960" s="744" t="s">
        <v>2380</v>
      </c>
      <c r="F1960" s="662" t="s">
        <v>2351</v>
      </c>
      <c r="G1960" s="662" t="s">
        <v>2537</v>
      </c>
      <c r="H1960" s="662" t="s">
        <v>544</v>
      </c>
      <c r="I1960" s="662" t="s">
        <v>2893</v>
      </c>
      <c r="J1960" s="662" t="s">
        <v>2894</v>
      </c>
      <c r="K1960" s="662" t="s">
        <v>2895</v>
      </c>
      <c r="L1960" s="663">
        <v>438.49</v>
      </c>
      <c r="M1960" s="663">
        <v>12277.719999999998</v>
      </c>
      <c r="N1960" s="662">
        <v>28</v>
      </c>
      <c r="O1960" s="745">
        <v>23</v>
      </c>
      <c r="P1960" s="663">
        <v>9646.779999999997</v>
      </c>
      <c r="Q1960" s="678">
        <v>0.78571428571428559</v>
      </c>
      <c r="R1960" s="662">
        <v>22</v>
      </c>
      <c r="S1960" s="678">
        <v>0.7857142857142857</v>
      </c>
      <c r="T1960" s="745">
        <v>19.5</v>
      </c>
      <c r="U1960" s="701">
        <v>0.84782608695652173</v>
      </c>
    </row>
    <row r="1961" spans="1:21" ht="14.4" customHeight="1" x14ac:dyDescent="0.3">
      <c r="A1961" s="661">
        <v>12</v>
      </c>
      <c r="B1961" s="662" t="s">
        <v>543</v>
      </c>
      <c r="C1961" s="662" t="s">
        <v>2356</v>
      </c>
      <c r="D1961" s="743" t="s">
        <v>4570</v>
      </c>
      <c r="E1961" s="744" t="s">
        <v>2380</v>
      </c>
      <c r="F1961" s="662" t="s">
        <v>2351</v>
      </c>
      <c r="G1961" s="662" t="s">
        <v>2537</v>
      </c>
      <c r="H1961" s="662" t="s">
        <v>1529</v>
      </c>
      <c r="I1961" s="662" t="s">
        <v>2538</v>
      </c>
      <c r="J1961" s="662" t="s">
        <v>1544</v>
      </c>
      <c r="K1961" s="662" t="s">
        <v>2539</v>
      </c>
      <c r="L1961" s="663">
        <v>394.64</v>
      </c>
      <c r="M1961" s="663">
        <v>59195.999999999942</v>
      </c>
      <c r="N1961" s="662">
        <v>150</v>
      </c>
      <c r="O1961" s="745">
        <v>133</v>
      </c>
      <c r="P1961" s="663">
        <v>41437.199999999953</v>
      </c>
      <c r="Q1961" s="678">
        <v>0.7</v>
      </c>
      <c r="R1961" s="662">
        <v>105</v>
      </c>
      <c r="S1961" s="678">
        <v>0.7</v>
      </c>
      <c r="T1961" s="745">
        <v>93</v>
      </c>
      <c r="U1961" s="701">
        <v>0.6992481203007519</v>
      </c>
    </row>
    <row r="1962" spans="1:21" ht="14.4" customHeight="1" x14ac:dyDescent="0.3">
      <c r="A1962" s="661">
        <v>12</v>
      </c>
      <c r="B1962" s="662" t="s">
        <v>543</v>
      </c>
      <c r="C1962" s="662" t="s">
        <v>2356</v>
      </c>
      <c r="D1962" s="743" t="s">
        <v>4570</v>
      </c>
      <c r="E1962" s="744" t="s">
        <v>2380</v>
      </c>
      <c r="F1962" s="662" t="s">
        <v>2351</v>
      </c>
      <c r="G1962" s="662" t="s">
        <v>2537</v>
      </c>
      <c r="H1962" s="662" t="s">
        <v>1529</v>
      </c>
      <c r="I1962" s="662" t="s">
        <v>2620</v>
      </c>
      <c r="J1962" s="662" t="s">
        <v>1544</v>
      </c>
      <c r="K1962" s="662" t="s">
        <v>2621</v>
      </c>
      <c r="L1962" s="663">
        <v>438.49</v>
      </c>
      <c r="M1962" s="663">
        <v>438.49</v>
      </c>
      <c r="N1962" s="662">
        <v>1</v>
      </c>
      <c r="O1962" s="745">
        <v>1</v>
      </c>
      <c r="P1962" s="663">
        <v>438.49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12</v>
      </c>
      <c r="B1963" s="662" t="s">
        <v>543</v>
      </c>
      <c r="C1963" s="662" t="s">
        <v>2356</v>
      </c>
      <c r="D1963" s="743" t="s">
        <v>4570</v>
      </c>
      <c r="E1963" s="744" t="s">
        <v>2380</v>
      </c>
      <c r="F1963" s="662" t="s">
        <v>2351</v>
      </c>
      <c r="G1963" s="662" t="s">
        <v>2537</v>
      </c>
      <c r="H1963" s="662" t="s">
        <v>544</v>
      </c>
      <c r="I1963" s="662" t="s">
        <v>3645</v>
      </c>
      <c r="J1963" s="662" t="s">
        <v>3646</v>
      </c>
      <c r="K1963" s="662" t="s">
        <v>3647</v>
      </c>
      <c r="L1963" s="663">
        <v>438.49</v>
      </c>
      <c r="M1963" s="663">
        <v>438.49</v>
      </c>
      <c r="N1963" s="662">
        <v>1</v>
      </c>
      <c r="O1963" s="745">
        <v>1</v>
      </c>
      <c r="P1963" s="663">
        <v>438.49</v>
      </c>
      <c r="Q1963" s="678">
        <v>1</v>
      </c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12</v>
      </c>
      <c r="B1964" s="662" t="s">
        <v>543</v>
      </c>
      <c r="C1964" s="662" t="s">
        <v>2356</v>
      </c>
      <c r="D1964" s="743" t="s">
        <v>4570</v>
      </c>
      <c r="E1964" s="744" t="s">
        <v>2380</v>
      </c>
      <c r="F1964" s="662" t="s">
        <v>2351</v>
      </c>
      <c r="G1964" s="662" t="s">
        <v>2415</v>
      </c>
      <c r="H1964" s="662" t="s">
        <v>544</v>
      </c>
      <c r="I1964" s="662" t="s">
        <v>2709</v>
      </c>
      <c r="J1964" s="662" t="s">
        <v>2417</v>
      </c>
      <c r="K1964" s="662" t="s">
        <v>2710</v>
      </c>
      <c r="L1964" s="663">
        <v>0</v>
      </c>
      <c r="M1964" s="663">
        <v>0</v>
      </c>
      <c r="N1964" s="662">
        <v>4</v>
      </c>
      <c r="O1964" s="745">
        <v>3</v>
      </c>
      <c r="P1964" s="663">
        <v>0</v>
      </c>
      <c r="Q1964" s="678"/>
      <c r="R1964" s="662">
        <v>1</v>
      </c>
      <c r="S1964" s="678">
        <v>0.25</v>
      </c>
      <c r="T1964" s="745">
        <v>1</v>
      </c>
      <c r="U1964" s="701">
        <v>0.33333333333333331</v>
      </c>
    </row>
    <row r="1965" spans="1:21" ht="14.4" customHeight="1" x14ac:dyDescent="0.3">
      <c r="A1965" s="661">
        <v>12</v>
      </c>
      <c r="B1965" s="662" t="s">
        <v>543</v>
      </c>
      <c r="C1965" s="662" t="s">
        <v>2356</v>
      </c>
      <c r="D1965" s="743" t="s">
        <v>4570</v>
      </c>
      <c r="E1965" s="744" t="s">
        <v>2380</v>
      </c>
      <c r="F1965" s="662" t="s">
        <v>2351</v>
      </c>
      <c r="G1965" s="662" t="s">
        <v>2415</v>
      </c>
      <c r="H1965" s="662" t="s">
        <v>544</v>
      </c>
      <c r="I1965" s="662" t="s">
        <v>2416</v>
      </c>
      <c r="J1965" s="662" t="s">
        <v>2417</v>
      </c>
      <c r="K1965" s="662" t="s">
        <v>2418</v>
      </c>
      <c r="L1965" s="663">
        <v>1514.87</v>
      </c>
      <c r="M1965" s="663">
        <v>157546.47999999986</v>
      </c>
      <c r="N1965" s="662">
        <v>104</v>
      </c>
      <c r="O1965" s="745">
        <v>93.5</v>
      </c>
      <c r="P1965" s="663">
        <v>119674.72999999988</v>
      </c>
      <c r="Q1965" s="678">
        <v>0.75961538461538447</v>
      </c>
      <c r="R1965" s="662">
        <v>79</v>
      </c>
      <c r="S1965" s="678">
        <v>0.75961538461538458</v>
      </c>
      <c r="T1965" s="745">
        <v>71.5</v>
      </c>
      <c r="U1965" s="701">
        <v>0.76470588235294112</v>
      </c>
    </row>
    <row r="1966" spans="1:21" ht="14.4" customHeight="1" x14ac:dyDescent="0.3">
      <c r="A1966" s="661">
        <v>12</v>
      </c>
      <c r="B1966" s="662" t="s">
        <v>543</v>
      </c>
      <c r="C1966" s="662" t="s">
        <v>2356</v>
      </c>
      <c r="D1966" s="743" t="s">
        <v>4570</v>
      </c>
      <c r="E1966" s="744" t="s">
        <v>2380</v>
      </c>
      <c r="F1966" s="662" t="s">
        <v>2351</v>
      </c>
      <c r="G1966" s="662" t="s">
        <v>2898</v>
      </c>
      <c r="H1966" s="662" t="s">
        <v>544</v>
      </c>
      <c r="I1966" s="662" t="s">
        <v>4227</v>
      </c>
      <c r="J1966" s="662" t="s">
        <v>2900</v>
      </c>
      <c r="K1966" s="662" t="s">
        <v>4228</v>
      </c>
      <c r="L1966" s="663">
        <v>87.23</v>
      </c>
      <c r="M1966" s="663">
        <v>174.46</v>
      </c>
      <c r="N1966" s="662">
        <v>2</v>
      </c>
      <c r="O1966" s="745">
        <v>2</v>
      </c>
      <c r="P1966" s="663">
        <v>174.46</v>
      </c>
      <c r="Q1966" s="678">
        <v>1</v>
      </c>
      <c r="R1966" s="662">
        <v>2</v>
      </c>
      <c r="S1966" s="678">
        <v>1</v>
      </c>
      <c r="T1966" s="745">
        <v>2</v>
      </c>
      <c r="U1966" s="701">
        <v>1</v>
      </c>
    </row>
    <row r="1967" spans="1:21" ht="14.4" customHeight="1" x14ac:dyDescent="0.3">
      <c r="A1967" s="661">
        <v>12</v>
      </c>
      <c r="B1967" s="662" t="s">
        <v>543</v>
      </c>
      <c r="C1967" s="662" t="s">
        <v>2356</v>
      </c>
      <c r="D1967" s="743" t="s">
        <v>4570</v>
      </c>
      <c r="E1967" s="744" t="s">
        <v>2380</v>
      </c>
      <c r="F1967" s="662" t="s">
        <v>2351</v>
      </c>
      <c r="G1967" s="662" t="s">
        <v>3648</v>
      </c>
      <c r="H1967" s="662" t="s">
        <v>544</v>
      </c>
      <c r="I1967" s="662" t="s">
        <v>4229</v>
      </c>
      <c r="J1967" s="662" t="s">
        <v>4230</v>
      </c>
      <c r="K1967" s="662" t="s">
        <v>4231</v>
      </c>
      <c r="L1967" s="663">
        <v>368.34</v>
      </c>
      <c r="M1967" s="663">
        <v>1473.36</v>
      </c>
      <c r="N1967" s="662">
        <v>4</v>
      </c>
      <c r="O1967" s="745">
        <v>3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12</v>
      </c>
      <c r="B1968" s="662" t="s">
        <v>543</v>
      </c>
      <c r="C1968" s="662" t="s">
        <v>2356</v>
      </c>
      <c r="D1968" s="743" t="s">
        <v>4570</v>
      </c>
      <c r="E1968" s="744" t="s">
        <v>2380</v>
      </c>
      <c r="F1968" s="662" t="s">
        <v>2351</v>
      </c>
      <c r="G1968" s="662" t="s">
        <v>3055</v>
      </c>
      <c r="H1968" s="662" t="s">
        <v>544</v>
      </c>
      <c r="I1968" s="662" t="s">
        <v>3872</v>
      </c>
      <c r="J1968" s="662" t="s">
        <v>3873</v>
      </c>
      <c r="K1968" s="662" t="s">
        <v>3874</v>
      </c>
      <c r="L1968" s="663">
        <v>461.87</v>
      </c>
      <c r="M1968" s="663">
        <v>2771.2200000000003</v>
      </c>
      <c r="N1968" s="662">
        <v>6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12</v>
      </c>
      <c r="B1969" s="662" t="s">
        <v>543</v>
      </c>
      <c r="C1969" s="662" t="s">
        <v>2356</v>
      </c>
      <c r="D1969" s="743" t="s">
        <v>4570</v>
      </c>
      <c r="E1969" s="744" t="s">
        <v>2380</v>
      </c>
      <c r="F1969" s="662" t="s">
        <v>2351</v>
      </c>
      <c r="G1969" s="662" t="s">
        <v>2588</v>
      </c>
      <c r="H1969" s="662" t="s">
        <v>1529</v>
      </c>
      <c r="I1969" s="662" t="s">
        <v>2589</v>
      </c>
      <c r="J1969" s="662" t="s">
        <v>2590</v>
      </c>
      <c r="K1969" s="662" t="s">
        <v>2591</v>
      </c>
      <c r="L1969" s="663">
        <v>99.91</v>
      </c>
      <c r="M1969" s="663">
        <v>599.46</v>
      </c>
      <c r="N1969" s="662">
        <v>6</v>
      </c>
      <c r="O1969" s="745">
        <v>1.5</v>
      </c>
      <c r="P1969" s="663">
        <v>299.73</v>
      </c>
      <c r="Q1969" s="678">
        <v>0.5</v>
      </c>
      <c r="R1969" s="662">
        <v>3</v>
      </c>
      <c r="S1969" s="678">
        <v>0.5</v>
      </c>
      <c r="T1969" s="745">
        <v>1</v>
      </c>
      <c r="U1969" s="701">
        <v>0.66666666666666663</v>
      </c>
    </row>
    <row r="1970" spans="1:21" ht="14.4" customHeight="1" x14ac:dyDescent="0.3">
      <c r="A1970" s="661">
        <v>12</v>
      </c>
      <c r="B1970" s="662" t="s">
        <v>543</v>
      </c>
      <c r="C1970" s="662" t="s">
        <v>2356</v>
      </c>
      <c r="D1970" s="743" t="s">
        <v>4570</v>
      </c>
      <c r="E1970" s="744" t="s">
        <v>2380</v>
      </c>
      <c r="F1970" s="662" t="s">
        <v>2351</v>
      </c>
      <c r="G1970" s="662" t="s">
        <v>2588</v>
      </c>
      <c r="H1970" s="662" t="s">
        <v>544</v>
      </c>
      <c r="I1970" s="662" t="s">
        <v>3651</v>
      </c>
      <c r="J1970" s="662" t="s">
        <v>3652</v>
      </c>
      <c r="K1970" s="662" t="s">
        <v>3653</v>
      </c>
      <c r="L1970" s="663">
        <v>239.19</v>
      </c>
      <c r="M1970" s="663">
        <v>2870.2799999999997</v>
      </c>
      <c r="N1970" s="662">
        <v>12</v>
      </c>
      <c r="O1970" s="745">
        <v>4</v>
      </c>
      <c r="P1970" s="663">
        <v>2152.71</v>
      </c>
      <c r="Q1970" s="678">
        <v>0.75000000000000011</v>
      </c>
      <c r="R1970" s="662">
        <v>9</v>
      </c>
      <c r="S1970" s="678">
        <v>0.75</v>
      </c>
      <c r="T1970" s="745">
        <v>3</v>
      </c>
      <c r="U1970" s="701">
        <v>0.75</v>
      </c>
    </row>
    <row r="1971" spans="1:21" ht="14.4" customHeight="1" x14ac:dyDescent="0.3">
      <c r="A1971" s="661">
        <v>12</v>
      </c>
      <c r="B1971" s="662" t="s">
        <v>543</v>
      </c>
      <c r="C1971" s="662" t="s">
        <v>2356</v>
      </c>
      <c r="D1971" s="743" t="s">
        <v>4570</v>
      </c>
      <c r="E1971" s="744" t="s">
        <v>2380</v>
      </c>
      <c r="F1971" s="662" t="s">
        <v>2351</v>
      </c>
      <c r="G1971" s="662" t="s">
        <v>2503</v>
      </c>
      <c r="H1971" s="662" t="s">
        <v>544</v>
      </c>
      <c r="I1971" s="662" t="s">
        <v>4232</v>
      </c>
      <c r="J1971" s="662" t="s">
        <v>1076</v>
      </c>
      <c r="K1971" s="662" t="s">
        <v>4233</v>
      </c>
      <c r="L1971" s="663">
        <v>0</v>
      </c>
      <c r="M1971" s="663">
        <v>0</v>
      </c>
      <c r="N1971" s="662">
        <v>1</v>
      </c>
      <c r="O1971" s="745">
        <v>0.5</v>
      </c>
      <c r="P1971" s="663">
        <v>0</v>
      </c>
      <c r="Q1971" s="678"/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12</v>
      </c>
      <c r="B1972" s="662" t="s">
        <v>543</v>
      </c>
      <c r="C1972" s="662" t="s">
        <v>2356</v>
      </c>
      <c r="D1972" s="743" t="s">
        <v>4570</v>
      </c>
      <c r="E1972" s="744" t="s">
        <v>2380</v>
      </c>
      <c r="F1972" s="662" t="s">
        <v>2351</v>
      </c>
      <c r="G1972" s="662" t="s">
        <v>3131</v>
      </c>
      <c r="H1972" s="662" t="s">
        <v>544</v>
      </c>
      <c r="I1972" s="662" t="s">
        <v>3360</v>
      </c>
      <c r="J1972" s="662" t="s">
        <v>3361</v>
      </c>
      <c r="K1972" s="662" t="s">
        <v>3362</v>
      </c>
      <c r="L1972" s="663">
        <v>25.12</v>
      </c>
      <c r="M1972" s="663">
        <v>50.24</v>
      </c>
      <c r="N1972" s="662">
        <v>2</v>
      </c>
      <c r="O1972" s="745">
        <v>2</v>
      </c>
      <c r="P1972" s="663">
        <v>25.12</v>
      </c>
      <c r="Q1972" s="678">
        <v>0.5</v>
      </c>
      <c r="R1972" s="662">
        <v>1</v>
      </c>
      <c r="S1972" s="678">
        <v>0.5</v>
      </c>
      <c r="T1972" s="745">
        <v>1</v>
      </c>
      <c r="U1972" s="701">
        <v>0.5</v>
      </c>
    </row>
    <row r="1973" spans="1:21" ht="14.4" customHeight="1" x14ac:dyDescent="0.3">
      <c r="A1973" s="661">
        <v>12</v>
      </c>
      <c r="B1973" s="662" t="s">
        <v>543</v>
      </c>
      <c r="C1973" s="662" t="s">
        <v>2356</v>
      </c>
      <c r="D1973" s="743" t="s">
        <v>4570</v>
      </c>
      <c r="E1973" s="744" t="s">
        <v>2380</v>
      </c>
      <c r="F1973" s="662" t="s">
        <v>2351</v>
      </c>
      <c r="G1973" s="662" t="s">
        <v>3780</v>
      </c>
      <c r="H1973" s="662" t="s">
        <v>544</v>
      </c>
      <c r="I1973" s="662" t="s">
        <v>3781</v>
      </c>
      <c r="J1973" s="662" t="s">
        <v>3782</v>
      </c>
      <c r="K1973" s="662" t="s">
        <v>3243</v>
      </c>
      <c r="L1973" s="663">
        <v>87.86</v>
      </c>
      <c r="M1973" s="663">
        <v>439.3</v>
      </c>
      <c r="N1973" s="662">
        <v>5</v>
      </c>
      <c r="O1973" s="745">
        <v>1</v>
      </c>
      <c r="P1973" s="663">
        <v>439.3</v>
      </c>
      <c r="Q1973" s="678">
        <v>1</v>
      </c>
      <c r="R1973" s="662">
        <v>5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12</v>
      </c>
      <c r="B1974" s="662" t="s">
        <v>543</v>
      </c>
      <c r="C1974" s="662" t="s">
        <v>2356</v>
      </c>
      <c r="D1974" s="743" t="s">
        <v>4570</v>
      </c>
      <c r="E1974" s="744" t="s">
        <v>2380</v>
      </c>
      <c r="F1974" s="662" t="s">
        <v>2351</v>
      </c>
      <c r="G1974" s="662" t="s">
        <v>3780</v>
      </c>
      <c r="H1974" s="662" t="s">
        <v>544</v>
      </c>
      <c r="I1974" s="662" t="s">
        <v>3781</v>
      </c>
      <c r="J1974" s="662" t="s">
        <v>3782</v>
      </c>
      <c r="K1974" s="662" t="s">
        <v>3243</v>
      </c>
      <c r="L1974" s="663">
        <v>88.97</v>
      </c>
      <c r="M1974" s="663">
        <v>177.94</v>
      </c>
      <c r="N1974" s="662">
        <v>2</v>
      </c>
      <c r="O1974" s="745">
        <v>0.5</v>
      </c>
      <c r="P1974" s="663">
        <v>177.94</v>
      </c>
      <c r="Q1974" s="678">
        <v>1</v>
      </c>
      <c r="R1974" s="662">
        <v>2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12</v>
      </c>
      <c r="B1975" s="662" t="s">
        <v>543</v>
      </c>
      <c r="C1975" s="662" t="s">
        <v>2356</v>
      </c>
      <c r="D1975" s="743" t="s">
        <v>4570</v>
      </c>
      <c r="E1975" s="744" t="s">
        <v>2380</v>
      </c>
      <c r="F1975" s="662" t="s">
        <v>2351</v>
      </c>
      <c r="G1975" s="662" t="s">
        <v>3780</v>
      </c>
      <c r="H1975" s="662" t="s">
        <v>544</v>
      </c>
      <c r="I1975" s="662" t="s">
        <v>4106</v>
      </c>
      <c r="J1975" s="662" t="s">
        <v>3782</v>
      </c>
      <c r="K1975" s="662" t="s">
        <v>4107</v>
      </c>
      <c r="L1975" s="663">
        <v>0</v>
      </c>
      <c r="M1975" s="663">
        <v>0</v>
      </c>
      <c r="N1975" s="662">
        <v>11</v>
      </c>
      <c r="O1975" s="745">
        <v>4</v>
      </c>
      <c r="P1975" s="663">
        <v>0</v>
      </c>
      <c r="Q1975" s="678"/>
      <c r="R1975" s="662">
        <v>5</v>
      </c>
      <c r="S1975" s="678">
        <v>0.45454545454545453</v>
      </c>
      <c r="T1975" s="745">
        <v>2.5</v>
      </c>
      <c r="U1975" s="701">
        <v>0.625</v>
      </c>
    </row>
    <row r="1976" spans="1:21" ht="14.4" customHeight="1" x14ac:dyDescent="0.3">
      <c r="A1976" s="661">
        <v>12</v>
      </c>
      <c r="B1976" s="662" t="s">
        <v>543</v>
      </c>
      <c r="C1976" s="662" t="s">
        <v>2356</v>
      </c>
      <c r="D1976" s="743" t="s">
        <v>4570</v>
      </c>
      <c r="E1976" s="744" t="s">
        <v>2380</v>
      </c>
      <c r="F1976" s="662" t="s">
        <v>2351</v>
      </c>
      <c r="G1976" s="662" t="s">
        <v>2906</v>
      </c>
      <c r="H1976" s="662" t="s">
        <v>544</v>
      </c>
      <c r="I1976" s="662" t="s">
        <v>4109</v>
      </c>
      <c r="J1976" s="662" t="s">
        <v>2908</v>
      </c>
      <c r="K1976" s="662" t="s">
        <v>4110</v>
      </c>
      <c r="L1976" s="663">
        <v>280.92</v>
      </c>
      <c r="M1976" s="663">
        <v>2809.2</v>
      </c>
      <c r="N1976" s="662">
        <v>10</v>
      </c>
      <c r="O1976" s="745">
        <v>3</v>
      </c>
      <c r="P1976" s="663">
        <v>561.84</v>
      </c>
      <c r="Q1976" s="678">
        <v>0.2</v>
      </c>
      <c r="R1976" s="662">
        <v>2</v>
      </c>
      <c r="S1976" s="678">
        <v>0.2</v>
      </c>
      <c r="T1976" s="745">
        <v>0.5</v>
      </c>
      <c r="U1976" s="701">
        <v>0.16666666666666666</v>
      </c>
    </row>
    <row r="1977" spans="1:21" ht="14.4" customHeight="1" x14ac:dyDescent="0.3">
      <c r="A1977" s="661">
        <v>12</v>
      </c>
      <c r="B1977" s="662" t="s">
        <v>543</v>
      </c>
      <c r="C1977" s="662" t="s">
        <v>2356</v>
      </c>
      <c r="D1977" s="743" t="s">
        <v>4570</v>
      </c>
      <c r="E1977" s="744" t="s">
        <v>2380</v>
      </c>
      <c r="F1977" s="662" t="s">
        <v>2351</v>
      </c>
      <c r="G1977" s="662" t="s">
        <v>2906</v>
      </c>
      <c r="H1977" s="662" t="s">
        <v>544</v>
      </c>
      <c r="I1977" s="662" t="s">
        <v>3363</v>
      </c>
      <c r="J1977" s="662" t="s">
        <v>2911</v>
      </c>
      <c r="K1977" s="662" t="s">
        <v>3364</v>
      </c>
      <c r="L1977" s="663">
        <v>468.19</v>
      </c>
      <c r="M1977" s="663">
        <v>2809.14</v>
      </c>
      <c r="N1977" s="662">
        <v>6</v>
      </c>
      <c r="O1977" s="745">
        <v>2.5</v>
      </c>
      <c r="P1977" s="663">
        <v>2340.9499999999998</v>
      </c>
      <c r="Q1977" s="678">
        <v>0.83333333333333326</v>
      </c>
      <c r="R1977" s="662">
        <v>5</v>
      </c>
      <c r="S1977" s="678">
        <v>0.83333333333333337</v>
      </c>
      <c r="T1977" s="745">
        <v>2</v>
      </c>
      <c r="U1977" s="701">
        <v>0.8</v>
      </c>
    </row>
    <row r="1978" spans="1:21" ht="14.4" customHeight="1" x14ac:dyDescent="0.3">
      <c r="A1978" s="661">
        <v>12</v>
      </c>
      <c r="B1978" s="662" t="s">
        <v>543</v>
      </c>
      <c r="C1978" s="662" t="s">
        <v>2356</v>
      </c>
      <c r="D1978" s="743" t="s">
        <v>4570</v>
      </c>
      <c r="E1978" s="744" t="s">
        <v>2380</v>
      </c>
      <c r="F1978" s="662" t="s">
        <v>2351</v>
      </c>
      <c r="G1978" s="662" t="s">
        <v>2906</v>
      </c>
      <c r="H1978" s="662" t="s">
        <v>544</v>
      </c>
      <c r="I1978" s="662" t="s">
        <v>3363</v>
      </c>
      <c r="J1978" s="662" t="s">
        <v>2911</v>
      </c>
      <c r="K1978" s="662" t="s">
        <v>3364</v>
      </c>
      <c r="L1978" s="663">
        <v>260.42</v>
      </c>
      <c r="M1978" s="663">
        <v>260.42</v>
      </c>
      <c r="N1978" s="662">
        <v>1</v>
      </c>
      <c r="O1978" s="745">
        <v>1</v>
      </c>
      <c r="P1978" s="663">
        <v>260.42</v>
      </c>
      <c r="Q1978" s="678">
        <v>1</v>
      </c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12</v>
      </c>
      <c r="B1979" s="662" t="s">
        <v>543</v>
      </c>
      <c r="C1979" s="662" t="s">
        <v>2356</v>
      </c>
      <c r="D1979" s="743" t="s">
        <v>4570</v>
      </c>
      <c r="E1979" s="744" t="s">
        <v>2380</v>
      </c>
      <c r="F1979" s="662" t="s">
        <v>2351</v>
      </c>
      <c r="G1979" s="662" t="s">
        <v>2906</v>
      </c>
      <c r="H1979" s="662" t="s">
        <v>544</v>
      </c>
      <c r="I1979" s="662" t="s">
        <v>3657</v>
      </c>
      <c r="J1979" s="662" t="s">
        <v>2911</v>
      </c>
      <c r="K1979" s="662" t="s">
        <v>3658</v>
      </c>
      <c r="L1979" s="663">
        <v>140.46</v>
      </c>
      <c r="M1979" s="663">
        <v>1123.68</v>
      </c>
      <c r="N1979" s="662">
        <v>8</v>
      </c>
      <c r="O1979" s="745">
        <v>4</v>
      </c>
      <c r="P1979" s="663">
        <v>1123.68</v>
      </c>
      <c r="Q1979" s="678">
        <v>1</v>
      </c>
      <c r="R1979" s="662">
        <v>8</v>
      </c>
      <c r="S1979" s="678">
        <v>1</v>
      </c>
      <c r="T1979" s="745">
        <v>4</v>
      </c>
      <c r="U1979" s="701">
        <v>1</v>
      </c>
    </row>
    <row r="1980" spans="1:21" ht="14.4" customHeight="1" x14ac:dyDescent="0.3">
      <c r="A1980" s="661">
        <v>12</v>
      </c>
      <c r="B1980" s="662" t="s">
        <v>543</v>
      </c>
      <c r="C1980" s="662" t="s">
        <v>2356</v>
      </c>
      <c r="D1980" s="743" t="s">
        <v>4570</v>
      </c>
      <c r="E1980" s="744" t="s">
        <v>2380</v>
      </c>
      <c r="F1980" s="662" t="s">
        <v>2351</v>
      </c>
      <c r="G1980" s="662" t="s">
        <v>2906</v>
      </c>
      <c r="H1980" s="662" t="s">
        <v>544</v>
      </c>
      <c r="I1980" s="662" t="s">
        <v>3657</v>
      </c>
      <c r="J1980" s="662" t="s">
        <v>2911</v>
      </c>
      <c r="K1980" s="662" t="s">
        <v>3658</v>
      </c>
      <c r="L1980" s="663">
        <v>78.58</v>
      </c>
      <c r="M1980" s="663">
        <v>785.8</v>
      </c>
      <c r="N1980" s="662">
        <v>10</v>
      </c>
      <c r="O1980" s="745">
        <v>2.5</v>
      </c>
      <c r="P1980" s="663">
        <v>392.9</v>
      </c>
      <c r="Q1980" s="678">
        <v>0.5</v>
      </c>
      <c r="R1980" s="662">
        <v>5</v>
      </c>
      <c r="S1980" s="678">
        <v>0.5</v>
      </c>
      <c r="T1980" s="745">
        <v>2</v>
      </c>
      <c r="U1980" s="701">
        <v>0.8</v>
      </c>
    </row>
    <row r="1981" spans="1:21" ht="14.4" customHeight="1" x14ac:dyDescent="0.3">
      <c r="A1981" s="661">
        <v>12</v>
      </c>
      <c r="B1981" s="662" t="s">
        <v>543</v>
      </c>
      <c r="C1981" s="662" t="s">
        <v>2356</v>
      </c>
      <c r="D1981" s="743" t="s">
        <v>4570</v>
      </c>
      <c r="E1981" s="744" t="s">
        <v>2380</v>
      </c>
      <c r="F1981" s="662" t="s">
        <v>2351</v>
      </c>
      <c r="G1981" s="662" t="s">
        <v>3139</v>
      </c>
      <c r="H1981" s="662" t="s">
        <v>544</v>
      </c>
      <c r="I1981" s="662" t="s">
        <v>4150</v>
      </c>
      <c r="J1981" s="662" t="s">
        <v>4151</v>
      </c>
      <c r="K1981" s="662" t="s">
        <v>2876</v>
      </c>
      <c r="L1981" s="663">
        <v>0</v>
      </c>
      <c r="M1981" s="663">
        <v>0</v>
      </c>
      <c r="N1981" s="662">
        <v>1</v>
      </c>
      <c r="O1981" s="745">
        <v>1</v>
      </c>
      <c r="P1981" s="663">
        <v>0</v>
      </c>
      <c r="Q1981" s="678"/>
      <c r="R1981" s="662">
        <v>1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12</v>
      </c>
      <c r="B1982" s="662" t="s">
        <v>543</v>
      </c>
      <c r="C1982" s="662" t="s">
        <v>2356</v>
      </c>
      <c r="D1982" s="743" t="s">
        <v>4570</v>
      </c>
      <c r="E1982" s="744" t="s">
        <v>2380</v>
      </c>
      <c r="F1982" s="662" t="s">
        <v>2351</v>
      </c>
      <c r="G1982" s="662" t="s">
        <v>2729</v>
      </c>
      <c r="H1982" s="662" t="s">
        <v>544</v>
      </c>
      <c r="I1982" s="662" t="s">
        <v>1428</v>
      </c>
      <c r="J1982" s="662" t="s">
        <v>1429</v>
      </c>
      <c r="K1982" s="662" t="s">
        <v>2913</v>
      </c>
      <c r="L1982" s="663">
        <v>1081.08</v>
      </c>
      <c r="M1982" s="663">
        <v>22702.68</v>
      </c>
      <c r="N1982" s="662">
        <v>21</v>
      </c>
      <c r="O1982" s="745">
        <v>5.5</v>
      </c>
      <c r="P1982" s="663">
        <v>12972.96</v>
      </c>
      <c r="Q1982" s="678">
        <v>0.5714285714285714</v>
      </c>
      <c r="R1982" s="662">
        <v>12</v>
      </c>
      <c r="S1982" s="678">
        <v>0.5714285714285714</v>
      </c>
      <c r="T1982" s="745">
        <v>3</v>
      </c>
      <c r="U1982" s="701">
        <v>0.54545454545454541</v>
      </c>
    </row>
    <row r="1983" spans="1:21" ht="14.4" customHeight="1" x14ac:dyDescent="0.3">
      <c r="A1983" s="661">
        <v>12</v>
      </c>
      <c r="B1983" s="662" t="s">
        <v>543</v>
      </c>
      <c r="C1983" s="662" t="s">
        <v>2356</v>
      </c>
      <c r="D1983" s="743" t="s">
        <v>4570</v>
      </c>
      <c r="E1983" s="744" t="s">
        <v>2380</v>
      </c>
      <c r="F1983" s="662" t="s">
        <v>2351</v>
      </c>
      <c r="G1983" s="662" t="s">
        <v>2729</v>
      </c>
      <c r="H1983" s="662" t="s">
        <v>544</v>
      </c>
      <c r="I1983" s="662" t="s">
        <v>2730</v>
      </c>
      <c r="J1983" s="662" t="s">
        <v>1429</v>
      </c>
      <c r="K1983" s="662" t="s">
        <v>2731</v>
      </c>
      <c r="L1983" s="663">
        <v>3243.21</v>
      </c>
      <c r="M1983" s="663">
        <v>100539.51</v>
      </c>
      <c r="N1983" s="662">
        <v>31</v>
      </c>
      <c r="O1983" s="745">
        <v>23</v>
      </c>
      <c r="P1983" s="663">
        <v>71350.62</v>
      </c>
      <c r="Q1983" s="678">
        <v>0.70967741935483875</v>
      </c>
      <c r="R1983" s="662">
        <v>22</v>
      </c>
      <c r="S1983" s="678">
        <v>0.70967741935483875</v>
      </c>
      <c r="T1983" s="745">
        <v>16.5</v>
      </c>
      <c r="U1983" s="701">
        <v>0.71739130434782605</v>
      </c>
    </row>
    <row r="1984" spans="1:21" ht="14.4" customHeight="1" x14ac:dyDescent="0.3">
      <c r="A1984" s="661">
        <v>12</v>
      </c>
      <c r="B1984" s="662" t="s">
        <v>543</v>
      </c>
      <c r="C1984" s="662" t="s">
        <v>2356</v>
      </c>
      <c r="D1984" s="743" t="s">
        <v>4570</v>
      </c>
      <c r="E1984" s="744" t="s">
        <v>2380</v>
      </c>
      <c r="F1984" s="662" t="s">
        <v>2351</v>
      </c>
      <c r="G1984" s="662" t="s">
        <v>2729</v>
      </c>
      <c r="H1984" s="662" t="s">
        <v>544</v>
      </c>
      <c r="I1984" s="662" t="s">
        <v>2914</v>
      </c>
      <c r="J1984" s="662" t="s">
        <v>1429</v>
      </c>
      <c r="K1984" s="662" t="s">
        <v>2731</v>
      </c>
      <c r="L1984" s="663">
        <v>3243.21</v>
      </c>
      <c r="M1984" s="663">
        <v>6486.42</v>
      </c>
      <c r="N1984" s="662">
        <v>2</v>
      </c>
      <c r="O1984" s="745">
        <v>1.5</v>
      </c>
      <c r="P1984" s="663">
        <v>3243.21</v>
      </c>
      <c r="Q1984" s="678">
        <v>0.5</v>
      </c>
      <c r="R1984" s="662">
        <v>1</v>
      </c>
      <c r="S1984" s="678">
        <v>0.5</v>
      </c>
      <c r="T1984" s="745">
        <v>1</v>
      </c>
      <c r="U1984" s="701">
        <v>0.66666666666666663</v>
      </c>
    </row>
    <row r="1985" spans="1:21" ht="14.4" customHeight="1" x14ac:dyDescent="0.3">
      <c r="A1985" s="661">
        <v>12</v>
      </c>
      <c r="B1985" s="662" t="s">
        <v>543</v>
      </c>
      <c r="C1985" s="662" t="s">
        <v>2356</v>
      </c>
      <c r="D1985" s="743" t="s">
        <v>4570</v>
      </c>
      <c r="E1985" s="744" t="s">
        <v>2380</v>
      </c>
      <c r="F1985" s="662" t="s">
        <v>2351</v>
      </c>
      <c r="G1985" s="662" t="s">
        <v>2919</v>
      </c>
      <c r="H1985" s="662" t="s">
        <v>544</v>
      </c>
      <c r="I1985" s="662" t="s">
        <v>2920</v>
      </c>
      <c r="J1985" s="662" t="s">
        <v>2921</v>
      </c>
      <c r="K1985" s="662" t="s">
        <v>2922</v>
      </c>
      <c r="L1985" s="663">
        <v>1546.98</v>
      </c>
      <c r="M1985" s="663">
        <v>99006.72000000003</v>
      </c>
      <c r="N1985" s="662">
        <v>64</v>
      </c>
      <c r="O1985" s="745">
        <v>57</v>
      </c>
      <c r="P1985" s="663">
        <v>75802.020000000033</v>
      </c>
      <c r="Q1985" s="678">
        <v>0.76562500000000011</v>
      </c>
      <c r="R1985" s="662">
        <v>49</v>
      </c>
      <c r="S1985" s="678">
        <v>0.765625</v>
      </c>
      <c r="T1985" s="745">
        <v>44</v>
      </c>
      <c r="U1985" s="701">
        <v>0.77192982456140347</v>
      </c>
    </row>
    <row r="1986" spans="1:21" ht="14.4" customHeight="1" x14ac:dyDescent="0.3">
      <c r="A1986" s="661">
        <v>12</v>
      </c>
      <c r="B1986" s="662" t="s">
        <v>543</v>
      </c>
      <c r="C1986" s="662" t="s">
        <v>2356</v>
      </c>
      <c r="D1986" s="743" t="s">
        <v>4570</v>
      </c>
      <c r="E1986" s="744" t="s">
        <v>2380</v>
      </c>
      <c r="F1986" s="662" t="s">
        <v>2351</v>
      </c>
      <c r="G1986" s="662" t="s">
        <v>2919</v>
      </c>
      <c r="H1986" s="662" t="s">
        <v>544</v>
      </c>
      <c r="I1986" s="662" t="s">
        <v>2923</v>
      </c>
      <c r="J1986" s="662" t="s">
        <v>2921</v>
      </c>
      <c r="K1986" s="662" t="s">
        <v>2924</v>
      </c>
      <c r="L1986" s="663">
        <v>0</v>
      </c>
      <c r="M1986" s="663">
        <v>0</v>
      </c>
      <c r="N1986" s="662">
        <v>8</v>
      </c>
      <c r="O1986" s="745">
        <v>6.5</v>
      </c>
      <c r="P1986" s="663">
        <v>0</v>
      </c>
      <c r="Q1986" s="678"/>
      <c r="R1986" s="662">
        <v>5</v>
      </c>
      <c r="S1986" s="678">
        <v>0.625</v>
      </c>
      <c r="T1986" s="745">
        <v>5</v>
      </c>
      <c r="U1986" s="701">
        <v>0.76923076923076927</v>
      </c>
    </row>
    <row r="1987" spans="1:21" ht="14.4" customHeight="1" x14ac:dyDescent="0.3">
      <c r="A1987" s="661">
        <v>12</v>
      </c>
      <c r="B1987" s="662" t="s">
        <v>543</v>
      </c>
      <c r="C1987" s="662" t="s">
        <v>2356</v>
      </c>
      <c r="D1987" s="743" t="s">
        <v>4570</v>
      </c>
      <c r="E1987" s="744" t="s">
        <v>2380</v>
      </c>
      <c r="F1987" s="662" t="s">
        <v>2351</v>
      </c>
      <c r="G1987" s="662" t="s">
        <v>2919</v>
      </c>
      <c r="H1987" s="662" t="s">
        <v>544</v>
      </c>
      <c r="I1987" s="662" t="s">
        <v>2925</v>
      </c>
      <c r="J1987" s="662" t="s">
        <v>2921</v>
      </c>
      <c r="K1987" s="662" t="s">
        <v>2926</v>
      </c>
      <c r="L1987" s="663">
        <v>464.09</v>
      </c>
      <c r="M1987" s="663">
        <v>1392.27</v>
      </c>
      <c r="N1987" s="662">
        <v>3</v>
      </c>
      <c r="O1987" s="745">
        <v>2.5</v>
      </c>
      <c r="P1987" s="663">
        <v>464.09</v>
      </c>
      <c r="Q1987" s="678">
        <v>0.33333333333333331</v>
      </c>
      <c r="R1987" s="662">
        <v>1</v>
      </c>
      <c r="S1987" s="678">
        <v>0.33333333333333331</v>
      </c>
      <c r="T1987" s="745">
        <v>1</v>
      </c>
      <c r="U1987" s="701">
        <v>0.4</v>
      </c>
    </row>
    <row r="1988" spans="1:21" ht="14.4" customHeight="1" x14ac:dyDescent="0.3">
      <c r="A1988" s="661">
        <v>12</v>
      </c>
      <c r="B1988" s="662" t="s">
        <v>543</v>
      </c>
      <c r="C1988" s="662" t="s">
        <v>2356</v>
      </c>
      <c r="D1988" s="743" t="s">
        <v>4570</v>
      </c>
      <c r="E1988" s="744" t="s">
        <v>2380</v>
      </c>
      <c r="F1988" s="662" t="s">
        <v>2351</v>
      </c>
      <c r="G1988" s="662" t="s">
        <v>2919</v>
      </c>
      <c r="H1988" s="662" t="s">
        <v>544</v>
      </c>
      <c r="I1988" s="662" t="s">
        <v>4234</v>
      </c>
      <c r="J1988" s="662" t="s">
        <v>2921</v>
      </c>
      <c r="K1988" s="662" t="s">
        <v>4235</v>
      </c>
      <c r="L1988" s="663">
        <v>0</v>
      </c>
      <c r="M1988" s="663">
        <v>0</v>
      </c>
      <c r="N1988" s="662">
        <v>1</v>
      </c>
      <c r="O1988" s="745">
        <v>1</v>
      </c>
      <c r="P1988" s="663">
        <v>0</v>
      </c>
      <c r="Q1988" s="678"/>
      <c r="R1988" s="662">
        <v>1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12</v>
      </c>
      <c r="B1989" s="662" t="s">
        <v>543</v>
      </c>
      <c r="C1989" s="662" t="s">
        <v>2356</v>
      </c>
      <c r="D1989" s="743" t="s">
        <v>4570</v>
      </c>
      <c r="E1989" s="744" t="s">
        <v>2380</v>
      </c>
      <c r="F1989" s="662" t="s">
        <v>2351</v>
      </c>
      <c r="G1989" s="662" t="s">
        <v>2919</v>
      </c>
      <c r="H1989" s="662" t="s">
        <v>544</v>
      </c>
      <c r="I1989" s="662" t="s">
        <v>4236</v>
      </c>
      <c r="J1989" s="662" t="s">
        <v>2921</v>
      </c>
      <c r="K1989" s="662" t="s">
        <v>4237</v>
      </c>
      <c r="L1989" s="663">
        <v>0</v>
      </c>
      <c r="M1989" s="663">
        <v>0</v>
      </c>
      <c r="N1989" s="662">
        <v>1</v>
      </c>
      <c r="O1989" s="745">
        <v>1</v>
      </c>
      <c r="P1989" s="663">
        <v>0</v>
      </c>
      <c r="Q1989" s="678"/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12</v>
      </c>
      <c r="B1990" s="662" t="s">
        <v>543</v>
      </c>
      <c r="C1990" s="662" t="s">
        <v>2356</v>
      </c>
      <c r="D1990" s="743" t="s">
        <v>4570</v>
      </c>
      <c r="E1990" s="744" t="s">
        <v>2380</v>
      </c>
      <c r="F1990" s="662" t="s">
        <v>2351</v>
      </c>
      <c r="G1990" s="662" t="s">
        <v>4238</v>
      </c>
      <c r="H1990" s="662" t="s">
        <v>544</v>
      </c>
      <c r="I1990" s="662" t="s">
        <v>4239</v>
      </c>
      <c r="J1990" s="662" t="s">
        <v>4240</v>
      </c>
      <c r="K1990" s="662" t="s">
        <v>4241</v>
      </c>
      <c r="L1990" s="663">
        <v>55.34</v>
      </c>
      <c r="M1990" s="663">
        <v>221.36</v>
      </c>
      <c r="N1990" s="662">
        <v>4</v>
      </c>
      <c r="O1990" s="745">
        <v>1</v>
      </c>
      <c r="P1990" s="663">
        <v>110.68</v>
      </c>
      <c r="Q1990" s="678">
        <v>0.5</v>
      </c>
      <c r="R1990" s="662">
        <v>2</v>
      </c>
      <c r="S1990" s="678">
        <v>0.5</v>
      </c>
      <c r="T1990" s="745">
        <v>0.5</v>
      </c>
      <c r="U1990" s="701">
        <v>0.5</v>
      </c>
    </row>
    <row r="1991" spans="1:21" ht="14.4" customHeight="1" x14ac:dyDescent="0.3">
      <c r="A1991" s="661">
        <v>12</v>
      </c>
      <c r="B1991" s="662" t="s">
        <v>543</v>
      </c>
      <c r="C1991" s="662" t="s">
        <v>2356</v>
      </c>
      <c r="D1991" s="743" t="s">
        <v>4570</v>
      </c>
      <c r="E1991" s="744" t="s">
        <v>2380</v>
      </c>
      <c r="F1991" s="662" t="s">
        <v>2352</v>
      </c>
      <c r="G1991" s="662" t="s">
        <v>2567</v>
      </c>
      <c r="H1991" s="662" t="s">
        <v>544</v>
      </c>
      <c r="I1991" s="662" t="s">
        <v>3377</v>
      </c>
      <c r="J1991" s="662" t="s">
        <v>2372</v>
      </c>
      <c r="K1991" s="662"/>
      <c r="L1991" s="663">
        <v>0</v>
      </c>
      <c r="M1991" s="663">
        <v>0</v>
      </c>
      <c r="N1991" s="662">
        <v>2</v>
      </c>
      <c r="O1991" s="745">
        <v>1.5</v>
      </c>
      <c r="P1991" s="663">
        <v>0</v>
      </c>
      <c r="Q1991" s="678"/>
      <c r="R1991" s="662">
        <v>2</v>
      </c>
      <c r="S1991" s="678">
        <v>1</v>
      </c>
      <c r="T1991" s="745">
        <v>1.5</v>
      </c>
      <c r="U1991" s="701">
        <v>1</v>
      </c>
    </row>
    <row r="1992" spans="1:21" ht="14.4" customHeight="1" x14ac:dyDescent="0.3">
      <c r="A1992" s="661">
        <v>12</v>
      </c>
      <c r="B1992" s="662" t="s">
        <v>543</v>
      </c>
      <c r="C1992" s="662" t="s">
        <v>2356</v>
      </c>
      <c r="D1992" s="743" t="s">
        <v>4570</v>
      </c>
      <c r="E1992" s="744" t="s">
        <v>2380</v>
      </c>
      <c r="F1992" s="662" t="s">
        <v>2352</v>
      </c>
      <c r="G1992" s="662" t="s">
        <v>2567</v>
      </c>
      <c r="H1992" s="662" t="s">
        <v>544</v>
      </c>
      <c r="I1992" s="662" t="s">
        <v>3667</v>
      </c>
      <c r="J1992" s="662" t="s">
        <v>2372</v>
      </c>
      <c r="K1992" s="662"/>
      <c r="L1992" s="663">
        <v>0</v>
      </c>
      <c r="M1992" s="663">
        <v>0</v>
      </c>
      <c r="N1992" s="662">
        <v>17</v>
      </c>
      <c r="O1992" s="745">
        <v>15.5</v>
      </c>
      <c r="P1992" s="663">
        <v>0</v>
      </c>
      <c r="Q1992" s="678"/>
      <c r="R1992" s="662">
        <v>9</v>
      </c>
      <c r="S1992" s="678">
        <v>0.52941176470588236</v>
      </c>
      <c r="T1992" s="745">
        <v>8.5</v>
      </c>
      <c r="U1992" s="701">
        <v>0.54838709677419351</v>
      </c>
    </row>
    <row r="1993" spans="1:21" ht="14.4" customHeight="1" x14ac:dyDescent="0.3">
      <c r="A1993" s="661">
        <v>12</v>
      </c>
      <c r="B1993" s="662" t="s">
        <v>543</v>
      </c>
      <c r="C1993" s="662" t="s">
        <v>2356</v>
      </c>
      <c r="D1993" s="743" t="s">
        <v>4570</v>
      </c>
      <c r="E1993" s="744" t="s">
        <v>2380</v>
      </c>
      <c r="F1993" s="662" t="s">
        <v>2353</v>
      </c>
      <c r="G1993" s="662" t="s">
        <v>2671</v>
      </c>
      <c r="H1993" s="662" t="s">
        <v>544</v>
      </c>
      <c r="I1993" s="662" t="s">
        <v>3378</v>
      </c>
      <c r="J1993" s="662" t="s">
        <v>3379</v>
      </c>
      <c r="K1993" s="662" t="s">
        <v>3380</v>
      </c>
      <c r="L1993" s="663">
        <v>124</v>
      </c>
      <c r="M1993" s="663">
        <v>1240</v>
      </c>
      <c r="N1993" s="662">
        <v>10</v>
      </c>
      <c r="O1993" s="745">
        <v>7</v>
      </c>
      <c r="P1993" s="663">
        <v>1240</v>
      </c>
      <c r="Q1993" s="678">
        <v>1</v>
      </c>
      <c r="R1993" s="662">
        <v>10</v>
      </c>
      <c r="S1993" s="678">
        <v>1</v>
      </c>
      <c r="T1993" s="745">
        <v>7</v>
      </c>
      <c r="U1993" s="701">
        <v>1</v>
      </c>
    </row>
    <row r="1994" spans="1:21" ht="14.4" customHeight="1" x14ac:dyDescent="0.3">
      <c r="A1994" s="661">
        <v>12</v>
      </c>
      <c r="B1994" s="662" t="s">
        <v>543</v>
      </c>
      <c r="C1994" s="662" t="s">
        <v>2356</v>
      </c>
      <c r="D1994" s="743" t="s">
        <v>4570</v>
      </c>
      <c r="E1994" s="744" t="s">
        <v>2380</v>
      </c>
      <c r="F1994" s="662" t="s">
        <v>2353</v>
      </c>
      <c r="G1994" s="662" t="s">
        <v>2671</v>
      </c>
      <c r="H1994" s="662" t="s">
        <v>544</v>
      </c>
      <c r="I1994" s="662" t="s">
        <v>3381</v>
      </c>
      <c r="J1994" s="662" t="s">
        <v>3382</v>
      </c>
      <c r="K1994" s="662" t="s">
        <v>3383</v>
      </c>
      <c r="L1994" s="663">
        <v>609.38</v>
      </c>
      <c r="M1994" s="663">
        <v>3656.2799999999997</v>
      </c>
      <c r="N1994" s="662">
        <v>6</v>
      </c>
      <c r="O1994" s="745">
        <v>1</v>
      </c>
      <c r="P1994" s="663">
        <v>3656.2799999999997</v>
      </c>
      <c r="Q1994" s="678">
        <v>1</v>
      </c>
      <c r="R1994" s="662">
        <v>6</v>
      </c>
      <c r="S1994" s="678">
        <v>1</v>
      </c>
      <c r="T1994" s="745">
        <v>1</v>
      </c>
      <c r="U1994" s="701">
        <v>1</v>
      </c>
    </row>
    <row r="1995" spans="1:21" ht="14.4" customHeight="1" x14ac:dyDescent="0.3">
      <c r="A1995" s="661">
        <v>12</v>
      </c>
      <c r="B1995" s="662" t="s">
        <v>543</v>
      </c>
      <c r="C1995" s="662" t="s">
        <v>2356</v>
      </c>
      <c r="D1995" s="743" t="s">
        <v>4570</v>
      </c>
      <c r="E1995" s="744" t="s">
        <v>2380</v>
      </c>
      <c r="F1995" s="662" t="s">
        <v>2353</v>
      </c>
      <c r="G1995" s="662" t="s">
        <v>2671</v>
      </c>
      <c r="H1995" s="662" t="s">
        <v>544</v>
      </c>
      <c r="I1995" s="662" t="s">
        <v>3384</v>
      </c>
      <c r="J1995" s="662" t="s">
        <v>3385</v>
      </c>
      <c r="K1995" s="662" t="s">
        <v>3386</v>
      </c>
      <c r="L1995" s="663">
        <v>315.5</v>
      </c>
      <c r="M1995" s="663">
        <v>1893</v>
      </c>
      <c r="N1995" s="662">
        <v>6</v>
      </c>
      <c r="O1995" s="745">
        <v>2</v>
      </c>
      <c r="P1995" s="663">
        <v>1893</v>
      </c>
      <c r="Q1995" s="678">
        <v>1</v>
      </c>
      <c r="R1995" s="662">
        <v>6</v>
      </c>
      <c r="S1995" s="678">
        <v>1</v>
      </c>
      <c r="T1995" s="745">
        <v>2</v>
      </c>
      <c r="U1995" s="701">
        <v>1</v>
      </c>
    </row>
    <row r="1996" spans="1:21" ht="14.4" customHeight="1" x14ac:dyDescent="0.3">
      <c r="A1996" s="661">
        <v>12</v>
      </c>
      <c r="B1996" s="662" t="s">
        <v>543</v>
      </c>
      <c r="C1996" s="662" t="s">
        <v>2356</v>
      </c>
      <c r="D1996" s="743" t="s">
        <v>4570</v>
      </c>
      <c r="E1996" s="744" t="s">
        <v>2380</v>
      </c>
      <c r="F1996" s="662" t="s">
        <v>2353</v>
      </c>
      <c r="G1996" s="662" t="s">
        <v>2671</v>
      </c>
      <c r="H1996" s="662" t="s">
        <v>544</v>
      </c>
      <c r="I1996" s="662" t="s">
        <v>4117</v>
      </c>
      <c r="J1996" s="662" t="s">
        <v>4118</v>
      </c>
      <c r="K1996" s="662" t="s">
        <v>4119</v>
      </c>
      <c r="L1996" s="663">
        <v>484.6</v>
      </c>
      <c r="M1996" s="663">
        <v>5815.2000000000007</v>
      </c>
      <c r="N1996" s="662">
        <v>12</v>
      </c>
      <c r="O1996" s="745">
        <v>4</v>
      </c>
      <c r="P1996" s="663">
        <v>3392.2000000000003</v>
      </c>
      <c r="Q1996" s="678">
        <v>0.58333333333333326</v>
      </c>
      <c r="R1996" s="662">
        <v>7</v>
      </c>
      <c r="S1996" s="678">
        <v>0.58333333333333337</v>
      </c>
      <c r="T1996" s="745">
        <v>2.5</v>
      </c>
      <c r="U1996" s="701">
        <v>0.625</v>
      </c>
    </row>
    <row r="1997" spans="1:21" ht="14.4" customHeight="1" x14ac:dyDescent="0.3">
      <c r="A1997" s="661">
        <v>12</v>
      </c>
      <c r="B1997" s="662" t="s">
        <v>543</v>
      </c>
      <c r="C1997" s="662" t="s">
        <v>2356</v>
      </c>
      <c r="D1997" s="743" t="s">
        <v>4570</v>
      </c>
      <c r="E1997" s="744" t="s">
        <v>2380</v>
      </c>
      <c r="F1997" s="662" t="s">
        <v>2353</v>
      </c>
      <c r="G1997" s="662" t="s">
        <v>2671</v>
      </c>
      <c r="H1997" s="662" t="s">
        <v>544</v>
      </c>
      <c r="I1997" s="662" t="s">
        <v>3387</v>
      </c>
      <c r="J1997" s="662" t="s">
        <v>3388</v>
      </c>
      <c r="K1997" s="662" t="s">
        <v>3389</v>
      </c>
      <c r="L1997" s="663">
        <v>291.2</v>
      </c>
      <c r="M1997" s="663">
        <v>5532.7999999999993</v>
      </c>
      <c r="N1997" s="662">
        <v>19</v>
      </c>
      <c r="O1997" s="745">
        <v>10</v>
      </c>
      <c r="P1997" s="663">
        <v>1747.1999999999998</v>
      </c>
      <c r="Q1997" s="678">
        <v>0.31578947368421051</v>
      </c>
      <c r="R1997" s="662">
        <v>6</v>
      </c>
      <c r="S1997" s="678">
        <v>0.31578947368421051</v>
      </c>
      <c r="T1997" s="745">
        <v>3</v>
      </c>
      <c r="U1997" s="701">
        <v>0.3</v>
      </c>
    </row>
    <row r="1998" spans="1:21" ht="14.4" customHeight="1" x14ac:dyDescent="0.3">
      <c r="A1998" s="661">
        <v>12</v>
      </c>
      <c r="B1998" s="662" t="s">
        <v>543</v>
      </c>
      <c r="C1998" s="662" t="s">
        <v>2356</v>
      </c>
      <c r="D1998" s="743" t="s">
        <v>4570</v>
      </c>
      <c r="E1998" s="744" t="s">
        <v>2380</v>
      </c>
      <c r="F1998" s="662" t="s">
        <v>2353</v>
      </c>
      <c r="G1998" s="662" t="s">
        <v>2671</v>
      </c>
      <c r="H1998" s="662" t="s">
        <v>544</v>
      </c>
      <c r="I1998" s="662" t="s">
        <v>3395</v>
      </c>
      <c r="J1998" s="662" t="s">
        <v>3396</v>
      </c>
      <c r="K1998" s="662" t="s">
        <v>3397</v>
      </c>
      <c r="L1998" s="663">
        <v>500</v>
      </c>
      <c r="M1998" s="663">
        <v>1000</v>
      </c>
      <c r="N1998" s="662">
        <v>2</v>
      </c>
      <c r="O1998" s="745">
        <v>2</v>
      </c>
      <c r="P1998" s="663">
        <v>1000</v>
      </c>
      <c r="Q1998" s="678">
        <v>1</v>
      </c>
      <c r="R1998" s="662">
        <v>2</v>
      </c>
      <c r="S1998" s="678">
        <v>1</v>
      </c>
      <c r="T1998" s="745">
        <v>2</v>
      </c>
      <c r="U1998" s="701">
        <v>1</v>
      </c>
    </row>
    <row r="1999" spans="1:21" ht="14.4" customHeight="1" x14ac:dyDescent="0.3">
      <c r="A1999" s="661">
        <v>12</v>
      </c>
      <c r="B1999" s="662" t="s">
        <v>543</v>
      </c>
      <c r="C1999" s="662" t="s">
        <v>2356</v>
      </c>
      <c r="D1999" s="743" t="s">
        <v>4570</v>
      </c>
      <c r="E1999" s="744" t="s">
        <v>2380</v>
      </c>
      <c r="F1999" s="662" t="s">
        <v>2353</v>
      </c>
      <c r="G1999" s="662" t="s">
        <v>2671</v>
      </c>
      <c r="H1999" s="662" t="s">
        <v>544</v>
      </c>
      <c r="I1999" s="662" t="s">
        <v>3398</v>
      </c>
      <c r="J1999" s="662" t="s">
        <v>3399</v>
      </c>
      <c r="K1999" s="662" t="s">
        <v>3400</v>
      </c>
      <c r="L1999" s="663">
        <v>579</v>
      </c>
      <c r="M1999" s="663">
        <v>6948</v>
      </c>
      <c r="N1999" s="662">
        <v>12</v>
      </c>
      <c r="O1999" s="745">
        <v>8</v>
      </c>
      <c r="P1999" s="663">
        <v>6948</v>
      </c>
      <c r="Q1999" s="678">
        <v>1</v>
      </c>
      <c r="R1999" s="662">
        <v>12</v>
      </c>
      <c r="S1999" s="678">
        <v>1</v>
      </c>
      <c r="T1999" s="745">
        <v>8</v>
      </c>
      <c r="U1999" s="701">
        <v>1</v>
      </c>
    </row>
    <row r="2000" spans="1:21" ht="14.4" customHeight="1" x14ac:dyDescent="0.3">
      <c r="A2000" s="661">
        <v>12</v>
      </c>
      <c r="B2000" s="662" t="s">
        <v>543</v>
      </c>
      <c r="C2000" s="662" t="s">
        <v>2356</v>
      </c>
      <c r="D2000" s="743" t="s">
        <v>4570</v>
      </c>
      <c r="E2000" s="744" t="s">
        <v>2380</v>
      </c>
      <c r="F2000" s="662" t="s">
        <v>2353</v>
      </c>
      <c r="G2000" s="662" t="s">
        <v>2671</v>
      </c>
      <c r="H2000" s="662" t="s">
        <v>544</v>
      </c>
      <c r="I2000" s="662" t="s">
        <v>3401</v>
      </c>
      <c r="J2000" s="662" t="s">
        <v>3402</v>
      </c>
      <c r="K2000" s="662" t="s">
        <v>3403</v>
      </c>
      <c r="L2000" s="663">
        <v>513.75</v>
      </c>
      <c r="M2000" s="663">
        <v>20550</v>
      </c>
      <c r="N2000" s="662">
        <v>40</v>
      </c>
      <c r="O2000" s="745">
        <v>11</v>
      </c>
      <c r="P2000" s="663">
        <v>20550</v>
      </c>
      <c r="Q2000" s="678">
        <v>1</v>
      </c>
      <c r="R2000" s="662">
        <v>40</v>
      </c>
      <c r="S2000" s="678">
        <v>1</v>
      </c>
      <c r="T2000" s="745">
        <v>11</v>
      </c>
      <c r="U2000" s="701">
        <v>1</v>
      </c>
    </row>
    <row r="2001" spans="1:21" ht="14.4" customHeight="1" x14ac:dyDescent="0.3">
      <c r="A2001" s="661">
        <v>12</v>
      </c>
      <c r="B2001" s="662" t="s">
        <v>543</v>
      </c>
      <c r="C2001" s="662" t="s">
        <v>2356</v>
      </c>
      <c r="D2001" s="743" t="s">
        <v>4570</v>
      </c>
      <c r="E2001" s="744" t="s">
        <v>2380</v>
      </c>
      <c r="F2001" s="662" t="s">
        <v>2353</v>
      </c>
      <c r="G2001" s="662" t="s">
        <v>2671</v>
      </c>
      <c r="H2001" s="662" t="s">
        <v>544</v>
      </c>
      <c r="I2001" s="662" t="s">
        <v>3404</v>
      </c>
      <c r="J2001" s="662" t="s">
        <v>3405</v>
      </c>
      <c r="K2001" s="662" t="s">
        <v>2432</v>
      </c>
      <c r="L2001" s="663">
        <v>220.68</v>
      </c>
      <c r="M2001" s="663">
        <v>3751.56</v>
      </c>
      <c r="N2001" s="662">
        <v>17</v>
      </c>
      <c r="O2001" s="745">
        <v>6</v>
      </c>
      <c r="P2001" s="663">
        <v>3089.52</v>
      </c>
      <c r="Q2001" s="678">
        <v>0.82352941176470584</v>
      </c>
      <c r="R2001" s="662">
        <v>14</v>
      </c>
      <c r="S2001" s="678">
        <v>0.82352941176470584</v>
      </c>
      <c r="T2001" s="745">
        <v>5.5</v>
      </c>
      <c r="U2001" s="701">
        <v>0.91666666666666663</v>
      </c>
    </row>
    <row r="2002" spans="1:21" ht="14.4" customHeight="1" x14ac:dyDescent="0.3">
      <c r="A2002" s="661">
        <v>12</v>
      </c>
      <c r="B2002" s="662" t="s">
        <v>543</v>
      </c>
      <c r="C2002" s="662" t="s">
        <v>2356</v>
      </c>
      <c r="D2002" s="743" t="s">
        <v>4570</v>
      </c>
      <c r="E2002" s="744" t="s">
        <v>2380</v>
      </c>
      <c r="F2002" s="662" t="s">
        <v>2353</v>
      </c>
      <c r="G2002" s="662" t="s">
        <v>2671</v>
      </c>
      <c r="H2002" s="662" t="s">
        <v>544</v>
      </c>
      <c r="I2002" s="662" t="s">
        <v>3406</v>
      </c>
      <c r="J2002" s="662" t="s">
        <v>3407</v>
      </c>
      <c r="K2002" s="662" t="s">
        <v>3408</v>
      </c>
      <c r="L2002" s="663">
        <v>1000</v>
      </c>
      <c r="M2002" s="663">
        <v>14000</v>
      </c>
      <c r="N2002" s="662">
        <v>14</v>
      </c>
      <c r="O2002" s="745">
        <v>8</v>
      </c>
      <c r="P2002" s="663">
        <v>12000</v>
      </c>
      <c r="Q2002" s="678">
        <v>0.8571428571428571</v>
      </c>
      <c r="R2002" s="662">
        <v>12</v>
      </c>
      <c r="S2002" s="678">
        <v>0.8571428571428571</v>
      </c>
      <c r="T2002" s="745">
        <v>7</v>
      </c>
      <c r="U2002" s="701">
        <v>0.875</v>
      </c>
    </row>
    <row r="2003" spans="1:21" ht="14.4" customHeight="1" x14ac:dyDescent="0.3">
      <c r="A2003" s="661">
        <v>12</v>
      </c>
      <c r="B2003" s="662" t="s">
        <v>543</v>
      </c>
      <c r="C2003" s="662" t="s">
        <v>2356</v>
      </c>
      <c r="D2003" s="743" t="s">
        <v>4570</v>
      </c>
      <c r="E2003" s="744" t="s">
        <v>2380</v>
      </c>
      <c r="F2003" s="662" t="s">
        <v>2353</v>
      </c>
      <c r="G2003" s="662" t="s">
        <v>2671</v>
      </c>
      <c r="H2003" s="662" t="s">
        <v>544</v>
      </c>
      <c r="I2003" s="662" t="s">
        <v>3409</v>
      </c>
      <c r="J2003" s="662" t="s">
        <v>3410</v>
      </c>
      <c r="K2003" s="662" t="s">
        <v>3411</v>
      </c>
      <c r="L2003" s="663">
        <v>180.25</v>
      </c>
      <c r="M2003" s="663">
        <v>3424.75</v>
      </c>
      <c r="N2003" s="662">
        <v>19</v>
      </c>
      <c r="O2003" s="745">
        <v>6</v>
      </c>
      <c r="P2003" s="663">
        <v>2523.5</v>
      </c>
      <c r="Q2003" s="678">
        <v>0.73684210526315785</v>
      </c>
      <c r="R2003" s="662">
        <v>14</v>
      </c>
      <c r="S2003" s="678">
        <v>0.73684210526315785</v>
      </c>
      <c r="T2003" s="745">
        <v>4.5</v>
      </c>
      <c r="U2003" s="701">
        <v>0.75</v>
      </c>
    </row>
    <row r="2004" spans="1:21" ht="14.4" customHeight="1" x14ac:dyDescent="0.3">
      <c r="A2004" s="661">
        <v>12</v>
      </c>
      <c r="B2004" s="662" t="s">
        <v>543</v>
      </c>
      <c r="C2004" s="662" t="s">
        <v>2356</v>
      </c>
      <c r="D2004" s="743" t="s">
        <v>4570</v>
      </c>
      <c r="E2004" s="744" t="s">
        <v>2380</v>
      </c>
      <c r="F2004" s="662" t="s">
        <v>2353</v>
      </c>
      <c r="G2004" s="662" t="s">
        <v>2671</v>
      </c>
      <c r="H2004" s="662" t="s">
        <v>544</v>
      </c>
      <c r="I2004" s="662" t="s">
        <v>3412</v>
      </c>
      <c r="J2004" s="662" t="s">
        <v>3413</v>
      </c>
      <c r="K2004" s="662" t="s">
        <v>3414</v>
      </c>
      <c r="L2004" s="663">
        <v>1832.09</v>
      </c>
      <c r="M2004" s="663">
        <v>7328.36</v>
      </c>
      <c r="N2004" s="662">
        <v>4</v>
      </c>
      <c r="O2004" s="745">
        <v>1</v>
      </c>
      <c r="P2004" s="663">
        <v>7328.36</v>
      </c>
      <c r="Q2004" s="678">
        <v>1</v>
      </c>
      <c r="R2004" s="662">
        <v>4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12</v>
      </c>
      <c r="B2005" s="662" t="s">
        <v>543</v>
      </c>
      <c r="C2005" s="662" t="s">
        <v>2356</v>
      </c>
      <c r="D2005" s="743" t="s">
        <v>4570</v>
      </c>
      <c r="E2005" s="744" t="s">
        <v>2380</v>
      </c>
      <c r="F2005" s="662" t="s">
        <v>2353</v>
      </c>
      <c r="G2005" s="662" t="s">
        <v>2671</v>
      </c>
      <c r="H2005" s="662" t="s">
        <v>544</v>
      </c>
      <c r="I2005" s="662" t="s">
        <v>3417</v>
      </c>
      <c r="J2005" s="662" t="s">
        <v>3418</v>
      </c>
      <c r="K2005" s="662" t="s">
        <v>3419</v>
      </c>
      <c r="L2005" s="663">
        <v>196.43</v>
      </c>
      <c r="M2005" s="663">
        <v>785.72</v>
      </c>
      <c r="N2005" s="662">
        <v>4</v>
      </c>
      <c r="O2005" s="745">
        <v>3</v>
      </c>
      <c r="P2005" s="663">
        <v>785.72</v>
      </c>
      <c r="Q2005" s="678">
        <v>1</v>
      </c>
      <c r="R2005" s="662">
        <v>4</v>
      </c>
      <c r="S2005" s="678">
        <v>1</v>
      </c>
      <c r="T2005" s="745">
        <v>3</v>
      </c>
      <c r="U2005" s="701">
        <v>1</v>
      </c>
    </row>
    <row r="2006" spans="1:21" ht="14.4" customHeight="1" x14ac:dyDescent="0.3">
      <c r="A2006" s="661">
        <v>12</v>
      </c>
      <c r="B2006" s="662" t="s">
        <v>543</v>
      </c>
      <c r="C2006" s="662" t="s">
        <v>2356</v>
      </c>
      <c r="D2006" s="743" t="s">
        <v>4570</v>
      </c>
      <c r="E2006" s="744" t="s">
        <v>2380</v>
      </c>
      <c r="F2006" s="662" t="s">
        <v>2353</v>
      </c>
      <c r="G2006" s="662" t="s">
        <v>2671</v>
      </c>
      <c r="H2006" s="662" t="s">
        <v>544</v>
      </c>
      <c r="I2006" s="662" t="s">
        <v>3423</v>
      </c>
      <c r="J2006" s="662" t="s">
        <v>3424</v>
      </c>
      <c r="K2006" s="662" t="s">
        <v>3400</v>
      </c>
      <c r="L2006" s="663">
        <v>507.04</v>
      </c>
      <c r="M2006" s="663">
        <v>507.04</v>
      </c>
      <c r="N2006" s="662">
        <v>1</v>
      </c>
      <c r="O2006" s="745">
        <v>1</v>
      </c>
      <c r="P2006" s="663">
        <v>507.04</v>
      </c>
      <c r="Q2006" s="678">
        <v>1</v>
      </c>
      <c r="R2006" s="662">
        <v>1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12</v>
      </c>
      <c r="B2007" s="662" t="s">
        <v>543</v>
      </c>
      <c r="C2007" s="662" t="s">
        <v>2356</v>
      </c>
      <c r="D2007" s="743" t="s">
        <v>4570</v>
      </c>
      <c r="E2007" s="744" t="s">
        <v>2380</v>
      </c>
      <c r="F2007" s="662" t="s">
        <v>2353</v>
      </c>
      <c r="G2007" s="662" t="s">
        <v>2671</v>
      </c>
      <c r="H2007" s="662" t="s">
        <v>544</v>
      </c>
      <c r="I2007" s="662" t="s">
        <v>3425</v>
      </c>
      <c r="J2007" s="662" t="s">
        <v>3426</v>
      </c>
      <c r="K2007" s="662" t="s">
        <v>3389</v>
      </c>
      <c r="L2007" s="663">
        <v>299</v>
      </c>
      <c r="M2007" s="663">
        <v>598</v>
      </c>
      <c r="N2007" s="662">
        <v>2</v>
      </c>
      <c r="O2007" s="745">
        <v>1</v>
      </c>
      <c r="P2007" s="663">
        <v>598</v>
      </c>
      <c r="Q2007" s="678">
        <v>1</v>
      </c>
      <c r="R2007" s="662">
        <v>2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12</v>
      </c>
      <c r="B2008" s="662" t="s">
        <v>543</v>
      </c>
      <c r="C2008" s="662" t="s">
        <v>2356</v>
      </c>
      <c r="D2008" s="743" t="s">
        <v>4570</v>
      </c>
      <c r="E2008" s="744" t="s">
        <v>2380</v>
      </c>
      <c r="F2008" s="662" t="s">
        <v>2353</v>
      </c>
      <c r="G2008" s="662" t="s">
        <v>2671</v>
      </c>
      <c r="H2008" s="662" t="s">
        <v>544</v>
      </c>
      <c r="I2008" s="662" t="s">
        <v>3430</v>
      </c>
      <c r="J2008" s="662" t="s">
        <v>3431</v>
      </c>
      <c r="K2008" s="662" t="s">
        <v>3432</v>
      </c>
      <c r="L2008" s="663">
        <v>300</v>
      </c>
      <c r="M2008" s="663">
        <v>1200</v>
      </c>
      <c r="N2008" s="662">
        <v>4</v>
      </c>
      <c r="O2008" s="745">
        <v>3</v>
      </c>
      <c r="P2008" s="663">
        <v>1200</v>
      </c>
      <c r="Q2008" s="678">
        <v>1</v>
      </c>
      <c r="R2008" s="662">
        <v>4</v>
      </c>
      <c r="S2008" s="678">
        <v>1</v>
      </c>
      <c r="T2008" s="745">
        <v>3</v>
      </c>
      <c r="U2008" s="701">
        <v>1</v>
      </c>
    </row>
    <row r="2009" spans="1:21" ht="14.4" customHeight="1" x14ac:dyDescent="0.3">
      <c r="A2009" s="661">
        <v>12</v>
      </c>
      <c r="B2009" s="662" t="s">
        <v>543</v>
      </c>
      <c r="C2009" s="662" t="s">
        <v>2356</v>
      </c>
      <c r="D2009" s="743" t="s">
        <v>4570</v>
      </c>
      <c r="E2009" s="744" t="s">
        <v>2380</v>
      </c>
      <c r="F2009" s="662" t="s">
        <v>2353</v>
      </c>
      <c r="G2009" s="662" t="s">
        <v>2671</v>
      </c>
      <c r="H2009" s="662" t="s">
        <v>544</v>
      </c>
      <c r="I2009" s="662" t="s">
        <v>1880</v>
      </c>
      <c r="J2009" s="662" t="s">
        <v>3433</v>
      </c>
      <c r="K2009" s="662" t="s">
        <v>3434</v>
      </c>
      <c r="L2009" s="663">
        <v>369.69</v>
      </c>
      <c r="M2009" s="663">
        <v>739.38</v>
      </c>
      <c r="N2009" s="662">
        <v>2</v>
      </c>
      <c r="O2009" s="745">
        <v>1</v>
      </c>
      <c r="P2009" s="663">
        <v>739.38</v>
      </c>
      <c r="Q2009" s="678">
        <v>1</v>
      </c>
      <c r="R2009" s="662">
        <v>2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12</v>
      </c>
      <c r="B2010" s="662" t="s">
        <v>543</v>
      </c>
      <c r="C2010" s="662" t="s">
        <v>2356</v>
      </c>
      <c r="D2010" s="743" t="s">
        <v>4570</v>
      </c>
      <c r="E2010" s="744" t="s">
        <v>2380</v>
      </c>
      <c r="F2010" s="662" t="s">
        <v>2353</v>
      </c>
      <c r="G2010" s="662" t="s">
        <v>2671</v>
      </c>
      <c r="H2010" s="662" t="s">
        <v>544</v>
      </c>
      <c r="I2010" s="662" t="s">
        <v>1876</v>
      </c>
      <c r="J2010" s="662" t="s">
        <v>3435</v>
      </c>
      <c r="K2010" s="662" t="s">
        <v>3436</v>
      </c>
      <c r="L2010" s="663">
        <v>1430.6</v>
      </c>
      <c r="M2010" s="663">
        <v>5722.4</v>
      </c>
      <c r="N2010" s="662">
        <v>4</v>
      </c>
      <c r="O2010" s="745">
        <v>2</v>
      </c>
      <c r="P2010" s="663">
        <v>5722.4</v>
      </c>
      <c r="Q2010" s="678">
        <v>1</v>
      </c>
      <c r="R2010" s="662">
        <v>4</v>
      </c>
      <c r="S2010" s="678">
        <v>1</v>
      </c>
      <c r="T2010" s="745">
        <v>2</v>
      </c>
      <c r="U2010" s="701">
        <v>1</v>
      </c>
    </row>
    <row r="2011" spans="1:21" ht="14.4" customHeight="1" x14ac:dyDescent="0.3">
      <c r="A2011" s="661">
        <v>12</v>
      </c>
      <c r="B2011" s="662" t="s">
        <v>543</v>
      </c>
      <c r="C2011" s="662" t="s">
        <v>2356</v>
      </c>
      <c r="D2011" s="743" t="s">
        <v>4570</v>
      </c>
      <c r="E2011" s="744" t="s">
        <v>2380</v>
      </c>
      <c r="F2011" s="662" t="s">
        <v>2353</v>
      </c>
      <c r="G2011" s="662" t="s">
        <v>2671</v>
      </c>
      <c r="H2011" s="662" t="s">
        <v>544</v>
      </c>
      <c r="I2011" s="662" t="s">
        <v>3437</v>
      </c>
      <c r="J2011" s="662" t="s">
        <v>3438</v>
      </c>
      <c r="K2011" s="662" t="s">
        <v>3386</v>
      </c>
      <c r="L2011" s="663">
        <v>500</v>
      </c>
      <c r="M2011" s="663">
        <v>8000</v>
      </c>
      <c r="N2011" s="662">
        <v>16</v>
      </c>
      <c r="O2011" s="745">
        <v>8</v>
      </c>
      <c r="P2011" s="663">
        <v>8000</v>
      </c>
      <c r="Q2011" s="678">
        <v>1</v>
      </c>
      <c r="R2011" s="662">
        <v>16</v>
      </c>
      <c r="S2011" s="678">
        <v>1</v>
      </c>
      <c r="T2011" s="745">
        <v>8</v>
      </c>
      <c r="U2011" s="701">
        <v>1</v>
      </c>
    </row>
    <row r="2012" spans="1:21" ht="14.4" customHeight="1" x14ac:dyDescent="0.3">
      <c r="A2012" s="661">
        <v>12</v>
      </c>
      <c r="B2012" s="662" t="s">
        <v>543</v>
      </c>
      <c r="C2012" s="662" t="s">
        <v>2356</v>
      </c>
      <c r="D2012" s="743" t="s">
        <v>4570</v>
      </c>
      <c r="E2012" s="744" t="s">
        <v>2380</v>
      </c>
      <c r="F2012" s="662" t="s">
        <v>2353</v>
      </c>
      <c r="G2012" s="662" t="s">
        <v>2671</v>
      </c>
      <c r="H2012" s="662" t="s">
        <v>544</v>
      </c>
      <c r="I2012" s="662" t="s">
        <v>3443</v>
      </c>
      <c r="J2012" s="662" t="s">
        <v>3444</v>
      </c>
      <c r="K2012" s="662" t="s">
        <v>3414</v>
      </c>
      <c r="L2012" s="663">
        <v>1000</v>
      </c>
      <c r="M2012" s="663">
        <v>9000</v>
      </c>
      <c r="N2012" s="662">
        <v>9</v>
      </c>
      <c r="O2012" s="745">
        <v>8</v>
      </c>
      <c r="P2012" s="663">
        <v>9000</v>
      </c>
      <c r="Q2012" s="678">
        <v>1</v>
      </c>
      <c r="R2012" s="662">
        <v>9</v>
      </c>
      <c r="S2012" s="678">
        <v>1</v>
      </c>
      <c r="T2012" s="745">
        <v>8</v>
      </c>
      <c r="U2012" s="701">
        <v>1</v>
      </c>
    </row>
    <row r="2013" spans="1:21" ht="14.4" customHeight="1" x14ac:dyDescent="0.3">
      <c r="A2013" s="661">
        <v>12</v>
      </c>
      <c r="B2013" s="662" t="s">
        <v>543</v>
      </c>
      <c r="C2013" s="662" t="s">
        <v>2356</v>
      </c>
      <c r="D2013" s="743" t="s">
        <v>4570</v>
      </c>
      <c r="E2013" s="744" t="s">
        <v>2380</v>
      </c>
      <c r="F2013" s="662" t="s">
        <v>2353</v>
      </c>
      <c r="G2013" s="662" t="s">
        <v>2671</v>
      </c>
      <c r="H2013" s="662" t="s">
        <v>544</v>
      </c>
      <c r="I2013" s="662" t="s">
        <v>3445</v>
      </c>
      <c r="J2013" s="662" t="s">
        <v>3446</v>
      </c>
      <c r="K2013" s="662" t="s">
        <v>3447</v>
      </c>
      <c r="L2013" s="663">
        <v>3000</v>
      </c>
      <c r="M2013" s="663">
        <v>60000</v>
      </c>
      <c r="N2013" s="662">
        <v>20</v>
      </c>
      <c r="O2013" s="745">
        <v>7</v>
      </c>
      <c r="P2013" s="663">
        <v>60000</v>
      </c>
      <c r="Q2013" s="678">
        <v>1</v>
      </c>
      <c r="R2013" s="662">
        <v>20</v>
      </c>
      <c r="S2013" s="678">
        <v>1</v>
      </c>
      <c r="T2013" s="745">
        <v>7</v>
      </c>
      <c r="U2013" s="701">
        <v>1</v>
      </c>
    </row>
    <row r="2014" spans="1:21" ht="14.4" customHeight="1" x14ac:dyDescent="0.3">
      <c r="A2014" s="661">
        <v>12</v>
      </c>
      <c r="B2014" s="662" t="s">
        <v>543</v>
      </c>
      <c r="C2014" s="662" t="s">
        <v>2356</v>
      </c>
      <c r="D2014" s="743" t="s">
        <v>4570</v>
      </c>
      <c r="E2014" s="744" t="s">
        <v>2380</v>
      </c>
      <c r="F2014" s="662" t="s">
        <v>2353</v>
      </c>
      <c r="G2014" s="662" t="s">
        <v>2671</v>
      </c>
      <c r="H2014" s="662" t="s">
        <v>544</v>
      </c>
      <c r="I2014" s="662" t="s">
        <v>4242</v>
      </c>
      <c r="J2014" s="662" t="s">
        <v>3451</v>
      </c>
      <c r="K2014" s="662" t="s">
        <v>4243</v>
      </c>
      <c r="L2014" s="663">
        <v>3082.5</v>
      </c>
      <c r="M2014" s="663">
        <v>27742.5</v>
      </c>
      <c r="N2014" s="662">
        <v>9</v>
      </c>
      <c r="O2014" s="745">
        <v>3</v>
      </c>
      <c r="P2014" s="663">
        <v>27742.5</v>
      </c>
      <c r="Q2014" s="678">
        <v>1</v>
      </c>
      <c r="R2014" s="662">
        <v>9</v>
      </c>
      <c r="S2014" s="678">
        <v>1</v>
      </c>
      <c r="T2014" s="745">
        <v>3</v>
      </c>
      <c r="U2014" s="701">
        <v>1</v>
      </c>
    </row>
    <row r="2015" spans="1:21" ht="14.4" customHeight="1" x14ac:dyDescent="0.3">
      <c r="A2015" s="661">
        <v>12</v>
      </c>
      <c r="B2015" s="662" t="s">
        <v>543</v>
      </c>
      <c r="C2015" s="662" t="s">
        <v>2356</v>
      </c>
      <c r="D2015" s="743" t="s">
        <v>4570</v>
      </c>
      <c r="E2015" s="744" t="s">
        <v>2380</v>
      </c>
      <c r="F2015" s="662" t="s">
        <v>2353</v>
      </c>
      <c r="G2015" s="662" t="s">
        <v>2671</v>
      </c>
      <c r="H2015" s="662" t="s">
        <v>544</v>
      </c>
      <c r="I2015" s="662" t="s">
        <v>3450</v>
      </c>
      <c r="J2015" s="662" t="s">
        <v>3451</v>
      </c>
      <c r="K2015" s="662" t="s">
        <v>3452</v>
      </c>
      <c r="L2015" s="663">
        <v>3082.5</v>
      </c>
      <c r="M2015" s="663">
        <v>83227.5</v>
      </c>
      <c r="N2015" s="662">
        <v>27</v>
      </c>
      <c r="O2015" s="745">
        <v>8</v>
      </c>
      <c r="P2015" s="663">
        <v>73980</v>
      </c>
      <c r="Q2015" s="678">
        <v>0.88888888888888884</v>
      </c>
      <c r="R2015" s="662">
        <v>24</v>
      </c>
      <c r="S2015" s="678">
        <v>0.88888888888888884</v>
      </c>
      <c r="T2015" s="745">
        <v>7.5</v>
      </c>
      <c r="U2015" s="701">
        <v>0.9375</v>
      </c>
    </row>
    <row r="2016" spans="1:21" ht="14.4" customHeight="1" x14ac:dyDescent="0.3">
      <c r="A2016" s="661">
        <v>12</v>
      </c>
      <c r="B2016" s="662" t="s">
        <v>543</v>
      </c>
      <c r="C2016" s="662" t="s">
        <v>2356</v>
      </c>
      <c r="D2016" s="743" t="s">
        <v>4570</v>
      </c>
      <c r="E2016" s="744" t="s">
        <v>2380</v>
      </c>
      <c r="F2016" s="662" t="s">
        <v>2353</v>
      </c>
      <c r="G2016" s="662" t="s">
        <v>2671</v>
      </c>
      <c r="H2016" s="662" t="s">
        <v>544</v>
      </c>
      <c r="I2016" s="662" t="s">
        <v>4244</v>
      </c>
      <c r="J2016" s="662" t="s">
        <v>3456</v>
      </c>
      <c r="K2016" s="662" t="s">
        <v>4245</v>
      </c>
      <c r="L2016" s="663">
        <v>1101.95</v>
      </c>
      <c r="M2016" s="663">
        <v>29752.65</v>
      </c>
      <c r="N2016" s="662">
        <v>27</v>
      </c>
      <c r="O2016" s="745">
        <v>3</v>
      </c>
      <c r="P2016" s="663">
        <v>29752.65</v>
      </c>
      <c r="Q2016" s="678">
        <v>1</v>
      </c>
      <c r="R2016" s="662">
        <v>27</v>
      </c>
      <c r="S2016" s="678">
        <v>1</v>
      </c>
      <c r="T2016" s="745">
        <v>3</v>
      </c>
      <c r="U2016" s="701">
        <v>1</v>
      </c>
    </row>
    <row r="2017" spans="1:21" ht="14.4" customHeight="1" x14ac:dyDescent="0.3">
      <c r="A2017" s="661">
        <v>12</v>
      </c>
      <c r="B2017" s="662" t="s">
        <v>543</v>
      </c>
      <c r="C2017" s="662" t="s">
        <v>2356</v>
      </c>
      <c r="D2017" s="743" t="s">
        <v>4570</v>
      </c>
      <c r="E2017" s="744" t="s">
        <v>2380</v>
      </c>
      <c r="F2017" s="662" t="s">
        <v>2353</v>
      </c>
      <c r="G2017" s="662" t="s">
        <v>2671</v>
      </c>
      <c r="H2017" s="662" t="s">
        <v>544</v>
      </c>
      <c r="I2017" s="662" t="s">
        <v>3455</v>
      </c>
      <c r="J2017" s="662" t="s">
        <v>3456</v>
      </c>
      <c r="K2017" s="662" t="s">
        <v>3457</v>
      </c>
      <c r="L2017" s="663">
        <v>1101.95</v>
      </c>
      <c r="M2017" s="663">
        <v>69422.850000000006</v>
      </c>
      <c r="N2017" s="662">
        <v>63</v>
      </c>
      <c r="O2017" s="745">
        <v>6</v>
      </c>
      <c r="P2017" s="663">
        <v>59505.30000000001</v>
      </c>
      <c r="Q2017" s="678">
        <v>0.85714285714285721</v>
      </c>
      <c r="R2017" s="662">
        <v>54</v>
      </c>
      <c r="S2017" s="678">
        <v>0.8571428571428571</v>
      </c>
      <c r="T2017" s="745">
        <v>5.5</v>
      </c>
      <c r="U2017" s="701">
        <v>0.91666666666666663</v>
      </c>
    </row>
    <row r="2018" spans="1:21" ht="14.4" customHeight="1" x14ac:dyDescent="0.3">
      <c r="A2018" s="661">
        <v>12</v>
      </c>
      <c r="B2018" s="662" t="s">
        <v>543</v>
      </c>
      <c r="C2018" s="662" t="s">
        <v>2356</v>
      </c>
      <c r="D2018" s="743" t="s">
        <v>4570</v>
      </c>
      <c r="E2018" s="744" t="s">
        <v>2380</v>
      </c>
      <c r="F2018" s="662" t="s">
        <v>2353</v>
      </c>
      <c r="G2018" s="662" t="s">
        <v>2671</v>
      </c>
      <c r="H2018" s="662" t="s">
        <v>544</v>
      </c>
      <c r="I2018" s="662" t="s">
        <v>3458</v>
      </c>
      <c r="J2018" s="662" t="s">
        <v>3459</v>
      </c>
      <c r="K2018" s="662" t="s">
        <v>3460</v>
      </c>
      <c r="L2018" s="663">
        <v>1027.5</v>
      </c>
      <c r="M2018" s="663">
        <v>24660</v>
      </c>
      <c r="N2018" s="662">
        <v>24</v>
      </c>
      <c r="O2018" s="745">
        <v>9</v>
      </c>
      <c r="P2018" s="663">
        <v>22605</v>
      </c>
      <c r="Q2018" s="678">
        <v>0.91666666666666663</v>
      </c>
      <c r="R2018" s="662">
        <v>22</v>
      </c>
      <c r="S2018" s="678">
        <v>0.91666666666666663</v>
      </c>
      <c r="T2018" s="745">
        <v>8</v>
      </c>
      <c r="U2018" s="701">
        <v>0.88888888888888884</v>
      </c>
    </row>
    <row r="2019" spans="1:21" ht="14.4" customHeight="1" x14ac:dyDescent="0.3">
      <c r="A2019" s="661">
        <v>12</v>
      </c>
      <c r="B2019" s="662" t="s">
        <v>543</v>
      </c>
      <c r="C2019" s="662" t="s">
        <v>2356</v>
      </c>
      <c r="D2019" s="743" t="s">
        <v>4570</v>
      </c>
      <c r="E2019" s="744" t="s">
        <v>2380</v>
      </c>
      <c r="F2019" s="662" t="s">
        <v>2353</v>
      </c>
      <c r="G2019" s="662" t="s">
        <v>2671</v>
      </c>
      <c r="H2019" s="662" t="s">
        <v>544</v>
      </c>
      <c r="I2019" s="662" t="s">
        <v>3155</v>
      </c>
      <c r="J2019" s="662" t="s">
        <v>3156</v>
      </c>
      <c r="K2019" s="662" t="s">
        <v>3157</v>
      </c>
      <c r="L2019" s="663">
        <v>300</v>
      </c>
      <c r="M2019" s="663">
        <v>8700</v>
      </c>
      <c r="N2019" s="662">
        <v>29</v>
      </c>
      <c r="O2019" s="745">
        <v>14</v>
      </c>
      <c r="P2019" s="663">
        <v>8700</v>
      </c>
      <c r="Q2019" s="678">
        <v>1</v>
      </c>
      <c r="R2019" s="662">
        <v>29</v>
      </c>
      <c r="S2019" s="678">
        <v>1</v>
      </c>
      <c r="T2019" s="745">
        <v>14</v>
      </c>
      <c r="U2019" s="701">
        <v>1</v>
      </c>
    </row>
    <row r="2020" spans="1:21" ht="14.4" customHeight="1" x14ac:dyDescent="0.3">
      <c r="A2020" s="661">
        <v>12</v>
      </c>
      <c r="B2020" s="662" t="s">
        <v>543</v>
      </c>
      <c r="C2020" s="662" t="s">
        <v>2356</v>
      </c>
      <c r="D2020" s="743" t="s">
        <v>4570</v>
      </c>
      <c r="E2020" s="744" t="s">
        <v>2380</v>
      </c>
      <c r="F2020" s="662" t="s">
        <v>2353</v>
      </c>
      <c r="G2020" s="662" t="s">
        <v>2671</v>
      </c>
      <c r="H2020" s="662" t="s">
        <v>544</v>
      </c>
      <c r="I2020" s="662" t="s">
        <v>3461</v>
      </c>
      <c r="J2020" s="662" t="s">
        <v>3462</v>
      </c>
      <c r="K2020" s="662" t="s">
        <v>3157</v>
      </c>
      <c r="L2020" s="663">
        <v>300</v>
      </c>
      <c r="M2020" s="663">
        <v>1500</v>
      </c>
      <c r="N2020" s="662">
        <v>5</v>
      </c>
      <c r="O2020" s="745">
        <v>2</v>
      </c>
      <c r="P2020" s="663">
        <v>1500</v>
      </c>
      <c r="Q2020" s="678">
        <v>1</v>
      </c>
      <c r="R2020" s="662">
        <v>5</v>
      </c>
      <c r="S2020" s="678">
        <v>1</v>
      </c>
      <c r="T2020" s="745">
        <v>2</v>
      </c>
      <c r="U2020" s="701">
        <v>1</v>
      </c>
    </row>
    <row r="2021" spans="1:21" ht="14.4" customHeight="1" x14ac:dyDescent="0.3">
      <c r="A2021" s="661">
        <v>12</v>
      </c>
      <c r="B2021" s="662" t="s">
        <v>543</v>
      </c>
      <c r="C2021" s="662" t="s">
        <v>2356</v>
      </c>
      <c r="D2021" s="743" t="s">
        <v>4570</v>
      </c>
      <c r="E2021" s="744" t="s">
        <v>2380</v>
      </c>
      <c r="F2021" s="662" t="s">
        <v>2353</v>
      </c>
      <c r="G2021" s="662" t="s">
        <v>2671</v>
      </c>
      <c r="H2021" s="662" t="s">
        <v>544</v>
      </c>
      <c r="I2021" s="662" t="s">
        <v>3466</v>
      </c>
      <c r="J2021" s="662" t="s">
        <v>3467</v>
      </c>
      <c r="K2021" s="662" t="s">
        <v>2432</v>
      </c>
      <c r="L2021" s="663">
        <v>117.42</v>
      </c>
      <c r="M2021" s="663">
        <v>234.84</v>
      </c>
      <c r="N2021" s="662">
        <v>2</v>
      </c>
      <c r="O2021" s="745">
        <v>1</v>
      </c>
      <c r="P2021" s="663">
        <v>234.84</v>
      </c>
      <c r="Q2021" s="678">
        <v>1</v>
      </c>
      <c r="R2021" s="662">
        <v>2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12</v>
      </c>
      <c r="B2022" s="662" t="s">
        <v>543</v>
      </c>
      <c r="C2022" s="662" t="s">
        <v>2356</v>
      </c>
      <c r="D2022" s="743" t="s">
        <v>4570</v>
      </c>
      <c r="E2022" s="744" t="s">
        <v>2380</v>
      </c>
      <c r="F2022" s="662" t="s">
        <v>2353</v>
      </c>
      <c r="G2022" s="662" t="s">
        <v>2671</v>
      </c>
      <c r="H2022" s="662" t="s">
        <v>544</v>
      </c>
      <c r="I2022" s="662" t="s">
        <v>3160</v>
      </c>
      <c r="J2022" s="662" t="s">
        <v>3161</v>
      </c>
      <c r="K2022" s="662" t="s">
        <v>3162</v>
      </c>
      <c r="L2022" s="663">
        <v>370.4</v>
      </c>
      <c r="M2022" s="663">
        <v>370.4</v>
      </c>
      <c r="N2022" s="662">
        <v>1</v>
      </c>
      <c r="O2022" s="745">
        <v>1</v>
      </c>
      <c r="P2022" s="663">
        <v>370.4</v>
      </c>
      <c r="Q2022" s="678">
        <v>1</v>
      </c>
      <c r="R2022" s="662">
        <v>1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12</v>
      </c>
      <c r="B2023" s="662" t="s">
        <v>543</v>
      </c>
      <c r="C2023" s="662" t="s">
        <v>2356</v>
      </c>
      <c r="D2023" s="743" t="s">
        <v>4570</v>
      </c>
      <c r="E2023" s="744" t="s">
        <v>2380</v>
      </c>
      <c r="F2023" s="662" t="s">
        <v>2353</v>
      </c>
      <c r="G2023" s="662" t="s">
        <v>2671</v>
      </c>
      <c r="H2023" s="662" t="s">
        <v>544</v>
      </c>
      <c r="I2023" s="662" t="s">
        <v>3468</v>
      </c>
      <c r="J2023" s="662" t="s">
        <v>3469</v>
      </c>
      <c r="K2023" s="662" t="s">
        <v>3470</v>
      </c>
      <c r="L2023" s="663">
        <v>3082.5</v>
      </c>
      <c r="M2023" s="663">
        <v>18495</v>
      </c>
      <c r="N2023" s="662">
        <v>6</v>
      </c>
      <c r="O2023" s="745">
        <v>2</v>
      </c>
      <c r="P2023" s="663">
        <v>18495</v>
      </c>
      <c r="Q2023" s="678">
        <v>1</v>
      </c>
      <c r="R2023" s="662">
        <v>6</v>
      </c>
      <c r="S2023" s="678">
        <v>1</v>
      </c>
      <c r="T2023" s="745">
        <v>2</v>
      </c>
      <c r="U2023" s="701">
        <v>1</v>
      </c>
    </row>
    <row r="2024" spans="1:21" ht="14.4" customHeight="1" x14ac:dyDescent="0.3">
      <c r="A2024" s="661">
        <v>12</v>
      </c>
      <c r="B2024" s="662" t="s">
        <v>543</v>
      </c>
      <c r="C2024" s="662" t="s">
        <v>2356</v>
      </c>
      <c r="D2024" s="743" t="s">
        <v>4570</v>
      </c>
      <c r="E2024" s="744" t="s">
        <v>2380</v>
      </c>
      <c r="F2024" s="662" t="s">
        <v>2353</v>
      </c>
      <c r="G2024" s="662" t="s">
        <v>2671</v>
      </c>
      <c r="H2024" s="662" t="s">
        <v>544</v>
      </c>
      <c r="I2024" s="662" t="s">
        <v>4246</v>
      </c>
      <c r="J2024" s="662" t="s">
        <v>4247</v>
      </c>
      <c r="K2024" s="662" t="s">
        <v>4248</v>
      </c>
      <c r="L2024" s="663">
        <v>3000</v>
      </c>
      <c r="M2024" s="663">
        <v>9000</v>
      </c>
      <c r="N2024" s="662">
        <v>3</v>
      </c>
      <c r="O2024" s="745">
        <v>1</v>
      </c>
      <c r="P2024" s="663">
        <v>9000</v>
      </c>
      <c r="Q2024" s="678">
        <v>1</v>
      </c>
      <c r="R2024" s="662">
        <v>3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12</v>
      </c>
      <c r="B2025" s="662" t="s">
        <v>543</v>
      </c>
      <c r="C2025" s="662" t="s">
        <v>2356</v>
      </c>
      <c r="D2025" s="743" t="s">
        <v>4570</v>
      </c>
      <c r="E2025" s="744" t="s">
        <v>2380</v>
      </c>
      <c r="F2025" s="662" t="s">
        <v>2353</v>
      </c>
      <c r="G2025" s="662" t="s">
        <v>2671</v>
      </c>
      <c r="H2025" s="662" t="s">
        <v>544</v>
      </c>
      <c r="I2025" s="662" t="s">
        <v>3471</v>
      </c>
      <c r="J2025" s="662" t="s">
        <v>3472</v>
      </c>
      <c r="K2025" s="662" t="s">
        <v>3473</v>
      </c>
      <c r="L2025" s="663">
        <v>1499.98</v>
      </c>
      <c r="M2025" s="663">
        <v>13499.82</v>
      </c>
      <c r="N2025" s="662">
        <v>9</v>
      </c>
      <c r="O2025" s="745">
        <v>1</v>
      </c>
      <c r="P2025" s="663">
        <v>13499.82</v>
      </c>
      <c r="Q2025" s="678">
        <v>1</v>
      </c>
      <c r="R2025" s="662">
        <v>9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12</v>
      </c>
      <c r="B2026" s="662" t="s">
        <v>543</v>
      </c>
      <c r="C2026" s="662" t="s">
        <v>2356</v>
      </c>
      <c r="D2026" s="743" t="s">
        <v>4570</v>
      </c>
      <c r="E2026" s="744" t="s">
        <v>2380</v>
      </c>
      <c r="F2026" s="662" t="s">
        <v>2353</v>
      </c>
      <c r="G2026" s="662" t="s">
        <v>2671</v>
      </c>
      <c r="H2026" s="662" t="s">
        <v>544</v>
      </c>
      <c r="I2026" s="662" t="s">
        <v>3474</v>
      </c>
      <c r="J2026" s="662" t="s">
        <v>3475</v>
      </c>
      <c r="K2026" s="662" t="s">
        <v>3476</v>
      </c>
      <c r="L2026" s="663">
        <v>1094.47</v>
      </c>
      <c r="M2026" s="663">
        <v>9850.23</v>
      </c>
      <c r="N2026" s="662">
        <v>9</v>
      </c>
      <c r="O2026" s="745">
        <v>1</v>
      </c>
      <c r="P2026" s="663">
        <v>9850.23</v>
      </c>
      <c r="Q2026" s="678">
        <v>1</v>
      </c>
      <c r="R2026" s="662">
        <v>9</v>
      </c>
      <c r="S2026" s="678">
        <v>1</v>
      </c>
      <c r="T2026" s="745">
        <v>1</v>
      </c>
      <c r="U2026" s="701">
        <v>1</v>
      </c>
    </row>
    <row r="2027" spans="1:21" ht="14.4" customHeight="1" x14ac:dyDescent="0.3">
      <c r="A2027" s="661">
        <v>12</v>
      </c>
      <c r="B2027" s="662" t="s">
        <v>543</v>
      </c>
      <c r="C2027" s="662" t="s">
        <v>2356</v>
      </c>
      <c r="D2027" s="743" t="s">
        <v>4570</v>
      </c>
      <c r="E2027" s="744" t="s">
        <v>2380</v>
      </c>
      <c r="F2027" s="662" t="s">
        <v>2353</v>
      </c>
      <c r="G2027" s="662" t="s">
        <v>2671</v>
      </c>
      <c r="H2027" s="662" t="s">
        <v>544</v>
      </c>
      <c r="I2027" s="662" t="s">
        <v>3477</v>
      </c>
      <c r="J2027" s="662" t="s">
        <v>3478</v>
      </c>
      <c r="K2027" s="662" t="s">
        <v>3479</v>
      </c>
      <c r="L2027" s="663">
        <v>1743</v>
      </c>
      <c r="M2027" s="663">
        <v>15687</v>
      </c>
      <c r="N2027" s="662">
        <v>9</v>
      </c>
      <c r="O2027" s="745">
        <v>3</v>
      </c>
      <c r="P2027" s="663">
        <v>15687</v>
      </c>
      <c r="Q2027" s="678">
        <v>1</v>
      </c>
      <c r="R2027" s="662">
        <v>9</v>
      </c>
      <c r="S2027" s="678">
        <v>1</v>
      </c>
      <c r="T2027" s="745">
        <v>3</v>
      </c>
      <c r="U2027" s="701">
        <v>1</v>
      </c>
    </row>
    <row r="2028" spans="1:21" ht="14.4" customHeight="1" x14ac:dyDescent="0.3">
      <c r="A2028" s="661">
        <v>12</v>
      </c>
      <c r="B2028" s="662" t="s">
        <v>543</v>
      </c>
      <c r="C2028" s="662" t="s">
        <v>2356</v>
      </c>
      <c r="D2028" s="743" t="s">
        <v>4570</v>
      </c>
      <c r="E2028" s="744" t="s">
        <v>2380</v>
      </c>
      <c r="F2028" s="662" t="s">
        <v>2353</v>
      </c>
      <c r="G2028" s="662" t="s">
        <v>2671</v>
      </c>
      <c r="H2028" s="662" t="s">
        <v>544</v>
      </c>
      <c r="I2028" s="662" t="s">
        <v>3480</v>
      </c>
      <c r="J2028" s="662" t="s">
        <v>3481</v>
      </c>
      <c r="K2028" s="662" t="s">
        <v>3482</v>
      </c>
      <c r="L2028" s="663">
        <v>1027.5</v>
      </c>
      <c r="M2028" s="663">
        <v>49320</v>
      </c>
      <c r="N2028" s="662">
        <v>48</v>
      </c>
      <c r="O2028" s="745">
        <v>8</v>
      </c>
      <c r="P2028" s="663">
        <v>49320</v>
      </c>
      <c r="Q2028" s="678">
        <v>1</v>
      </c>
      <c r="R2028" s="662">
        <v>48</v>
      </c>
      <c r="S2028" s="678">
        <v>1</v>
      </c>
      <c r="T2028" s="745">
        <v>8</v>
      </c>
      <c r="U2028" s="701">
        <v>1</v>
      </c>
    </row>
    <row r="2029" spans="1:21" ht="14.4" customHeight="1" x14ac:dyDescent="0.3">
      <c r="A2029" s="661">
        <v>12</v>
      </c>
      <c r="B2029" s="662" t="s">
        <v>543</v>
      </c>
      <c r="C2029" s="662" t="s">
        <v>2356</v>
      </c>
      <c r="D2029" s="743" t="s">
        <v>4570</v>
      </c>
      <c r="E2029" s="744" t="s">
        <v>2380</v>
      </c>
      <c r="F2029" s="662" t="s">
        <v>2353</v>
      </c>
      <c r="G2029" s="662" t="s">
        <v>2671</v>
      </c>
      <c r="H2029" s="662" t="s">
        <v>544</v>
      </c>
      <c r="I2029" s="662" t="s">
        <v>3483</v>
      </c>
      <c r="J2029" s="662" t="s">
        <v>3481</v>
      </c>
      <c r="K2029" s="662" t="s">
        <v>3484</v>
      </c>
      <c r="L2029" s="663">
        <v>1027.5</v>
      </c>
      <c r="M2029" s="663">
        <v>21577.5</v>
      </c>
      <c r="N2029" s="662">
        <v>21</v>
      </c>
      <c r="O2029" s="745">
        <v>3</v>
      </c>
      <c r="P2029" s="663">
        <v>15412.5</v>
      </c>
      <c r="Q2029" s="678">
        <v>0.7142857142857143</v>
      </c>
      <c r="R2029" s="662">
        <v>15</v>
      </c>
      <c r="S2029" s="678">
        <v>0.7142857142857143</v>
      </c>
      <c r="T2029" s="745">
        <v>2</v>
      </c>
      <c r="U2029" s="701">
        <v>0.66666666666666663</v>
      </c>
    </row>
    <row r="2030" spans="1:21" ht="14.4" customHeight="1" x14ac:dyDescent="0.3">
      <c r="A2030" s="661">
        <v>12</v>
      </c>
      <c r="B2030" s="662" t="s">
        <v>543</v>
      </c>
      <c r="C2030" s="662" t="s">
        <v>2356</v>
      </c>
      <c r="D2030" s="743" t="s">
        <v>4570</v>
      </c>
      <c r="E2030" s="744" t="s">
        <v>2380</v>
      </c>
      <c r="F2030" s="662" t="s">
        <v>2353</v>
      </c>
      <c r="G2030" s="662" t="s">
        <v>2671</v>
      </c>
      <c r="H2030" s="662" t="s">
        <v>544</v>
      </c>
      <c r="I2030" s="662" t="s">
        <v>3485</v>
      </c>
      <c r="J2030" s="662" t="s">
        <v>3481</v>
      </c>
      <c r="K2030" s="662" t="s">
        <v>3486</v>
      </c>
      <c r="L2030" s="663">
        <v>1027.5</v>
      </c>
      <c r="M2030" s="663">
        <v>15412.5</v>
      </c>
      <c r="N2030" s="662">
        <v>15</v>
      </c>
      <c r="O2030" s="745">
        <v>2</v>
      </c>
      <c r="P2030" s="663">
        <v>15412.5</v>
      </c>
      <c r="Q2030" s="678">
        <v>1</v>
      </c>
      <c r="R2030" s="662">
        <v>15</v>
      </c>
      <c r="S2030" s="678">
        <v>1</v>
      </c>
      <c r="T2030" s="745">
        <v>2</v>
      </c>
      <c r="U2030" s="701">
        <v>1</v>
      </c>
    </row>
    <row r="2031" spans="1:21" ht="14.4" customHeight="1" x14ac:dyDescent="0.3">
      <c r="A2031" s="661">
        <v>12</v>
      </c>
      <c r="B2031" s="662" t="s">
        <v>543</v>
      </c>
      <c r="C2031" s="662" t="s">
        <v>2356</v>
      </c>
      <c r="D2031" s="743" t="s">
        <v>4570</v>
      </c>
      <c r="E2031" s="744" t="s">
        <v>2380</v>
      </c>
      <c r="F2031" s="662" t="s">
        <v>2353</v>
      </c>
      <c r="G2031" s="662" t="s">
        <v>2671</v>
      </c>
      <c r="H2031" s="662" t="s">
        <v>544</v>
      </c>
      <c r="I2031" s="662" t="s">
        <v>3487</v>
      </c>
      <c r="J2031" s="662" t="s">
        <v>3488</v>
      </c>
      <c r="K2031" s="662" t="s">
        <v>3489</v>
      </c>
      <c r="L2031" s="663">
        <v>198.08</v>
      </c>
      <c r="M2031" s="663">
        <v>13271.359999999997</v>
      </c>
      <c r="N2031" s="662">
        <v>67</v>
      </c>
      <c r="O2031" s="745">
        <v>22</v>
      </c>
      <c r="P2031" s="663">
        <v>10300.159999999998</v>
      </c>
      <c r="Q2031" s="678">
        <v>0.77611940298507465</v>
      </c>
      <c r="R2031" s="662">
        <v>52</v>
      </c>
      <c r="S2031" s="678">
        <v>0.77611940298507465</v>
      </c>
      <c r="T2031" s="745">
        <v>18</v>
      </c>
      <c r="U2031" s="701">
        <v>0.81818181818181823</v>
      </c>
    </row>
    <row r="2032" spans="1:21" ht="14.4" customHeight="1" x14ac:dyDescent="0.3">
      <c r="A2032" s="661">
        <v>12</v>
      </c>
      <c r="B2032" s="662" t="s">
        <v>543</v>
      </c>
      <c r="C2032" s="662" t="s">
        <v>2356</v>
      </c>
      <c r="D2032" s="743" t="s">
        <v>4570</v>
      </c>
      <c r="E2032" s="744" t="s">
        <v>2380</v>
      </c>
      <c r="F2032" s="662" t="s">
        <v>2353</v>
      </c>
      <c r="G2032" s="662" t="s">
        <v>2671</v>
      </c>
      <c r="H2032" s="662" t="s">
        <v>544</v>
      </c>
      <c r="I2032" s="662" t="s">
        <v>3490</v>
      </c>
      <c r="J2032" s="662" t="s">
        <v>3491</v>
      </c>
      <c r="K2032" s="662" t="s">
        <v>3492</v>
      </c>
      <c r="L2032" s="663">
        <v>159.5</v>
      </c>
      <c r="M2032" s="663">
        <v>2392.5</v>
      </c>
      <c r="N2032" s="662">
        <v>15</v>
      </c>
      <c r="O2032" s="745">
        <v>5</v>
      </c>
      <c r="P2032" s="663">
        <v>1435.5</v>
      </c>
      <c r="Q2032" s="678">
        <v>0.6</v>
      </c>
      <c r="R2032" s="662">
        <v>9</v>
      </c>
      <c r="S2032" s="678">
        <v>0.6</v>
      </c>
      <c r="T2032" s="745">
        <v>3</v>
      </c>
      <c r="U2032" s="701">
        <v>0.6</v>
      </c>
    </row>
    <row r="2033" spans="1:21" ht="14.4" customHeight="1" x14ac:dyDescent="0.3">
      <c r="A2033" s="661">
        <v>12</v>
      </c>
      <c r="B2033" s="662" t="s">
        <v>543</v>
      </c>
      <c r="C2033" s="662" t="s">
        <v>2356</v>
      </c>
      <c r="D2033" s="743" t="s">
        <v>4570</v>
      </c>
      <c r="E2033" s="744" t="s">
        <v>2380</v>
      </c>
      <c r="F2033" s="662" t="s">
        <v>2353</v>
      </c>
      <c r="G2033" s="662" t="s">
        <v>2671</v>
      </c>
      <c r="H2033" s="662" t="s">
        <v>544</v>
      </c>
      <c r="I2033" s="662" t="s">
        <v>3496</v>
      </c>
      <c r="J2033" s="662" t="s">
        <v>3497</v>
      </c>
      <c r="K2033" s="662" t="s">
        <v>3498</v>
      </c>
      <c r="L2033" s="663">
        <v>479.84</v>
      </c>
      <c r="M2033" s="663">
        <v>959.68</v>
      </c>
      <c r="N2033" s="662">
        <v>2</v>
      </c>
      <c r="O2033" s="745">
        <v>1</v>
      </c>
      <c r="P2033" s="663">
        <v>959.68</v>
      </c>
      <c r="Q2033" s="678">
        <v>1</v>
      </c>
      <c r="R2033" s="662">
        <v>2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12</v>
      </c>
      <c r="B2034" s="662" t="s">
        <v>543</v>
      </c>
      <c r="C2034" s="662" t="s">
        <v>2356</v>
      </c>
      <c r="D2034" s="743" t="s">
        <v>4570</v>
      </c>
      <c r="E2034" s="744" t="s">
        <v>2380</v>
      </c>
      <c r="F2034" s="662" t="s">
        <v>2353</v>
      </c>
      <c r="G2034" s="662" t="s">
        <v>2671</v>
      </c>
      <c r="H2034" s="662" t="s">
        <v>544</v>
      </c>
      <c r="I2034" s="662" t="s">
        <v>3499</v>
      </c>
      <c r="J2034" s="662" t="s">
        <v>3500</v>
      </c>
      <c r="K2034" s="662" t="s">
        <v>3501</v>
      </c>
      <c r="L2034" s="663">
        <v>3000</v>
      </c>
      <c r="M2034" s="663">
        <v>36000</v>
      </c>
      <c r="N2034" s="662">
        <v>12</v>
      </c>
      <c r="O2034" s="745">
        <v>4</v>
      </c>
      <c r="P2034" s="663">
        <v>36000</v>
      </c>
      <c r="Q2034" s="678">
        <v>1</v>
      </c>
      <c r="R2034" s="662">
        <v>12</v>
      </c>
      <c r="S2034" s="678">
        <v>1</v>
      </c>
      <c r="T2034" s="745">
        <v>4</v>
      </c>
      <c r="U2034" s="701">
        <v>1</v>
      </c>
    </row>
    <row r="2035" spans="1:21" ht="14.4" customHeight="1" x14ac:dyDescent="0.3">
      <c r="A2035" s="661">
        <v>12</v>
      </c>
      <c r="B2035" s="662" t="s">
        <v>543</v>
      </c>
      <c r="C2035" s="662" t="s">
        <v>2356</v>
      </c>
      <c r="D2035" s="743" t="s">
        <v>4570</v>
      </c>
      <c r="E2035" s="744" t="s">
        <v>2380</v>
      </c>
      <c r="F2035" s="662" t="s">
        <v>2353</v>
      </c>
      <c r="G2035" s="662" t="s">
        <v>2671</v>
      </c>
      <c r="H2035" s="662" t="s">
        <v>544</v>
      </c>
      <c r="I2035" s="662" t="s">
        <v>3888</v>
      </c>
      <c r="J2035" s="662" t="s">
        <v>3889</v>
      </c>
      <c r="K2035" s="662" t="s">
        <v>3397</v>
      </c>
      <c r="L2035" s="663">
        <v>556.46</v>
      </c>
      <c r="M2035" s="663">
        <v>1112.92</v>
      </c>
      <c r="N2035" s="662">
        <v>2</v>
      </c>
      <c r="O2035" s="745">
        <v>2</v>
      </c>
      <c r="P2035" s="663">
        <v>1112.92</v>
      </c>
      <c r="Q2035" s="678">
        <v>1</v>
      </c>
      <c r="R2035" s="662">
        <v>2</v>
      </c>
      <c r="S2035" s="678">
        <v>1</v>
      </c>
      <c r="T2035" s="745">
        <v>2</v>
      </c>
      <c r="U2035" s="701">
        <v>1</v>
      </c>
    </row>
    <row r="2036" spans="1:21" ht="14.4" customHeight="1" x14ac:dyDescent="0.3">
      <c r="A2036" s="661">
        <v>12</v>
      </c>
      <c r="B2036" s="662" t="s">
        <v>543</v>
      </c>
      <c r="C2036" s="662" t="s">
        <v>2356</v>
      </c>
      <c r="D2036" s="743" t="s">
        <v>4570</v>
      </c>
      <c r="E2036" s="744" t="s">
        <v>2380</v>
      </c>
      <c r="F2036" s="662" t="s">
        <v>2353</v>
      </c>
      <c r="G2036" s="662" t="s">
        <v>2671</v>
      </c>
      <c r="H2036" s="662" t="s">
        <v>544</v>
      </c>
      <c r="I2036" s="662" t="s">
        <v>3502</v>
      </c>
      <c r="J2036" s="662" t="s">
        <v>3503</v>
      </c>
      <c r="K2036" s="662" t="s">
        <v>3504</v>
      </c>
      <c r="L2036" s="663">
        <v>2055</v>
      </c>
      <c r="M2036" s="663">
        <v>16440</v>
      </c>
      <c r="N2036" s="662">
        <v>8</v>
      </c>
      <c r="O2036" s="745">
        <v>2</v>
      </c>
      <c r="P2036" s="663">
        <v>16440</v>
      </c>
      <c r="Q2036" s="678">
        <v>1</v>
      </c>
      <c r="R2036" s="662">
        <v>8</v>
      </c>
      <c r="S2036" s="678">
        <v>1</v>
      </c>
      <c r="T2036" s="745">
        <v>2</v>
      </c>
      <c r="U2036" s="701">
        <v>1</v>
      </c>
    </row>
    <row r="2037" spans="1:21" ht="14.4" customHeight="1" x14ac:dyDescent="0.3">
      <c r="A2037" s="661">
        <v>12</v>
      </c>
      <c r="B2037" s="662" t="s">
        <v>543</v>
      </c>
      <c r="C2037" s="662" t="s">
        <v>2356</v>
      </c>
      <c r="D2037" s="743" t="s">
        <v>4570</v>
      </c>
      <c r="E2037" s="744" t="s">
        <v>2380</v>
      </c>
      <c r="F2037" s="662" t="s">
        <v>2353</v>
      </c>
      <c r="G2037" s="662" t="s">
        <v>2671</v>
      </c>
      <c r="H2037" s="662" t="s">
        <v>544</v>
      </c>
      <c r="I2037" s="662" t="s">
        <v>3505</v>
      </c>
      <c r="J2037" s="662" t="s">
        <v>3506</v>
      </c>
      <c r="K2037" s="662" t="s">
        <v>3507</v>
      </c>
      <c r="L2037" s="663">
        <v>4608</v>
      </c>
      <c r="M2037" s="663">
        <v>13824</v>
      </c>
      <c r="N2037" s="662">
        <v>3</v>
      </c>
      <c r="O2037" s="745">
        <v>1</v>
      </c>
      <c r="P2037" s="663">
        <v>13824</v>
      </c>
      <c r="Q2037" s="678">
        <v>1</v>
      </c>
      <c r="R2037" s="662">
        <v>3</v>
      </c>
      <c r="S2037" s="678">
        <v>1</v>
      </c>
      <c r="T2037" s="745">
        <v>1</v>
      </c>
      <c r="U2037" s="701">
        <v>1</v>
      </c>
    </row>
    <row r="2038" spans="1:21" ht="14.4" customHeight="1" x14ac:dyDescent="0.3">
      <c r="A2038" s="661">
        <v>12</v>
      </c>
      <c r="B2038" s="662" t="s">
        <v>543</v>
      </c>
      <c r="C2038" s="662" t="s">
        <v>2356</v>
      </c>
      <c r="D2038" s="743" t="s">
        <v>4570</v>
      </c>
      <c r="E2038" s="744" t="s">
        <v>2380</v>
      </c>
      <c r="F2038" s="662" t="s">
        <v>2353</v>
      </c>
      <c r="G2038" s="662" t="s">
        <v>2671</v>
      </c>
      <c r="H2038" s="662" t="s">
        <v>544</v>
      </c>
      <c r="I2038" s="662" t="s">
        <v>3511</v>
      </c>
      <c r="J2038" s="662" t="s">
        <v>3512</v>
      </c>
      <c r="K2038" s="662" t="s">
        <v>3513</v>
      </c>
      <c r="L2038" s="663">
        <v>6912</v>
      </c>
      <c r="M2038" s="663">
        <v>20736</v>
      </c>
      <c r="N2038" s="662">
        <v>3</v>
      </c>
      <c r="O2038" s="745">
        <v>1</v>
      </c>
      <c r="P2038" s="663">
        <v>20736</v>
      </c>
      <c r="Q2038" s="678">
        <v>1</v>
      </c>
      <c r="R2038" s="662">
        <v>3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12</v>
      </c>
      <c r="B2039" s="662" t="s">
        <v>543</v>
      </c>
      <c r="C2039" s="662" t="s">
        <v>2356</v>
      </c>
      <c r="D2039" s="743" t="s">
        <v>4570</v>
      </c>
      <c r="E2039" s="744" t="s">
        <v>2380</v>
      </c>
      <c r="F2039" s="662" t="s">
        <v>2353</v>
      </c>
      <c r="G2039" s="662" t="s">
        <v>2671</v>
      </c>
      <c r="H2039" s="662" t="s">
        <v>544</v>
      </c>
      <c r="I2039" s="662" t="s">
        <v>3514</v>
      </c>
      <c r="J2039" s="662" t="s">
        <v>3515</v>
      </c>
      <c r="K2039" s="662" t="s">
        <v>3516</v>
      </c>
      <c r="L2039" s="663">
        <v>1070</v>
      </c>
      <c r="M2039" s="663">
        <v>25680</v>
      </c>
      <c r="N2039" s="662">
        <v>24</v>
      </c>
      <c r="O2039" s="745">
        <v>4</v>
      </c>
      <c r="P2039" s="663">
        <v>25680</v>
      </c>
      <c r="Q2039" s="678">
        <v>1</v>
      </c>
      <c r="R2039" s="662">
        <v>24</v>
      </c>
      <c r="S2039" s="678">
        <v>1</v>
      </c>
      <c r="T2039" s="745">
        <v>4</v>
      </c>
      <c r="U2039" s="701">
        <v>1</v>
      </c>
    </row>
    <row r="2040" spans="1:21" ht="14.4" customHeight="1" x14ac:dyDescent="0.3">
      <c r="A2040" s="661">
        <v>12</v>
      </c>
      <c r="B2040" s="662" t="s">
        <v>543</v>
      </c>
      <c r="C2040" s="662" t="s">
        <v>2356</v>
      </c>
      <c r="D2040" s="743" t="s">
        <v>4570</v>
      </c>
      <c r="E2040" s="744" t="s">
        <v>2380</v>
      </c>
      <c r="F2040" s="662" t="s">
        <v>2353</v>
      </c>
      <c r="G2040" s="662" t="s">
        <v>2671</v>
      </c>
      <c r="H2040" s="662" t="s">
        <v>544</v>
      </c>
      <c r="I2040" s="662" t="s">
        <v>3517</v>
      </c>
      <c r="J2040" s="662" t="s">
        <v>3518</v>
      </c>
      <c r="K2040" s="662" t="s">
        <v>3519</v>
      </c>
      <c r="L2040" s="663">
        <v>3060</v>
      </c>
      <c r="M2040" s="663">
        <v>24480</v>
      </c>
      <c r="N2040" s="662">
        <v>8</v>
      </c>
      <c r="O2040" s="745">
        <v>4</v>
      </c>
      <c r="P2040" s="663">
        <v>24480</v>
      </c>
      <c r="Q2040" s="678">
        <v>1</v>
      </c>
      <c r="R2040" s="662">
        <v>8</v>
      </c>
      <c r="S2040" s="678">
        <v>1</v>
      </c>
      <c r="T2040" s="745">
        <v>4</v>
      </c>
      <c r="U2040" s="701">
        <v>1</v>
      </c>
    </row>
    <row r="2041" spans="1:21" ht="14.4" customHeight="1" x14ac:dyDescent="0.3">
      <c r="A2041" s="661">
        <v>12</v>
      </c>
      <c r="B2041" s="662" t="s">
        <v>543</v>
      </c>
      <c r="C2041" s="662" t="s">
        <v>2356</v>
      </c>
      <c r="D2041" s="743" t="s">
        <v>4570</v>
      </c>
      <c r="E2041" s="744" t="s">
        <v>2380</v>
      </c>
      <c r="F2041" s="662" t="s">
        <v>2353</v>
      </c>
      <c r="G2041" s="662" t="s">
        <v>2671</v>
      </c>
      <c r="H2041" s="662" t="s">
        <v>544</v>
      </c>
      <c r="I2041" s="662" t="s">
        <v>3175</v>
      </c>
      <c r="J2041" s="662" t="s">
        <v>3176</v>
      </c>
      <c r="K2041" s="662" t="s">
        <v>3177</v>
      </c>
      <c r="L2041" s="663">
        <v>1124.9000000000001</v>
      </c>
      <c r="M2041" s="663">
        <v>31497.200000000001</v>
      </c>
      <c r="N2041" s="662">
        <v>28</v>
      </c>
      <c r="O2041" s="745">
        <v>6</v>
      </c>
      <c r="P2041" s="663">
        <v>22498</v>
      </c>
      <c r="Q2041" s="678">
        <v>0.7142857142857143</v>
      </c>
      <c r="R2041" s="662">
        <v>20</v>
      </c>
      <c r="S2041" s="678">
        <v>0.7142857142857143</v>
      </c>
      <c r="T2041" s="745">
        <v>4.5</v>
      </c>
      <c r="U2041" s="701">
        <v>0.75</v>
      </c>
    </row>
    <row r="2042" spans="1:21" ht="14.4" customHeight="1" x14ac:dyDescent="0.3">
      <c r="A2042" s="661">
        <v>12</v>
      </c>
      <c r="B2042" s="662" t="s">
        <v>543</v>
      </c>
      <c r="C2042" s="662" t="s">
        <v>2356</v>
      </c>
      <c r="D2042" s="743" t="s">
        <v>4570</v>
      </c>
      <c r="E2042" s="744" t="s">
        <v>2380</v>
      </c>
      <c r="F2042" s="662" t="s">
        <v>2353</v>
      </c>
      <c r="G2042" s="662" t="s">
        <v>2671</v>
      </c>
      <c r="H2042" s="662" t="s">
        <v>544</v>
      </c>
      <c r="I2042" s="662" t="s">
        <v>4249</v>
      </c>
      <c r="J2042" s="662" t="s">
        <v>4250</v>
      </c>
      <c r="K2042" s="662" t="s">
        <v>4251</v>
      </c>
      <c r="L2042" s="663">
        <v>1094.47</v>
      </c>
      <c r="M2042" s="663">
        <v>9850.23</v>
      </c>
      <c r="N2042" s="662">
        <v>9</v>
      </c>
      <c r="O2042" s="745">
        <v>1</v>
      </c>
      <c r="P2042" s="663">
        <v>9850.23</v>
      </c>
      <c r="Q2042" s="678">
        <v>1</v>
      </c>
      <c r="R2042" s="662">
        <v>9</v>
      </c>
      <c r="S2042" s="678">
        <v>1</v>
      </c>
      <c r="T2042" s="745">
        <v>1</v>
      </c>
      <c r="U2042" s="701">
        <v>1</v>
      </c>
    </row>
    <row r="2043" spans="1:21" ht="14.4" customHeight="1" x14ac:dyDescent="0.3">
      <c r="A2043" s="661">
        <v>12</v>
      </c>
      <c r="B2043" s="662" t="s">
        <v>543</v>
      </c>
      <c r="C2043" s="662" t="s">
        <v>2356</v>
      </c>
      <c r="D2043" s="743" t="s">
        <v>4570</v>
      </c>
      <c r="E2043" s="744" t="s">
        <v>2380</v>
      </c>
      <c r="F2043" s="662" t="s">
        <v>2353</v>
      </c>
      <c r="G2043" s="662" t="s">
        <v>2671</v>
      </c>
      <c r="H2043" s="662" t="s">
        <v>544</v>
      </c>
      <c r="I2043" s="662" t="s">
        <v>3890</v>
      </c>
      <c r="J2043" s="662" t="s">
        <v>3500</v>
      </c>
      <c r="K2043" s="662" t="s">
        <v>3891</v>
      </c>
      <c r="L2043" s="663">
        <v>3000</v>
      </c>
      <c r="M2043" s="663">
        <v>15000</v>
      </c>
      <c r="N2043" s="662">
        <v>5</v>
      </c>
      <c r="O2043" s="745">
        <v>1</v>
      </c>
      <c r="P2043" s="663">
        <v>15000</v>
      </c>
      <c r="Q2043" s="678">
        <v>1</v>
      </c>
      <c r="R2043" s="662">
        <v>5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12</v>
      </c>
      <c r="B2044" s="662" t="s">
        <v>543</v>
      </c>
      <c r="C2044" s="662" t="s">
        <v>2356</v>
      </c>
      <c r="D2044" s="743" t="s">
        <v>4570</v>
      </c>
      <c r="E2044" s="744" t="s">
        <v>2380</v>
      </c>
      <c r="F2044" s="662" t="s">
        <v>2353</v>
      </c>
      <c r="G2044" s="662" t="s">
        <v>2671</v>
      </c>
      <c r="H2044" s="662" t="s">
        <v>544</v>
      </c>
      <c r="I2044" s="662" t="s">
        <v>3520</v>
      </c>
      <c r="J2044" s="662" t="s">
        <v>3515</v>
      </c>
      <c r="K2044" s="662" t="s">
        <v>3521</v>
      </c>
      <c r="L2044" s="663">
        <v>1070</v>
      </c>
      <c r="M2044" s="663">
        <v>12840</v>
      </c>
      <c r="N2044" s="662">
        <v>12</v>
      </c>
      <c r="O2044" s="745">
        <v>2</v>
      </c>
      <c r="P2044" s="663">
        <v>12840</v>
      </c>
      <c r="Q2044" s="678">
        <v>1</v>
      </c>
      <c r="R2044" s="662">
        <v>12</v>
      </c>
      <c r="S2044" s="678">
        <v>1</v>
      </c>
      <c r="T2044" s="745">
        <v>2</v>
      </c>
      <c r="U2044" s="701">
        <v>1</v>
      </c>
    </row>
    <row r="2045" spans="1:21" ht="14.4" customHeight="1" x14ac:dyDescent="0.3">
      <c r="A2045" s="661">
        <v>12</v>
      </c>
      <c r="B2045" s="662" t="s">
        <v>543</v>
      </c>
      <c r="C2045" s="662" t="s">
        <v>2356</v>
      </c>
      <c r="D2045" s="743" t="s">
        <v>4570</v>
      </c>
      <c r="E2045" s="744" t="s">
        <v>2380</v>
      </c>
      <c r="F2045" s="662" t="s">
        <v>2353</v>
      </c>
      <c r="G2045" s="662" t="s">
        <v>2671</v>
      </c>
      <c r="H2045" s="662" t="s">
        <v>544</v>
      </c>
      <c r="I2045" s="662" t="s">
        <v>3522</v>
      </c>
      <c r="J2045" s="662" t="s">
        <v>3518</v>
      </c>
      <c r="K2045" s="662" t="s">
        <v>3523</v>
      </c>
      <c r="L2045" s="663">
        <v>3060</v>
      </c>
      <c r="M2045" s="663">
        <v>12240</v>
      </c>
      <c r="N2045" s="662">
        <v>4</v>
      </c>
      <c r="O2045" s="745">
        <v>2</v>
      </c>
      <c r="P2045" s="663">
        <v>12240</v>
      </c>
      <c r="Q2045" s="678">
        <v>1</v>
      </c>
      <c r="R2045" s="662">
        <v>4</v>
      </c>
      <c r="S2045" s="678">
        <v>1</v>
      </c>
      <c r="T2045" s="745">
        <v>2</v>
      </c>
      <c r="U2045" s="701">
        <v>1</v>
      </c>
    </row>
    <row r="2046" spans="1:21" ht="14.4" customHeight="1" x14ac:dyDescent="0.3">
      <c r="A2046" s="661">
        <v>12</v>
      </c>
      <c r="B2046" s="662" t="s">
        <v>543</v>
      </c>
      <c r="C2046" s="662" t="s">
        <v>2356</v>
      </c>
      <c r="D2046" s="743" t="s">
        <v>4570</v>
      </c>
      <c r="E2046" s="744" t="s">
        <v>2380</v>
      </c>
      <c r="F2046" s="662" t="s">
        <v>2353</v>
      </c>
      <c r="G2046" s="662" t="s">
        <v>2671</v>
      </c>
      <c r="H2046" s="662" t="s">
        <v>544</v>
      </c>
      <c r="I2046" s="662" t="s">
        <v>3524</v>
      </c>
      <c r="J2046" s="662" t="s">
        <v>3525</v>
      </c>
      <c r="K2046" s="662" t="s">
        <v>3526</v>
      </c>
      <c r="L2046" s="663">
        <v>630.11</v>
      </c>
      <c r="M2046" s="663">
        <v>5670.99</v>
      </c>
      <c r="N2046" s="662">
        <v>9</v>
      </c>
      <c r="O2046" s="745">
        <v>1</v>
      </c>
      <c r="P2046" s="663">
        <v>5670.99</v>
      </c>
      <c r="Q2046" s="678">
        <v>1</v>
      </c>
      <c r="R2046" s="662">
        <v>9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12</v>
      </c>
      <c r="B2047" s="662" t="s">
        <v>543</v>
      </c>
      <c r="C2047" s="662" t="s">
        <v>2356</v>
      </c>
      <c r="D2047" s="743" t="s">
        <v>4570</v>
      </c>
      <c r="E2047" s="744" t="s">
        <v>2380</v>
      </c>
      <c r="F2047" s="662" t="s">
        <v>2353</v>
      </c>
      <c r="G2047" s="662" t="s">
        <v>2671</v>
      </c>
      <c r="H2047" s="662" t="s">
        <v>544</v>
      </c>
      <c r="I2047" s="662" t="s">
        <v>3527</v>
      </c>
      <c r="J2047" s="662" t="s">
        <v>3528</v>
      </c>
      <c r="K2047" s="662" t="s">
        <v>3529</v>
      </c>
      <c r="L2047" s="663">
        <v>1449.99</v>
      </c>
      <c r="M2047" s="663">
        <v>52199.64</v>
      </c>
      <c r="N2047" s="662">
        <v>36</v>
      </c>
      <c r="O2047" s="745">
        <v>6</v>
      </c>
      <c r="P2047" s="663">
        <v>39149.730000000003</v>
      </c>
      <c r="Q2047" s="678">
        <v>0.75000000000000011</v>
      </c>
      <c r="R2047" s="662">
        <v>27</v>
      </c>
      <c r="S2047" s="678">
        <v>0.75</v>
      </c>
      <c r="T2047" s="745">
        <v>4.5</v>
      </c>
      <c r="U2047" s="701">
        <v>0.75</v>
      </c>
    </row>
    <row r="2048" spans="1:21" ht="14.4" customHeight="1" x14ac:dyDescent="0.3">
      <c r="A2048" s="661">
        <v>12</v>
      </c>
      <c r="B2048" s="662" t="s">
        <v>543</v>
      </c>
      <c r="C2048" s="662" t="s">
        <v>2356</v>
      </c>
      <c r="D2048" s="743" t="s">
        <v>4570</v>
      </c>
      <c r="E2048" s="744" t="s">
        <v>2380</v>
      </c>
      <c r="F2048" s="662" t="s">
        <v>2353</v>
      </c>
      <c r="G2048" s="662" t="s">
        <v>2671</v>
      </c>
      <c r="H2048" s="662" t="s">
        <v>544</v>
      </c>
      <c r="I2048" s="662" t="s">
        <v>3533</v>
      </c>
      <c r="J2048" s="662" t="s">
        <v>3534</v>
      </c>
      <c r="K2048" s="662" t="s">
        <v>3535</v>
      </c>
      <c r="L2048" s="663">
        <v>1500</v>
      </c>
      <c r="M2048" s="663">
        <v>36000</v>
      </c>
      <c r="N2048" s="662">
        <v>24</v>
      </c>
      <c r="O2048" s="745">
        <v>4</v>
      </c>
      <c r="P2048" s="663">
        <v>36000</v>
      </c>
      <c r="Q2048" s="678">
        <v>1</v>
      </c>
      <c r="R2048" s="662">
        <v>24</v>
      </c>
      <c r="S2048" s="678">
        <v>1</v>
      </c>
      <c r="T2048" s="745">
        <v>4</v>
      </c>
      <c r="U2048" s="701">
        <v>1</v>
      </c>
    </row>
    <row r="2049" spans="1:21" ht="14.4" customHeight="1" x14ac:dyDescent="0.3">
      <c r="A2049" s="661">
        <v>12</v>
      </c>
      <c r="B2049" s="662" t="s">
        <v>543</v>
      </c>
      <c r="C2049" s="662" t="s">
        <v>2356</v>
      </c>
      <c r="D2049" s="743" t="s">
        <v>4570</v>
      </c>
      <c r="E2049" s="744" t="s">
        <v>2380</v>
      </c>
      <c r="F2049" s="662" t="s">
        <v>2353</v>
      </c>
      <c r="G2049" s="662" t="s">
        <v>2671</v>
      </c>
      <c r="H2049" s="662" t="s">
        <v>544</v>
      </c>
      <c r="I2049" s="662" t="s">
        <v>3536</v>
      </c>
      <c r="J2049" s="662" t="s">
        <v>3537</v>
      </c>
      <c r="K2049" s="662" t="s">
        <v>3538</v>
      </c>
      <c r="L2049" s="663">
        <v>3081.5</v>
      </c>
      <c r="M2049" s="663">
        <v>46222.5</v>
      </c>
      <c r="N2049" s="662">
        <v>15</v>
      </c>
      <c r="O2049" s="745">
        <v>6</v>
      </c>
      <c r="P2049" s="663">
        <v>30815</v>
      </c>
      <c r="Q2049" s="678">
        <v>0.66666666666666663</v>
      </c>
      <c r="R2049" s="662">
        <v>10</v>
      </c>
      <c r="S2049" s="678">
        <v>0.66666666666666663</v>
      </c>
      <c r="T2049" s="745">
        <v>4.5</v>
      </c>
      <c r="U2049" s="701">
        <v>0.75</v>
      </c>
    </row>
    <row r="2050" spans="1:21" ht="14.4" customHeight="1" x14ac:dyDescent="0.3">
      <c r="A2050" s="661">
        <v>12</v>
      </c>
      <c r="B2050" s="662" t="s">
        <v>543</v>
      </c>
      <c r="C2050" s="662" t="s">
        <v>2356</v>
      </c>
      <c r="D2050" s="743" t="s">
        <v>4570</v>
      </c>
      <c r="E2050" s="744" t="s">
        <v>2380</v>
      </c>
      <c r="F2050" s="662" t="s">
        <v>2353</v>
      </c>
      <c r="G2050" s="662" t="s">
        <v>2671</v>
      </c>
      <c r="H2050" s="662" t="s">
        <v>544</v>
      </c>
      <c r="I2050" s="662" t="s">
        <v>4252</v>
      </c>
      <c r="J2050" s="662" t="s">
        <v>4253</v>
      </c>
      <c r="K2050" s="662" t="s">
        <v>4254</v>
      </c>
      <c r="L2050" s="663">
        <v>519.9</v>
      </c>
      <c r="M2050" s="663">
        <v>1039.8</v>
      </c>
      <c r="N2050" s="662">
        <v>2</v>
      </c>
      <c r="O2050" s="745">
        <v>2</v>
      </c>
      <c r="P2050" s="663">
        <v>1039.8</v>
      </c>
      <c r="Q2050" s="678">
        <v>1</v>
      </c>
      <c r="R2050" s="662">
        <v>2</v>
      </c>
      <c r="S2050" s="678">
        <v>1</v>
      </c>
      <c r="T2050" s="745">
        <v>2</v>
      </c>
      <c r="U2050" s="701">
        <v>1</v>
      </c>
    </row>
    <row r="2051" spans="1:21" ht="14.4" customHeight="1" x14ac:dyDescent="0.3">
      <c r="A2051" s="661">
        <v>12</v>
      </c>
      <c r="B2051" s="662" t="s">
        <v>543</v>
      </c>
      <c r="C2051" s="662" t="s">
        <v>2356</v>
      </c>
      <c r="D2051" s="743" t="s">
        <v>4570</v>
      </c>
      <c r="E2051" s="744" t="s">
        <v>2380</v>
      </c>
      <c r="F2051" s="662" t="s">
        <v>2353</v>
      </c>
      <c r="G2051" s="662" t="s">
        <v>2671</v>
      </c>
      <c r="H2051" s="662" t="s">
        <v>544</v>
      </c>
      <c r="I2051" s="662" t="s">
        <v>3545</v>
      </c>
      <c r="J2051" s="662" t="s">
        <v>3546</v>
      </c>
      <c r="K2051" s="662" t="s">
        <v>3547</v>
      </c>
      <c r="L2051" s="663">
        <v>1027.5</v>
      </c>
      <c r="M2051" s="663">
        <v>24660</v>
      </c>
      <c r="N2051" s="662">
        <v>24</v>
      </c>
      <c r="O2051" s="745">
        <v>4</v>
      </c>
      <c r="P2051" s="663">
        <v>24660</v>
      </c>
      <c r="Q2051" s="678">
        <v>1</v>
      </c>
      <c r="R2051" s="662">
        <v>24</v>
      </c>
      <c r="S2051" s="678">
        <v>1</v>
      </c>
      <c r="T2051" s="745">
        <v>4</v>
      </c>
      <c r="U2051" s="701">
        <v>1</v>
      </c>
    </row>
    <row r="2052" spans="1:21" ht="14.4" customHeight="1" x14ac:dyDescent="0.3">
      <c r="A2052" s="661">
        <v>12</v>
      </c>
      <c r="B2052" s="662" t="s">
        <v>543</v>
      </c>
      <c r="C2052" s="662" t="s">
        <v>2356</v>
      </c>
      <c r="D2052" s="743" t="s">
        <v>4570</v>
      </c>
      <c r="E2052" s="744" t="s">
        <v>2380</v>
      </c>
      <c r="F2052" s="662" t="s">
        <v>2353</v>
      </c>
      <c r="G2052" s="662" t="s">
        <v>2671</v>
      </c>
      <c r="H2052" s="662" t="s">
        <v>544</v>
      </c>
      <c r="I2052" s="662" t="s">
        <v>4255</v>
      </c>
      <c r="J2052" s="662" t="s">
        <v>4256</v>
      </c>
      <c r="K2052" s="662" t="s">
        <v>4257</v>
      </c>
      <c r="L2052" s="663">
        <v>1499.98</v>
      </c>
      <c r="M2052" s="663">
        <v>4499.9400000000005</v>
      </c>
      <c r="N2052" s="662">
        <v>3</v>
      </c>
      <c r="O2052" s="745">
        <v>1</v>
      </c>
      <c r="P2052" s="663">
        <v>4499.9400000000005</v>
      </c>
      <c r="Q2052" s="678">
        <v>1</v>
      </c>
      <c r="R2052" s="662">
        <v>3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12</v>
      </c>
      <c r="B2053" s="662" t="s">
        <v>543</v>
      </c>
      <c r="C2053" s="662" t="s">
        <v>2356</v>
      </c>
      <c r="D2053" s="743" t="s">
        <v>4570</v>
      </c>
      <c r="E2053" s="744" t="s">
        <v>2380</v>
      </c>
      <c r="F2053" s="662" t="s">
        <v>2353</v>
      </c>
      <c r="G2053" s="662" t="s">
        <v>2671</v>
      </c>
      <c r="H2053" s="662" t="s">
        <v>544</v>
      </c>
      <c r="I2053" s="662" t="s">
        <v>3936</v>
      </c>
      <c r="J2053" s="662" t="s">
        <v>3937</v>
      </c>
      <c r="K2053" s="662" t="s">
        <v>3938</v>
      </c>
      <c r="L2053" s="663">
        <v>296.39999999999998</v>
      </c>
      <c r="M2053" s="663">
        <v>592.79999999999995</v>
      </c>
      <c r="N2053" s="662">
        <v>2</v>
      </c>
      <c r="O2053" s="745">
        <v>1</v>
      </c>
      <c r="P2053" s="663">
        <v>592.79999999999995</v>
      </c>
      <c r="Q2053" s="678">
        <v>1</v>
      </c>
      <c r="R2053" s="662">
        <v>2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12</v>
      </c>
      <c r="B2054" s="662" t="s">
        <v>543</v>
      </c>
      <c r="C2054" s="662" t="s">
        <v>2356</v>
      </c>
      <c r="D2054" s="743" t="s">
        <v>4570</v>
      </c>
      <c r="E2054" s="744" t="s">
        <v>2380</v>
      </c>
      <c r="F2054" s="662" t="s">
        <v>2353</v>
      </c>
      <c r="G2054" s="662" t="s">
        <v>2671</v>
      </c>
      <c r="H2054" s="662" t="s">
        <v>544</v>
      </c>
      <c r="I2054" s="662" t="s">
        <v>4258</v>
      </c>
      <c r="J2054" s="662" t="s">
        <v>4259</v>
      </c>
      <c r="K2054" s="662" t="s">
        <v>4260</v>
      </c>
      <c r="L2054" s="663">
        <v>3082.5</v>
      </c>
      <c r="M2054" s="663">
        <v>18495</v>
      </c>
      <c r="N2054" s="662">
        <v>6</v>
      </c>
      <c r="O2054" s="745">
        <v>2</v>
      </c>
      <c r="P2054" s="663">
        <v>18495</v>
      </c>
      <c r="Q2054" s="678">
        <v>1</v>
      </c>
      <c r="R2054" s="662">
        <v>6</v>
      </c>
      <c r="S2054" s="678">
        <v>1</v>
      </c>
      <c r="T2054" s="745">
        <v>2</v>
      </c>
      <c r="U2054" s="701">
        <v>1</v>
      </c>
    </row>
    <row r="2055" spans="1:21" ht="14.4" customHeight="1" x14ac:dyDescent="0.3">
      <c r="A2055" s="661">
        <v>12</v>
      </c>
      <c r="B2055" s="662" t="s">
        <v>543</v>
      </c>
      <c r="C2055" s="662" t="s">
        <v>2356</v>
      </c>
      <c r="D2055" s="743" t="s">
        <v>4570</v>
      </c>
      <c r="E2055" s="744" t="s">
        <v>2380</v>
      </c>
      <c r="F2055" s="662" t="s">
        <v>2353</v>
      </c>
      <c r="G2055" s="662" t="s">
        <v>2671</v>
      </c>
      <c r="H2055" s="662" t="s">
        <v>544</v>
      </c>
      <c r="I2055" s="662" t="s">
        <v>3548</v>
      </c>
      <c r="J2055" s="662" t="s">
        <v>3546</v>
      </c>
      <c r="K2055" s="662" t="s">
        <v>3549</v>
      </c>
      <c r="L2055" s="663">
        <v>1027.5</v>
      </c>
      <c r="M2055" s="663">
        <v>9247.5</v>
      </c>
      <c r="N2055" s="662">
        <v>9</v>
      </c>
      <c r="O2055" s="745">
        <v>2</v>
      </c>
      <c r="P2055" s="663">
        <v>9247.5</v>
      </c>
      <c r="Q2055" s="678">
        <v>1</v>
      </c>
      <c r="R2055" s="662">
        <v>9</v>
      </c>
      <c r="S2055" s="678">
        <v>1</v>
      </c>
      <c r="T2055" s="745">
        <v>2</v>
      </c>
      <c r="U2055" s="701">
        <v>1</v>
      </c>
    </row>
    <row r="2056" spans="1:21" ht="14.4" customHeight="1" x14ac:dyDescent="0.3">
      <c r="A2056" s="661">
        <v>12</v>
      </c>
      <c r="B2056" s="662" t="s">
        <v>543</v>
      </c>
      <c r="C2056" s="662" t="s">
        <v>2356</v>
      </c>
      <c r="D2056" s="743" t="s">
        <v>4570</v>
      </c>
      <c r="E2056" s="744" t="s">
        <v>2380</v>
      </c>
      <c r="F2056" s="662" t="s">
        <v>2353</v>
      </c>
      <c r="G2056" s="662" t="s">
        <v>2671</v>
      </c>
      <c r="H2056" s="662" t="s">
        <v>544</v>
      </c>
      <c r="I2056" s="662" t="s">
        <v>3939</v>
      </c>
      <c r="J2056" s="662" t="s">
        <v>3940</v>
      </c>
      <c r="K2056" s="662" t="s">
        <v>3476</v>
      </c>
      <c r="L2056" s="663">
        <v>625.5</v>
      </c>
      <c r="M2056" s="663">
        <v>22518</v>
      </c>
      <c r="N2056" s="662">
        <v>36</v>
      </c>
      <c r="O2056" s="745">
        <v>3</v>
      </c>
      <c r="P2056" s="663">
        <v>16888.5</v>
      </c>
      <c r="Q2056" s="678">
        <v>0.75</v>
      </c>
      <c r="R2056" s="662">
        <v>27</v>
      </c>
      <c r="S2056" s="678">
        <v>0.75</v>
      </c>
      <c r="T2056" s="745">
        <v>2.5</v>
      </c>
      <c r="U2056" s="701">
        <v>0.83333333333333337</v>
      </c>
    </row>
    <row r="2057" spans="1:21" ht="14.4" customHeight="1" x14ac:dyDescent="0.3">
      <c r="A2057" s="661">
        <v>12</v>
      </c>
      <c r="B2057" s="662" t="s">
        <v>543</v>
      </c>
      <c r="C2057" s="662" t="s">
        <v>2356</v>
      </c>
      <c r="D2057" s="743" t="s">
        <v>4570</v>
      </c>
      <c r="E2057" s="744" t="s">
        <v>2380</v>
      </c>
      <c r="F2057" s="662" t="s">
        <v>2353</v>
      </c>
      <c r="G2057" s="662" t="s">
        <v>2671</v>
      </c>
      <c r="H2057" s="662" t="s">
        <v>544</v>
      </c>
      <c r="I2057" s="662" t="s">
        <v>4261</v>
      </c>
      <c r="J2057" s="662" t="s">
        <v>4262</v>
      </c>
      <c r="K2057" s="662" t="s">
        <v>4263</v>
      </c>
      <c r="L2057" s="663">
        <v>445.63</v>
      </c>
      <c r="M2057" s="663">
        <v>891.26</v>
      </c>
      <c r="N2057" s="662">
        <v>2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12</v>
      </c>
      <c r="B2058" s="662" t="s">
        <v>543</v>
      </c>
      <c r="C2058" s="662" t="s">
        <v>2356</v>
      </c>
      <c r="D2058" s="743" t="s">
        <v>4570</v>
      </c>
      <c r="E2058" s="744" t="s">
        <v>2380</v>
      </c>
      <c r="F2058" s="662" t="s">
        <v>2353</v>
      </c>
      <c r="G2058" s="662" t="s">
        <v>2671</v>
      </c>
      <c r="H2058" s="662" t="s">
        <v>544</v>
      </c>
      <c r="I2058" s="662" t="s">
        <v>2672</v>
      </c>
      <c r="J2058" s="662" t="s">
        <v>2673</v>
      </c>
      <c r="K2058" s="662" t="s">
        <v>2674</v>
      </c>
      <c r="L2058" s="663">
        <v>600</v>
      </c>
      <c r="M2058" s="663">
        <v>600</v>
      </c>
      <c r="N2058" s="662">
        <v>1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12</v>
      </c>
      <c r="B2059" s="662" t="s">
        <v>543</v>
      </c>
      <c r="C2059" s="662" t="s">
        <v>2356</v>
      </c>
      <c r="D2059" s="743" t="s">
        <v>4570</v>
      </c>
      <c r="E2059" s="744" t="s">
        <v>2380</v>
      </c>
      <c r="F2059" s="662" t="s">
        <v>2353</v>
      </c>
      <c r="G2059" s="662" t="s">
        <v>2671</v>
      </c>
      <c r="H2059" s="662" t="s">
        <v>544</v>
      </c>
      <c r="I2059" s="662" t="s">
        <v>4264</v>
      </c>
      <c r="J2059" s="662" t="s">
        <v>4265</v>
      </c>
      <c r="K2059" s="662" t="s">
        <v>2432</v>
      </c>
      <c r="L2059" s="663">
        <v>173.85</v>
      </c>
      <c r="M2059" s="663">
        <v>1043.0999999999999</v>
      </c>
      <c r="N2059" s="662">
        <v>6</v>
      </c>
      <c r="O2059" s="745">
        <v>2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12</v>
      </c>
      <c r="B2060" s="662" t="s">
        <v>543</v>
      </c>
      <c r="C2060" s="662" t="s">
        <v>2356</v>
      </c>
      <c r="D2060" s="743" t="s">
        <v>4570</v>
      </c>
      <c r="E2060" s="744" t="s">
        <v>2380</v>
      </c>
      <c r="F2060" s="662" t="s">
        <v>2353</v>
      </c>
      <c r="G2060" s="662" t="s">
        <v>2671</v>
      </c>
      <c r="H2060" s="662" t="s">
        <v>544</v>
      </c>
      <c r="I2060" s="662" t="s">
        <v>4266</v>
      </c>
      <c r="J2060" s="662" t="s">
        <v>4267</v>
      </c>
      <c r="K2060" s="662" t="s">
        <v>3470</v>
      </c>
      <c r="L2060" s="663">
        <v>3082.5</v>
      </c>
      <c r="M2060" s="663">
        <v>6165</v>
      </c>
      <c r="N2060" s="662">
        <v>2</v>
      </c>
      <c r="O2060" s="745">
        <v>1</v>
      </c>
      <c r="P2060" s="663">
        <v>6165</v>
      </c>
      <c r="Q2060" s="678">
        <v>1</v>
      </c>
      <c r="R2060" s="662">
        <v>2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12</v>
      </c>
      <c r="B2061" s="662" t="s">
        <v>543</v>
      </c>
      <c r="C2061" s="662" t="s">
        <v>2356</v>
      </c>
      <c r="D2061" s="743" t="s">
        <v>4570</v>
      </c>
      <c r="E2061" s="744" t="s">
        <v>2380</v>
      </c>
      <c r="F2061" s="662" t="s">
        <v>2353</v>
      </c>
      <c r="G2061" s="662" t="s">
        <v>2671</v>
      </c>
      <c r="H2061" s="662" t="s">
        <v>544</v>
      </c>
      <c r="I2061" s="662" t="s">
        <v>3552</v>
      </c>
      <c r="J2061" s="662" t="s">
        <v>3553</v>
      </c>
      <c r="K2061" s="662" t="s">
        <v>3554</v>
      </c>
      <c r="L2061" s="663">
        <v>2444.8000000000002</v>
      </c>
      <c r="M2061" s="663">
        <v>2444.8000000000002</v>
      </c>
      <c r="N2061" s="662">
        <v>1</v>
      </c>
      <c r="O2061" s="745">
        <v>1</v>
      </c>
      <c r="P2061" s="663">
        <v>2444.8000000000002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12</v>
      </c>
      <c r="B2062" s="662" t="s">
        <v>543</v>
      </c>
      <c r="C2062" s="662" t="s">
        <v>2356</v>
      </c>
      <c r="D2062" s="743" t="s">
        <v>4570</v>
      </c>
      <c r="E2062" s="744" t="s">
        <v>2380</v>
      </c>
      <c r="F2062" s="662" t="s">
        <v>2353</v>
      </c>
      <c r="G2062" s="662" t="s">
        <v>2671</v>
      </c>
      <c r="H2062" s="662" t="s">
        <v>544</v>
      </c>
      <c r="I2062" s="662" t="s">
        <v>4268</v>
      </c>
      <c r="J2062" s="662" t="s">
        <v>4269</v>
      </c>
      <c r="K2062" s="662" t="s">
        <v>4270</v>
      </c>
      <c r="L2062" s="663">
        <v>272.55</v>
      </c>
      <c r="M2062" s="663">
        <v>545.1</v>
      </c>
      <c r="N2062" s="662">
        <v>2</v>
      </c>
      <c r="O2062" s="745">
        <v>1</v>
      </c>
      <c r="P2062" s="663">
        <v>545.1</v>
      </c>
      <c r="Q2062" s="678">
        <v>1</v>
      </c>
      <c r="R2062" s="662">
        <v>2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12</v>
      </c>
      <c r="B2063" s="662" t="s">
        <v>543</v>
      </c>
      <c r="C2063" s="662" t="s">
        <v>2356</v>
      </c>
      <c r="D2063" s="743" t="s">
        <v>4570</v>
      </c>
      <c r="E2063" s="744" t="s">
        <v>2380</v>
      </c>
      <c r="F2063" s="662" t="s">
        <v>2353</v>
      </c>
      <c r="G2063" s="662" t="s">
        <v>2939</v>
      </c>
      <c r="H2063" s="662" t="s">
        <v>544</v>
      </c>
      <c r="I2063" s="662" t="s">
        <v>3570</v>
      </c>
      <c r="J2063" s="662" t="s">
        <v>3571</v>
      </c>
      <c r="K2063" s="662" t="s">
        <v>3183</v>
      </c>
      <c r="L2063" s="663">
        <v>100</v>
      </c>
      <c r="M2063" s="663">
        <v>400</v>
      </c>
      <c r="N2063" s="662">
        <v>4</v>
      </c>
      <c r="O2063" s="745">
        <v>1</v>
      </c>
      <c r="P2063" s="663">
        <v>400</v>
      </c>
      <c r="Q2063" s="678">
        <v>1</v>
      </c>
      <c r="R2063" s="662">
        <v>4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12</v>
      </c>
      <c r="B2064" s="662" t="s">
        <v>543</v>
      </c>
      <c r="C2064" s="662" t="s">
        <v>2356</v>
      </c>
      <c r="D2064" s="743" t="s">
        <v>4570</v>
      </c>
      <c r="E2064" s="744" t="s">
        <v>2380</v>
      </c>
      <c r="F2064" s="662" t="s">
        <v>2353</v>
      </c>
      <c r="G2064" s="662" t="s">
        <v>2939</v>
      </c>
      <c r="H2064" s="662" t="s">
        <v>544</v>
      </c>
      <c r="I2064" s="662" t="s">
        <v>3181</v>
      </c>
      <c r="J2064" s="662" t="s">
        <v>3182</v>
      </c>
      <c r="K2064" s="662" t="s">
        <v>3183</v>
      </c>
      <c r="L2064" s="663">
        <v>99</v>
      </c>
      <c r="M2064" s="663">
        <v>396</v>
      </c>
      <c r="N2064" s="662">
        <v>4</v>
      </c>
      <c r="O2064" s="745">
        <v>1</v>
      </c>
      <c r="P2064" s="663">
        <v>396</v>
      </c>
      <c r="Q2064" s="678">
        <v>1</v>
      </c>
      <c r="R2064" s="662">
        <v>4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12</v>
      </c>
      <c r="B2065" s="662" t="s">
        <v>543</v>
      </c>
      <c r="C2065" s="662" t="s">
        <v>2356</v>
      </c>
      <c r="D2065" s="743" t="s">
        <v>4570</v>
      </c>
      <c r="E2065" s="744" t="s">
        <v>2380</v>
      </c>
      <c r="F2065" s="662" t="s">
        <v>2353</v>
      </c>
      <c r="G2065" s="662" t="s">
        <v>2939</v>
      </c>
      <c r="H2065" s="662" t="s">
        <v>544</v>
      </c>
      <c r="I2065" s="662" t="s">
        <v>3184</v>
      </c>
      <c r="J2065" s="662" t="s">
        <v>3185</v>
      </c>
      <c r="K2065" s="662" t="s">
        <v>3186</v>
      </c>
      <c r="L2065" s="663">
        <v>50</v>
      </c>
      <c r="M2065" s="663">
        <v>200</v>
      </c>
      <c r="N2065" s="662">
        <v>4</v>
      </c>
      <c r="O2065" s="745">
        <v>2</v>
      </c>
      <c r="P2065" s="663">
        <v>200</v>
      </c>
      <c r="Q2065" s="678">
        <v>1</v>
      </c>
      <c r="R2065" s="662">
        <v>4</v>
      </c>
      <c r="S2065" s="678">
        <v>1</v>
      </c>
      <c r="T2065" s="745">
        <v>2</v>
      </c>
      <c r="U2065" s="701">
        <v>1</v>
      </c>
    </row>
    <row r="2066" spans="1:21" ht="14.4" customHeight="1" x14ac:dyDescent="0.3">
      <c r="A2066" s="661">
        <v>12</v>
      </c>
      <c r="B2066" s="662" t="s">
        <v>543</v>
      </c>
      <c r="C2066" s="662" t="s">
        <v>2356</v>
      </c>
      <c r="D2066" s="743" t="s">
        <v>4570</v>
      </c>
      <c r="E2066" s="744" t="s">
        <v>2380</v>
      </c>
      <c r="F2066" s="662" t="s">
        <v>2353</v>
      </c>
      <c r="G2066" s="662" t="s">
        <v>2426</v>
      </c>
      <c r="H2066" s="662" t="s">
        <v>544</v>
      </c>
      <c r="I2066" s="662" t="s">
        <v>2511</v>
      </c>
      <c r="J2066" s="662" t="s">
        <v>2512</v>
      </c>
      <c r="K2066" s="662" t="s">
        <v>2513</v>
      </c>
      <c r="L2066" s="663">
        <v>162.71</v>
      </c>
      <c r="M2066" s="663">
        <v>1301.68</v>
      </c>
      <c r="N2066" s="662">
        <v>8</v>
      </c>
      <c r="O2066" s="745">
        <v>1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12</v>
      </c>
      <c r="B2067" s="662" t="s">
        <v>543</v>
      </c>
      <c r="C2067" s="662" t="s">
        <v>2356</v>
      </c>
      <c r="D2067" s="743" t="s">
        <v>4570</v>
      </c>
      <c r="E2067" s="744" t="s">
        <v>2380</v>
      </c>
      <c r="F2067" s="662" t="s">
        <v>2353</v>
      </c>
      <c r="G2067" s="662" t="s">
        <v>2426</v>
      </c>
      <c r="H2067" s="662" t="s">
        <v>544</v>
      </c>
      <c r="I2067" s="662" t="s">
        <v>2943</v>
      </c>
      <c r="J2067" s="662" t="s">
        <v>2944</v>
      </c>
      <c r="K2067" s="662" t="s">
        <v>2945</v>
      </c>
      <c r="L2067" s="663">
        <v>112.5</v>
      </c>
      <c r="M2067" s="663">
        <v>2700</v>
      </c>
      <c r="N2067" s="662">
        <v>24</v>
      </c>
      <c r="O2067" s="745">
        <v>2</v>
      </c>
      <c r="P2067" s="663">
        <v>2700</v>
      </c>
      <c r="Q2067" s="678">
        <v>1</v>
      </c>
      <c r="R2067" s="662">
        <v>24</v>
      </c>
      <c r="S2067" s="678">
        <v>1</v>
      </c>
      <c r="T2067" s="745">
        <v>2</v>
      </c>
      <c r="U2067" s="701">
        <v>1</v>
      </c>
    </row>
    <row r="2068" spans="1:21" ht="14.4" customHeight="1" x14ac:dyDescent="0.3">
      <c r="A2068" s="661">
        <v>12</v>
      </c>
      <c r="B2068" s="662" t="s">
        <v>543</v>
      </c>
      <c r="C2068" s="662" t="s">
        <v>2356</v>
      </c>
      <c r="D2068" s="743" t="s">
        <v>4570</v>
      </c>
      <c r="E2068" s="744" t="s">
        <v>2380</v>
      </c>
      <c r="F2068" s="662" t="s">
        <v>2353</v>
      </c>
      <c r="G2068" s="662" t="s">
        <v>2426</v>
      </c>
      <c r="H2068" s="662" t="s">
        <v>544</v>
      </c>
      <c r="I2068" s="662" t="s">
        <v>3188</v>
      </c>
      <c r="J2068" s="662" t="s">
        <v>3189</v>
      </c>
      <c r="K2068" s="662" t="s">
        <v>3190</v>
      </c>
      <c r="L2068" s="663">
        <v>420</v>
      </c>
      <c r="M2068" s="663">
        <v>10080</v>
      </c>
      <c r="N2068" s="662">
        <v>24</v>
      </c>
      <c r="O2068" s="745">
        <v>10</v>
      </c>
      <c r="P2068" s="663">
        <v>10080</v>
      </c>
      <c r="Q2068" s="678">
        <v>1</v>
      </c>
      <c r="R2068" s="662">
        <v>24</v>
      </c>
      <c r="S2068" s="678">
        <v>1</v>
      </c>
      <c r="T2068" s="745">
        <v>10</v>
      </c>
      <c r="U2068" s="701">
        <v>1</v>
      </c>
    </row>
    <row r="2069" spans="1:21" ht="14.4" customHeight="1" x14ac:dyDescent="0.3">
      <c r="A2069" s="661">
        <v>12</v>
      </c>
      <c r="B2069" s="662" t="s">
        <v>543</v>
      </c>
      <c r="C2069" s="662" t="s">
        <v>2356</v>
      </c>
      <c r="D2069" s="743" t="s">
        <v>4570</v>
      </c>
      <c r="E2069" s="744" t="s">
        <v>2380</v>
      </c>
      <c r="F2069" s="662" t="s">
        <v>2353</v>
      </c>
      <c r="G2069" s="662" t="s">
        <v>2426</v>
      </c>
      <c r="H2069" s="662" t="s">
        <v>544</v>
      </c>
      <c r="I2069" s="662" t="s">
        <v>3194</v>
      </c>
      <c r="J2069" s="662" t="s">
        <v>3195</v>
      </c>
      <c r="K2069" s="662" t="s">
        <v>3196</v>
      </c>
      <c r="L2069" s="663">
        <v>189.85</v>
      </c>
      <c r="M2069" s="663">
        <v>1518.8</v>
      </c>
      <c r="N2069" s="662">
        <v>8</v>
      </c>
      <c r="O2069" s="745">
        <v>2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12</v>
      </c>
      <c r="B2070" s="662" t="s">
        <v>543</v>
      </c>
      <c r="C2070" s="662" t="s">
        <v>2356</v>
      </c>
      <c r="D2070" s="743" t="s">
        <v>4570</v>
      </c>
      <c r="E2070" s="744" t="s">
        <v>2380</v>
      </c>
      <c r="F2070" s="662" t="s">
        <v>2353</v>
      </c>
      <c r="G2070" s="662" t="s">
        <v>2426</v>
      </c>
      <c r="H2070" s="662" t="s">
        <v>544</v>
      </c>
      <c r="I2070" s="662" t="s">
        <v>2436</v>
      </c>
      <c r="J2070" s="662" t="s">
        <v>2437</v>
      </c>
      <c r="K2070" s="662" t="s">
        <v>2438</v>
      </c>
      <c r="L2070" s="663">
        <v>190</v>
      </c>
      <c r="M2070" s="663">
        <v>3990</v>
      </c>
      <c r="N2070" s="662">
        <v>21</v>
      </c>
      <c r="O2070" s="745">
        <v>3</v>
      </c>
      <c r="P2070" s="663">
        <v>1330</v>
      </c>
      <c r="Q2070" s="678">
        <v>0.33333333333333331</v>
      </c>
      <c r="R2070" s="662">
        <v>7</v>
      </c>
      <c r="S2070" s="678">
        <v>0.33333333333333331</v>
      </c>
      <c r="T2070" s="745">
        <v>1</v>
      </c>
      <c r="U2070" s="701">
        <v>0.33333333333333331</v>
      </c>
    </row>
    <row r="2071" spans="1:21" ht="14.4" customHeight="1" x14ac:dyDescent="0.3">
      <c r="A2071" s="661">
        <v>12</v>
      </c>
      <c r="B2071" s="662" t="s">
        <v>543</v>
      </c>
      <c r="C2071" s="662" t="s">
        <v>2356</v>
      </c>
      <c r="D2071" s="743" t="s">
        <v>4570</v>
      </c>
      <c r="E2071" s="744" t="s">
        <v>2380</v>
      </c>
      <c r="F2071" s="662" t="s">
        <v>2353</v>
      </c>
      <c r="G2071" s="662" t="s">
        <v>2426</v>
      </c>
      <c r="H2071" s="662" t="s">
        <v>544</v>
      </c>
      <c r="I2071" s="662" t="s">
        <v>2949</v>
      </c>
      <c r="J2071" s="662" t="s">
        <v>2950</v>
      </c>
      <c r="K2071" s="662" t="s">
        <v>2951</v>
      </c>
      <c r="L2071" s="663">
        <v>90</v>
      </c>
      <c r="M2071" s="663">
        <v>4680</v>
      </c>
      <c r="N2071" s="662">
        <v>52</v>
      </c>
      <c r="O2071" s="745">
        <v>3</v>
      </c>
      <c r="P2071" s="663">
        <v>990</v>
      </c>
      <c r="Q2071" s="678">
        <v>0.21153846153846154</v>
      </c>
      <c r="R2071" s="662">
        <v>11</v>
      </c>
      <c r="S2071" s="678">
        <v>0.21153846153846154</v>
      </c>
      <c r="T2071" s="745">
        <v>0.5</v>
      </c>
      <c r="U2071" s="701">
        <v>0.16666666666666666</v>
      </c>
    </row>
    <row r="2072" spans="1:21" ht="14.4" customHeight="1" x14ac:dyDescent="0.3">
      <c r="A2072" s="661">
        <v>12</v>
      </c>
      <c r="B2072" s="662" t="s">
        <v>543</v>
      </c>
      <c r="C2072" s="662" t="s">
        <v>2356</v>
      </c>
      <c r="D2072" s="743" t="s">
        <v>4570</v>
      </c>
      <c r="E2072" s="744" t="s">
        <v>2380</v>
      </c>
      <c r="F2072" s="662" t="s">
        <v>2353</v>
      </c>
      <c r="G2072" s="662" t="s">
        <v>2426</v>
      </c>
      <c r="H2072" s="662" t="s">
        <v>544</v>
      </c>
      <c r="I2072" s="662" t="s">
        <v>2955</v>
      </c>
      <c r="J2072" s="662" t="s">
        <v>2956</v>
      </c>
      <c r="K2072" s="662" t="s">
        <v>2957</v>
      </c>
      <c r="L2072" s="663">
        <v>149.99</v>
      </c>
      <c r="M2072" s="663">
        <v>1799.88</v>
      </c>
      <c r="N2072" s="662">
        <v>12</v>
      </c>
      <c r="O2072" s="745">
        <v>2</v>
      </c>
      <c r="P2072" s="663">
        <v>1799.88</v>
      </c>
      <c r="Q2072" s="678">
        <v>1</v>
      </c>
      <c r="R2072" s="662">
        <v>12</v>
      </c>
      <c r="S2072" s="678">
        <v>1</v>
      </c>
      <c r="T2072" s="745">
        <v>2</v>
      </c>
      <c r="U2072" s="701">
        <v>1</v>
      </c>
    </row>
    <row r="2073" spans="1:21" ht="14.4" customHeight="1" x14ac:dyDescent="0.3">
      <c r="A2073" s="661">
        <v>12</v>
      </c>
      <c r="B2073" s="662" t="s">
        <v>543</v>
      </c>
      <c r="C2073" s="662" t="s">
        <v>2356</v>
      </c>
      <c r="D2073" s="743" t="s">
        <v>4570</v>
      </c>
      <c r="E2073" s="744" t="s">
        <v>2380</v>
      </c>
      <c r="F2073" s="662" t="s">
        <v>2353</v>
      </c>
      <c r="G2073" s="662" t="s">
        <v>2426</v>
      </c>
      <c r="H2073" s="662" t="s">
        <v>544</v>
      </c>
      <c r="I2073" s="662" t="s">
        <v>2955</v>
      </c>
      <c r="J2073" s="662" t="s">
        <v>2956</v>
      </c>
      <c r="K2073" s="662" t="s">
        <v>2957</v>
      </c>
      <c r="L2073" s="663">
        <v>135.43</v>
      </c>
      <c r="M2073" s="663">
        <v>406.29</v>
      </c>
      <c r="N2073" s="662">
        <v>3</v>
      </c>
      <c r="O2073" s="745">
        <v>1</v>
      </c>
      <c r="P2073" s="663">
        <v>406.29</v>
      </c>
      <c r="Q2073" s="678">
        <v>1</v>
      </c>
      <c r="R2073" s="662">
        <v>3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12</v>
      </c>
      <c r="B2074" s="662" t="s">
        <v>543</v>
      </c>
      <c r="C2074" s="662" t="s">
        <v>2356</v>
      </c>
      <c r="D2074" s="743" t="s">
        <v>4570</v>
      </c>
      <c r="E2074" s="744" t="s">
        <v>2380</v>
      </c>
      <c r="F2074" s="662" t="s">
        <v>2353</v>
      </c>
      <c r="G2074" s="662" t="s">
        <v>2426</v>
      </c>
      <c r="H2074" s="662" t="s">
        <v>544</v>
      </c>
      <c r="I2074" s="662" t="s">
        <v>3668</v>
      </c>
      <c r="J2074" s="662" t="s">
        <v>3669</v>
      </c>
      <c r="K2074" s="662" t="s">
        <v>3670</v>
      </c>
      <c r="L2074" s="663">
        <v>212.25</v>
      </c>
      <c r="M2074" s="663">
        <v>424.5</v>
      </c>
      <c r="N2074" s="662">
        <v>2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12</v>
      </c>
      <c r="B2075" s="662" t="s">
        <v>543</v>
      </c>
      <c r="C2075" s="662" t="s">
        <v>2356</v>
      </c>
      <c r="D2075" s="743" t="s">
        <v>4570</v>
      </c>
      <c r="E2075" s="744" t="s">
        <v>2380</v>
      </c>
      <c r="F2075" s="662" t="s">
        <v>2353</v>
      </c>
      <c r="G2075" s="662" t="s">
        <v>2426</v>
      </c>
      <c r="H2075" s="662" t="s">
        <v>544</v>
      </c>
      <c r="I2075" s="662" t="s">
        <v>2961</v>
      </c>
      <c r="J2075" s="662" t="s">
        <v>2962</v>
      </c>
      <c r="K2075" s="662" t="s">
        <v>2963</v>
      </c>
      <c r="L2075" s="663">
        <v>16.940000000000001</v>
      </c>
      <c r="M2075" s="663">
        <v>508.20000000000005</v>
      </c>
      <c r="N2075" s="662">
        <v>30</v>
      </c>
      <c r="O2075" s="745">
        <v>1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12</v>
      </c>
      <c r="B2076" s="662" t="s">
        <v>543</v>
      </c>
      <c r="C2076" s="662" t="s">
        <v>2356</v>
      </c>
      <c r="D2076" s="743" t="s">
        <v>4570</v>
      </c>
      <c r="E2076" s="744" t="s">
        <v>2380</v>
      </c>
      <c r="F2076" s="662" t="s">
        <v>2353</v>
      </c>
      <c r="G2076" s="662" t="s">
        <v>2426</v>
      </c>
      <c r="H2076" s="662" t="s">
        <v>544</v>
      </c>
      <c r="I2076" s="662" t="s">
        <v>2968</v>
      </c>
      <c r="J2076" s="662" t="s">
        <v>2969</v>
      </c>
      <c r="K2076" s="662" t="s">
        <v>2970</v>
      </c>
      <c r="L2076" s="663">
        <v>90</v>
      </c>
      <c r="M2076" s="663">
        <v>1260</v>
      </c>
      <c r="N2076" s="662">
        <v>14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12</v>
      </c>
      <c r="B2077" s="662" t="s">
        <v>543</v>
      </c>
      <c r="C2077" s="662" t="s">
        <v>2356</v>
      </c>
      <c r="D2077" s="743" t="s">
        <v>4570</v>
      </c>
      <c r="E2077" s="744" t="s">
        <v>2380</v>
      </c>
      <c r="F2077" s="662" t="s">
        <v>2353</v>
      </c>
      <c r="G2077" s="662" t="s">
        <v>2426</v>
      </c>
      <c r="H2077" s="662" t="s">
        <v>544</v>
      </c>
      <c r="I2077" s="662" t="s">
        <v>4125</v>
      </c>
      <c r="J2077" s="662" t="s">
        <v>3790</v>
      </c>
      <c r="K2077" s="662" t="s">
        <v>3791</v>
      </c>
      <c r="L2077" s="663">
        <v>376.34</v>
      </c>
      <c r="M2077" s="663">
        <v>6774.12</v>
      </c>
      <c r="N2077" s="662">
        <v>18</v>
      </c>
      <c r="O2077" s="745">
        <v>2</v>
      </c>
      <c r="P2077" s="663">
        <v>6774.12</v>
      </c>
      <c r="Q2077" s="678">
        <v>1</v>
      </c>
      <c r="R2077" s="662">
        <v>18</v>
      </c>
      <c r="S2077" s="678">
        <v>1</v>
      </c>
      <c r="T2077" s="745">
        <v>2</v>
      </c>
      <c r="U2077" s="701">
        <v>1</v>
      </c>
    </row>
    <row r="2078" spans="1:21" ht="14.4" customHeight="1" x14ac:dyDescent="0.3">
      <c r="A2078" s="661">
        <v>12</v>
      </c>
      <c r="B2078" s="662" t="s">
        <v>543</v>
      </c>
      <c r="C2078" s="662" t="s">
        <v>2356</v>
      </c>
      <c r="D2078" s="743" t="s">
        <v>4570</v>
      </c>
      <c r="E2078" s="744" t="s">
        <v>2380</v>
      </c>
      <c r="F2078" s="662" t="s">
        <v>2353</v>
      </c>
      <c r="G2078" s="662" t="s">
        <v>2992</v>
      </c>
      <c r="H2078" s="662" t="s">
        <v>544</v>
      </c>
      <c r="I2078" s="662" t="s">
        <v>2993</v>
      </c>
      <c r="J2078" s="662" t="s">
        <v>2994</v>
      </c>
      <c r="K2078" s="662" t="s">
        <v>2995</v>
      </c>
      <c r="L2078" s="663">
        <v>1496</v>
      </c>
      <c r="M2078" s="663">
        <v>22440</v>
      </c>
      <c r="N2078" s="662">
        <v>15</v>
      </c>
      <c r="O2078" s="745">
        <v>1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12</v>
      </c>
      <c r="B2079" s="662" t="s">
        <v>543</v>
      </c>
      <c r="C2079" s="662" t="s">
        <v>2356</v>
      </c>
      <c r="D2079" s="743" t="s">
        <v>4570</v>
      </c>
      <c r="E2079" s="744" t="s">
        <v>2380</v>
      </c>
      <c r="F2079" s="662" t="s">
        <v>2353</v>
      </c>
      <c r="G2079" s="662" t="s">
        <v>2992</v>
      </c>
      <c r="H2079" s="662" t="s">
        <v>544</v>
      </c>
      <c r="I2079" s="662" t="s">
        <v>3733</v>
      </c>
      <c r="J2079" s="662" t="s">
        <v>3734</v>
      </c>
      <c r="K2079" s="662" t="s">
        <v>3735</v>
      </c>
      <c r="L2079" s="663">
        <v>9.0399999999999991</v>
      </c>
      <c r="M2079" s="663">
        <v>6779.9999999999991</v>
      </c>
      <c r="N2079" s="662">
        <v>750</v>
      </c>
      <c r="O2079" s="745">
        <v>2</v>
      </c>
      <c r="P2079" s="663">
        <v>6779.9999999999991</v>
      </c>
      <c r="Q2079" s="678">
        <v>1</v>
      </c>
      <c r="R2079" s="662">
        <v>750</v>
      </c>
      <c r="S2079" s="678">
        <v>1</v>
      </c>
      <c r="T2079" s="745">
        <v>2</v>
      </c>
      <c r="U2079" s="701">
        <v>1</v>
      </c>
    </row>
    <row r="2080" spans="1:21" ht="14.4" customHeight="1" x14ac:dyDescent="0.3">
      <c r="A2080" s="661">
        <v>12</v>
      </c>
      <c r="B2080" s="662" t="s">
        <v>543</v>
      </c>
      <c r="C2080" s="662" t="s">
        <v>2356</v>
      </c>
      <c r="D2080" s="743" t="s">
        <v>4570</v>
      </c>
      <c r="E2080" s="744" t="s">
        <v>2380</v>
      </c>
      <c r="F2080" s="662" t="s">
        <v>2353</v>
      </c>
      <c r="G2080" s="662" t="s">
        <v>2992</v>
      </c>
      <c r="H2080" s="662" t="s">
        <v>544</v>
      </c>
      <c r="I2080" s="662" t="s">
        <v>3671</v>
      </c>
      <c r="J2080" s="662" t="s">
        <v>3672</v>
      </c>
      <c r="K2080" s="662" t="s">
        <v>3673</v>
      </c>
      <c r="L2080" s="663">
        <v>6.69</v>
      </c>
      <c r="M2080" s="663">
        <v>8028.0000000000009</v>
      </c>
      <c r="N2080" s="662">
        <v>1200</v>
      </c>
      <c r="O2080" s="745">
        <v>4</v>
      </c>
      <c r="P2080" s="663">
        <v>8028.0000000000009</v>
      </c>
      <c r="Q2080" s="678">
        <v>1</v>
      </c>
      <c r="R2080" s="662">
        <v>1200</v>
      </c>
      <c r="S2080" s="678">
        <v>1</v>
      </c>
      <c r="T2080" s="745">
        <v>4</v>
      </c>
      <c r="U2080" s="701">
        <v>1</v>
      </c>
    </row>
    <row r="2081" spans="1:21" ht="14.4" customHeight="1" x14ac:dyDescent="0.3">
      <c r="A2081" s="661">
        <v>12</v>
      </c>
      <c r="B2081" s="662" t="s">
        <v>543</v>
      </c>
      <c r="C2081" s="662" t="s">
        <v>2356</v>
      </c>
      <c r="D2081" s="743" t="s">
        <v>4570</v>
      </c>
      <c r="E2081" s="744" t="s">
        <v>2380</v>
      </c>
      <c r="F2081" s="662" t="s">
        <v>2353</v>
      </c>
      <c r="G2081" s="662" t="s">
        <v>2992</v>
      </c>
      <c r="H2081" s="662" t="s">
        <v>544</v>
      </c>
      <c r="I2081" s="662" t="s">
        <v>3795</v>
      </c>
      <c r="J2081" s="662" t="s">
        <v>3796</v>
      </c>
      <c r="K2081" s="662" t="s">
        <v>3797</v>
      </c>
      <c r="L2081" s="663">
        <v>15.33</v>
      </c>
      <c r="M2081" s="663">
        <v>4599</v>
      </c>
      <c r="N2081" s="662">
        <v>300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12</v>
      </c>
      <c r="B2082" s="662" t="s">
        <v>543</v>
      </c>
      <c r="C2082" s="662" t="s">
        <v>2356</v>
      </c>
      <c r="D2082" s="743" t="s">
        <v>4570</v>
      </c>
      <c r="E2082" s="744" t="s">
        <v>2380</v>
      </c>
      <c r="F2082" s="662" t="s">
        <v>2353</v>
      </c>
      <c r="G2082" s="662" t="s">
        <v>2992</v>
      </c>
      <c r="H2082" s="662" t="s">
        <v>544</v>
      </c>
      <c r="I2082" s="662" t="s">
        <v>4132</v>
      </c>
      <c r="J2082" s="662" t="s">
        <v>3799</v>
      </c>
      <c r="K2082" s="662" t="s">
        <v>3001</v>
      </c>
      <c r="L2082" s="663">
        <v>1500</v>
      </c>
      <c r="M2082" s="663">
        <v>112500</v>
      </c>
      <c r="N2082" s="662">
        <v>75</v>
      </c>
      <c r="O2082" s="745">
        <v>4</v>
      </c>
      <c r="P2082" s="663">
        <v>22500</v>
      </c>
      <c r="Q2082" s="678">
        <v>0.2</v>
      </c>
      <c r="R2082" s="662">
        <v>15</v>
      </c>
      <c r="S2082" s="678">
        <v>0.2</v>
      </c>
      <c r="T2082" s="745">
        <v>1</v>
      </c>
      <c r="U2082" s="701">
        <v>0.25</v>
      </c>
    </row>
    <row r="2083" spans="1:21" ht="14.4" customHeight="1" x14ac:dyDescent="0.3">
      <c r="A2083" s="661">
        <v>12</v>
      </c>
      <c r="B2083" s="662" t="s">
        <v>543</v>
      </c>
      <c r="C2083" s="662" t="s">
        <v>2356</v>
      </c>
      <c r="D2083" s="743" t="s">
        <v>4570</v>
      </c>
      <c r="E2083" s="744" t="s">
        <v>2380</v>
      </c>
      <c r="F2083" s="662" t="s">
        <v>2353</v>
      </c>
      <c r="G2083" s="662" t="s">
        <v>2992</v>
      </c>
      <c r="H2083" s="662" t="s">
        <v>544</v>
      </c>
      <c r="I2083" s="662" t="s">
        <v>3002</v>
      </c>
      <c r="J2083" s="662" t="s">
        <v>3000</v>
      </c>
      <c r="K2083" s="662" t="s">
        <v>3003</v>
      </c>
      <c r="L2083" s="663">
        <v>1500</v>
      </c>
      <c r="M2083" s="663">
        <v>45000</v>
      </c>
      <c r="N2083" s="662">
        <v>30</v>
      </c>
      <c r="O2083" s="745">
        <v>2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12</v>
      </c>
      <c r="B2084" s="662" t="s">
        <v>543</v>
      </c>
      <c r="C2084" s="662" t="s">
        <v>2356</v>
      </c>
      <c r="D2084" s="743" t="s">
        <v>4570</v>
      </c>
      <c r="E2084" s="744" t="s">
        <v>2380</v>
      </c>
      <c r="F2084" s="662" t="s">
        <v>2353</v>
      </c>
      <c r="G2084" s="662" t="s">
        <v>2992</v>
      </c>
      <c r="H2084" s="662" t="s">
        <v>544</v>
      </c>
      <c r="I2084" s="662" t="s">
        <v>3004</v>
      </c>
      <c r="J2084" s="662" t="s">
        <v>3005</v>
      </c>
      <c r="K2084" s="662" t="s">
        <v>3006</v>
      </c>
      <c r="L2084" s="663">
        <v>1500</v>
      </c>
      <c r="M2084" s="663">
        <v>90000</v>
      </c>
      <c r="N2084" s="662">
        <v>60</v>
      </c>
      <c r="O2084" s="745">
        <v>4</v>
      </c>
      <c r="P2084" s="663">
        <v>67500</v>
      </c>
      <c r="Q2084" s="678">
        <v>0.75</v>
      </c>
      <c r="R2084" s="662">
        <v>45</v>
      </c>
      <c r="S2084" s="678">
        <v>0.75</v>
      </c>
      <c r="T2084" s="745">
        <v>3</v>
      </c>
      <c r="U2084" s="701">
        <v>0.75</v>
      </c>
    </row>
    <row r="2085" spans="1:21" ht="14.4" customHeight="1" x14ac:dyDescent="0.3">
      <c r="A2085" s="661">
        <v>12</v>
      </c>
      <c r="B2085" s="662" t="s">
        <v>543</v>
      </c>
      <c r="C2085" s="662" t="s">
        <v>2356</v>
      </c>
      <c r="D2085" s="743" t="s">
        <v>4570</v>
      </c>
      <c r="E2085" s="744" t="s">
        <v>2380</v>
      </c>
      <c r="F2085" s="662" t="s">
        <v>2353</v>
      </c>
      <c r="G2085" s="662" t="s">
        <v>2992</v>
      </c>
      <c r="H2085" s="662" t="s">
        <v>544</v>
      </c>
      <c r="I2085" s="662" t="s">
        <v>3007</v>
      </c>
      <c r="J2085" s="662" t="s">
        <v>3008</v>
      </c>
      <c r="K2085" s="662" t="s">
        <v>3009</v>
      </c>
      <c r="L2085" s="663">
        <v>1500</v>
      </c>
      <c r="M2085" s="663">
        <v>25500</v>
      </c>
      <c r="N2085" s="662">
        <v>17</v>
      </c>
      <c r="O2085" s="745">
        <v>2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12</v>
      </c>
      <c r="B2086" s="662" t="s">
        <v>543</v>
      </c>
      <c r="C2086" s="662" t="s">
        <v>2356</v>
      </c>
      <c r="D2086" s="743" t="s">
        <v>4570</v>
      </c>
      <c r="E2086" s="744" t="s">
        <v>2380</v>
      </c>
      <c r="F2086" s="662" t="s">
        <v>2353</v>
      </c>
      <c r="G2086" s="662" t="s">
        <v>2992</v>
      </c>
      <c r="H2086" s="662" t="s">
        <v>544</v>
      </c>
      <c r="I2086" s="662" t="s">
        <v>3674</v>
      </c>
      <c r="J2086" s="662" t="s">
        <v>3008</v>
      </c>
      <c r="K2086" s="662" t="s">
        <v>3675</v>
      </c>
      <c r="L2086" s="663">
        <v>1500</v>
      </c>
      <c r="M2086" s="663">
        <v>24000</v>
      </c>
      <c r="N2086" s="662">
        <v>16</v>
      </c>
      <c r="O2086" s="745">
        <v>2</v>
      </c>
      <c r="P2086" s="663">
        <v>24000</v>
      </c>
      <c r="Q2086" s="678">
        <v>1</v>
      </c>
      <c r="R2086" s="662">
        <v>16</v>
      </c>
      <c r="S2086" s="678">
        <v>1</v>
      </c>
      <c r="T2086" s="745">
        <v>2</v>
      </c>
      <c r="U2086" s="701">
        <v>1</v>
      </c>
    </row>
    <row r="2087" spans="1:21" ht="14.4" customHeight="1" x14ac:dyDescent="0.3">
      <c r="A2087" s="661">
        <v>12</v>
      </c>
      <c r="B2087" s="662" t="s">
        <v>543</v>
      </c>
      <c r="C2087" s="662" t="s">
        <v>2356</v>
      </c>
      <c r="D2087" s="743" t="s">
        <v>4570</v>
      </c>
      <c r="E2087" s="744" t="s">
        <v>2380</v>
      </c>
      <c r="F2087" s="662" t="s">
        <v>2353</v>
      </c>
      <c r="G2087" s="662" t="s">
        <v>2992</v>
      </c>
      <c r="H2087" s="662" t="s">
        <v>544</v>
      </c>
      <c r="I2087" s="662" t="s">
        <v>3010</v>
      </c>
      <c r="J2087" s="662" t="s">
        <v>3011</v>
      </c>
      <c r="K2087" s="662" t="s">
        <v>3001</v>
      </c>
      <c r="L2087" s="663">
        <v>1500</v>
      </c>
      <c r="M2087" s="663">
        <v>22500</v>
      </c>
      <c r="N2087" s="662">
        <v>15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12</v>
      </c>
      <c r="B2088" s="662" t="s">
        <v>543</v>
      </c>
      <c r="C2088" s="662" t="s">
        <v>2356</v>
      </c>
      <c r="D2088" s="743" t="s">
        <v>4570</v>
      </c>
      <c r="E2088" s="744" t="s">
        <v>2380</v>
      </c>
      <c r="F2088" s="662" t="s">
        <v>2353</v>
      </c>
      <c r="G2088" s="662" t="s">
        <v>2992</v>
      </c>
      <c r="H2088" s="662" t="s">
        <v>544</v>
      </c>
      <c r="I2088" s="662" t="s">
        <v>3012</v>
      </c>
      <c r="J2088" s="662" t="s">
        <v>3013</v>
      </c>
      <c r="K2088" s="662" t="s">
        <v>3014</v>
      </c>
      <c r="L2088" s="663">
        <v>1250</v>
      </c>
      <c r="M2088" s="663">
        <v>22500</v>
      </c>
      <c r="N2088" s="662">
        <v>18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12</v>
      </c>
      <c r="B2089" s="662" t="s">
        <v>543</v>
      </c>
      <c r="C2089" s="662" t="s">
        <v>2356</v>
      </c>
      <c r="D2089" s="743" t="s">
        <v>4570</v>
      </c>
      <c r="E2089" s="744" t="s">
        <v>2380</v>
      </c>
      <c r="F2089" s="662" t="s">
        <v>2353</v>
      </c>
      <c r="G2089" s="662" t="s">
        <v>2992</v>
      </c>
      <c r="H2089" s="662" t="s">
        <v>544</v>
      </c>
      <c r="I2089" s="662" t="s">
        <v>3015</v>
      </c>
      <c r="J2089" s="662" t="s">
        <v>3016</v>
      </c>
      <c r="K2089" s="662" t="s">
        <v>3017</v>
      </c>
      <c r="L2089" s="663">
        <v>1500</v>
      </c>
      <c r="M2089" s="663">
        <v>22500</v>
      </c>
      <c r="N2089" s="662">
        <v>15</v>
      </c>
      <c r="O2089" s="745">
        <v>1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12</v>
      </c>
      <c r="B2090" s="662" t="s">
        <v>543</v>
      </c>
      <c r="C2090" s="662" t="s">
        <v>2356</v>
      </c>
      <c r="D2090" s="743" t="s">
        <v>4570</v>
      </c>
      <c r="E2090" s="744" t="s">
        <v>2380</v>
      </c>
      <c r="F2090" s="662" t="s">
        <v>2353</v>
      </c>
      <c r="G2090" s="662" t="s">
        <v>2992</v>
      </c>
      <c r="H2090" s="662" t="s">
        <v>544</v>
      </c>
      <c r="I2090" s="662" t="s">
        <v>3676</v>
      </c>
      <c r="J2090" s="662" t="s">
        <v>3677</v>
      </c>
      <c r="K2090" s="662" t="s">
        <v>3678</v>
      </c>
      <c r="L2090" s="663">
        <v>505.23</v>
      </c>
      <c r="M2090" s="663">
        <v>1010.46</v>
      </c>
      <c r="N2090" s="662">
        <v>2</v>
      </c>
      <c r="O2090" s="745">
        <v>1</v>
      </c>
      <c r="P2090" s="663">
        <v>1010.46</v>
      </c>
      <c r="Q2090" s="678">
        <v>1</v>
      </c>
      <c r="R2090" s="662">
        <v>2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12</v>
      </c>
      <c r="B2091" s="662" t="s">
        <v>543</v>
      </c>
      <c r="C2091" s="662" t="s">
        <v>2356</v>
      </c>
      <c r="D2091" s="743" t="s">
        <v>4570</v>
      </c>
      <c r="E2091" s="744" t="s">
        <v>2380</v>
      </c>
      <c r="F2091" s="662" t="s">
        <v>2353</v>
      </c>
      <c r="G2091" s="662" t="s">
        <v>2992</v>
      </c>
      <c r="H2091" s="662" t="s">
        <v>544</v>
      </c>
      <c r="I2091" s="662" t="s">
        <v>3018</v>
      </c>
      <c r="J2091" s="662" t="s">
        <v>3019</v>
      </c>
      <c r="K2091" s="662" t="s">
        <v>3020</v>
      </c>
      <c r="L2091" s="663">
        <v>1500</v>
      </c>
      <c r="M2091" s="663">
        <v>22500</v>
      </c>
      <c r="N2091" s="662">
        <v>15</v>
      </c>
      <c r="O2091" s="745">
        <v>1</v>
      </c>
      <c r="P2091" s="663">
        <v>22500</v>
      </c>
      <c r="Q2091" s="678">
        <v>1</v>
      </c>
      <c r="R2091" s="662">
        <v>15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12</v>
      </c>
      <c r="B2092" s="662" t="s">
        <v>543</v>
      </c>
      <c r="C2092" s="662" t="s">
        <v>2356</v>
      </c>
      <c r="D2092" s="743" t="s">
        <v>4570</v>
      </c>
      <c r="E2092" s="744" t="s">
        <v>2380</v>
      </c>
      <c r="F2092" s="662" t="s">
        <v>2353</v>
      </c>
      <c r="G2092" s="662" t="s">
        <v>2992</v>
      </c>
      <c r="H2092" s="662" t="s">
        <v>544</v>
      </c>
      <c r="I2092" s="662" t="s">
        <v>4271</v>
      </c>
      <c r="J2092" s="662" t="s">
        <v>4272</v>
      </c>
      <c r="K2092" s="662" t="s">
        <v>4273</v>
      </c>
      <c r="L2092" s="663">
        <v>1250</v>
      </c>
      <c r="M2092" s="663">
        <v>90000</v>
      </c>
      <c r="N2092" s="662">
        <v>72</v>
      </c>
      <c r="O2092" s="745">
        <v>3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12</v>
      </c>
      <c r="B2093" s="662" t="s">
        <v>543</v>
      </c>
      <c r="C2093" s="662" t="s">
        <v>2356</v>
      </c>
      <c r="D2093" s="743" t="s">
        <v>4570</v>
      </c>
      <c r="E2093" s="744" t="s">
        <v>2380</v>
      </c>
      <c r="F2093" s="662" t="s">
        <v>2353</v>
      </c>
      <c r="G2093" s="662" t="s">
        <v>2992</v>
      </c>
      <c r="H2093" s="662" t="s">
        <v>544</v>
      </c>
      <c r="I2093" s="662" t="s">
        <v>4274</v>
      </c>
      <c r="J2093" s="662" t="s">
        <v>4275</v>
      </c>
      <c r="K2093" s="662" t="s">
        <v>4276</v>
      </c>
      <c r="L2093" s="663">
        <v>544.09</v>
      </c>
      <c r="M2093" s="663">
        <v>2176.36</v>
      </c>
      <c r="N2093" s="662">
        <v>4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12</v>
      </c>
      <c r="B2094" s="662" t="s">
        <v>543</v>
      </c>
      <c r="C2094" s="662" t="s">
        <v>2356</v>
      </c>
      <c r="D2094" s="743" t="s">
        <v>4570</v>
      </c>
      <c r="E2094" s="744" t="s">
        <v>2381</v>
      </c>
      <c r="F2094" s="662" t="s">
        <v>2351</v>
      </c>
      <c r="G2094" s="662" t="s">
        <v>4277</v>
      </c>
      <c r="H2094" s="662" t="s">
        <v>544</v>
      </c>
      <c r="I2094" s="662" t="s">
        <v>4278</v>
      </c>
      <c r="J2094" s="662" t="s">
        <v>4279</v>
      </c>
      <c r="K2094" s="662" t="s">
        <v>4280</v>
      </c>
      <c r="L2094" s="663">
        <v>0</v>
      </c>
      <c r="M2094" s="663">
        <v>0</v>
      </c>
      <c r="N2094" s="662">
        <v>1</v>
      </c>
      <c r="O2094" s="745"/>
      <c r="P2094" s="663"/>
      <c r="Q2094" s="678"/>
      <c r="R2094" s="662"/>
      <c r="S2094" s="678">
        <v>0</v>
      </c>
      <c r="T2094" s="745"/>
      <c r="U2094" s="701"/>
    </row>
    <row r="2095" spans="1:21" ht="14.4" customHeight="1" x14ac:dyDescent="0.3">
      <c r="A2095" s="661">
        <v>12</v>
      </c>
      <c r="B2095" s="662" t="s">
        <v>543</v>
      </c>
      <c r="C2095" s="662" t="s">
        <v>2356</v>
      </c>
      <c r="D2095" s="743" t="s">
        <v>4570</v>
      </c>
      <c r="E2095" s="744" t="s">
        <v>2381</v>
      </c>
      <c r="F2095" s="662" t="s">
        <v>2351</v>
      </c>
      <c r="G2095" s="662" t="s">
        <v>2389</v>
      </c>
      <c r="H2095" s="662" t="s">
        <v>1529</v>
      </c>
      <c r="I2095" s="662" t="s">
        <v>1872</v>
      </c>
      <c r="J2095" s="662" t="s">
        <v>1712</v>
      </c>
      <c r="K2095" s="662" t="s">
        <v>2273</v>
      </c>
      <c r="L2095" s="663">
        <v>154.36000000000001</v>
      </c>
      <c r="M2095" s="663">
        <v>463.08000000000004</v>
      </c>
      <c r="N2095" s="662">
        <v>3</v>
      </c>
      <c r="O2095" s="745">
        <v>3</v>
      </c>
      <c r="P2095" s="663">
        <v>308.72000000000003</v>
      </c>
      <c r="Q2095" s="678">
        <v>0.66666666666666663</v>
      </c>
      <c r="R2095" s="662">
        <v>2</v>
      </c>
      <c r="S2095" s="678">
        <v>0.66666666666666663</v>
      </c>
      <c r="T2095" s="745">
        <v>2</v>
      </c>
      <c r="U2095" s="701">
        <v>0.66666666666666663</v>
      </c>
    </row>
    <row r="2096" spans="1:21" ht="14.4" customHeight="1" x14ac:dyDescent="0.3">
      <c r="A2096" s="661">
        <v>12</v>
      </c>
      <c r="B2096" s="662" t="s">
        <v>543</v>
      </c>
      <c r="C2096" s="662" t="s">
        <v>2356</v>
      </c>
      <c r="D2096" s="743" t="s">
        <v>4570</v>
      </c>
      <c r="E2096" s="744" t="s">
        <v>2381</v>
      </c>
      <c r="F2096" s="662" t="s">
        <v>2351</v>
      </c>
      <c r="G2096" s="662" t="s">
        <v>2748</v>
      </c>
      <c r="H2096" s="662" t="s">
        <v>1529</v>
      </c>
      <c r="I2096" s="662" t="s">
        <v>2749</v>
      </c>
      <c r="J2096" s="662" t="s">
        <v>2750</v>
      </c>
      <c r="K2096" s="662" t="s">
        <v>2751</v>
      </c>
      <c r="L2096" s="663">
        <v>1091.0899999999999</v>
      </c>
      <c r="M2096" s="663">
        <v>3273.2699999999995</v>
      </c>
      <c r="N2096" s="662">
        <v>3</v>
      </c>
      <c r="O2096" s="745">
        <v>1</v>
      </c>
      <c r="P2096" s="663">
        <v>3273.2699999999995</v>
      </c>
      <c r="Q2096" s="678">
        <v>1</v>
      </c>
      <c r="R2096" s="662">
        <v>3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12</v>
      </c>
      <c r="B2097" s="662" t="s">
        <v>543</v>
      </c>
      <c r="C2097" s="662" t="s">
        <v>2356</v>
      </c>
      <c r="D2097" s="743" t="s">
        <v>4570</v>
      </c>
      <c r="E2097" s="744" t="s">
        <v>2381</v>
      </c>
      <c r="F2097" s="662" t="s">
        <v>2351</v>
      </c>
      <c r="G2097" s="662" t="s">
        <v>2748</v>
      </c>
      <c r="H2097" s="662" t="s">
        <v>1529</v>
      </c>
      <c r="I2097" s="662" t="s">
        <v>2752</v>
      </c>
      <c r="J2097" s="662" t="s">
        <v>2750</v>
      </c>
      <c r="K2097" s="662" t="s">
        <v>2753</v>
      </c>
      <c r="L2097" s="663">
        <v>3818.86</v>
      </c>
      <c r="M2097" s="663">
        <v>7637.72</v>
      </c>
      <c r="N2097" s="662">
        <v>2</v>
      </c>
      <c r="O2097" s="745">
        <v>2</v>
      </c>
      <c r="P2097" s="663">
        <v>7637.72</v>
      </c>
      <c r="Q2097" s="678">
        <v>1</v>
      </c>
      <c r="R2097" s="662">
        <v>2</v>
      </c>
      <c r="S2097" s="678">
        <v>1</v>
      </c>
      <c r="T2097" s="745">
        <v>2</v>
      </c>
      <c r="U2097" s="701">
        <v>1</v>
      </c>
    </row>
    <row r="2098" spans="1:21" ht="14.4" customHeight="1" x14ac:dyDescent="0.3">
      <c r="A2098" s="661">
        <v>12</v>
      </c>
      <c r="B2098" s="662" t="s">
        <v>543</v>
      </c>
      <c r="C2098" s="662" t="s">
        <v>2356</v>
      </c>
      <c r="D2098" s="743" t="s">
        <v>4570</v>
      </c>
      <c r="E2098" s="744" t="s">
        <v>2381</v>
      </c>
      <c r="F2098" s="662" t="s">
        <v>2351</v>
      </c>
      <c r="G2098" s="662" t="s">
        <v>2390</v>
      </c>
      <c r="H2098" s="662" t="s">
        <v>544</v>
      </c>
      <c r="I2098" s="662" t="s">
        <v>2462</v>
      </c>
      <c r="J2098" s="662" t="s">
        <v>2463</v>
      </c>
      <c r="K2098" s="662" t="s">
        <v>2464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12</v>
      </c>
      <c r="B2099" s="662" t="s">
        <v>543</v>
      </c>
      <c r="C2099" s="662" t="s">
        <v>2356</v>
      </c>
      <c r="D2099" s="743" t="s">
        <v>4570</v>
      </c>
      <c r="E2099" s="744" t="s">
        <v>2381</v>
      </c>
      <c r="F2099" s="662" t="s">
        <v>2351</v>
      </c>
      <c r="G2099" s="662" t="s">
        <v>2390</v>
      </c>
      <c r="H2099" s="662" t="s">
        <v>544</v>
      </c>
      <c r="I2099" s="662" t="s">
        <v>2465</v>
      </c>
      <c r="J2099" s="662" t="s">
        <v>1787</v>
      </c>
      <c r="K2099" s="662" t="s">
        <v>2466</v>
      </c>
      <c r="L2099" s="663">
        <v>0</v>
      </c>
      <c r="M2099" s="663">
        <v>0</v>
      </c>
      <c r="N2099" s="662">
        <v>1</v>
      </c>
      <c r="O2099" s="745">
        <v>0.5</v>
      </c>
      <c r="P2099" s="663">
        <v>0</v>
      </c>
      <c r="Q2099" s="678"/>
      <c r="R2099" s="662">
        <v>1</v>
      </c>
      <c r="S2099" s="678">
        <v>1</v>
      </c>
      <c r="T2099" s="745">
        <v>0.5</v>
      </c>
      <c r="U2099" s="701">
        <v>1</v>
      </c>
    </row>
    <row r="2100" spans="1:21" ht="14.4" customHeight="1" x14ac:dyDescent="0.3">
      <c r="A2100" s="661">
        <v>12</v>
      </c>
      <c r="B2100" s="662" t="s">
        <v>543</v>
      </c>
      <c r="C2100" s="662" t="s">
        <v>2356</v>
      </c>
      <c r="D2100" s="743" t="s">
        <v>4570</v>
      </c>
      <c r="E2100" s="744" t="s">
        <v>2381</v>
      </c>
      <c r="F2100" s="662" t="s">
        <v>2351</v>
      </c>
      <c r="G2100" s="662" t="s">
        <v>2391</v>
      </c>
      <c r="H2100" s="662" t="s">
        <v>544</v>
      </c>
      <c r="I2100" s="662" t="s">
        <v>1863</v>
      </c>
      <c r="J2100" s="662" t="s">
        <v>1864</v>
      </c>
      <c r="K2100" s="662" t="s">
        <v>2286</v>
      </c>
      <c r="L2100" s="663">
        <v>78.33</v>
      </c>
      <c r="M2100" s="663">
        <v>156.66</v>
      </c>
      <c r="N2100" s="662">
        <v>2</v>
      </c>
      <c r="O2100" s="745">
        <v>1</v>
      </c>
      <c r="P2100" s="663">
        <v>156.66</v>
      </c>
      <c r="Q2100" s="678">
        <v>1</v>
      </c>
      <c r="R2100" s="662">
        <v>2</v>
      </c>
      <c r="S2100" s="678">
        <v>1</v>
      </c>
      <c r="T2100" s="745">
        <v>1</v>
      </c>
      <c r="U2100" s="701">
        <v>1</v>
      </c>
    </row>
    <row r="2101" spans="1:21" ht="14.4" customHeight="1" x14ac:dyDescent="0.3">
      <c r="A2101" s="661">
        <v>12</v>
      </c>
      <c r="B2101" s="662" t="s">
        <v>543</v>
      </c>
      <c r="C2101" s="662" t="s">
        <v>2356</v>
      </c>
      <c r="D2101" s="743" t="s">
        <v>4570</v>
      </c>
      <c r="E2101" s="744" t="s">
        <v>2381</v>
      </c>
      <c r="F2101" s="662" t="s">
        <v>2351</v>
      </c>
      <c r="G2101" s="662" t="s">
        <v>3589</v>
      </c>
      <c r="H2101" s="662" t="s">
        <v>544</v>
      </c>
      <c r="I2101" s="662" t="s">
        <v>4281</v>
      </c>
      <c r="J2101" s="662" t="s">
        <v>4282</v>
      </c>
      <c r="K2101" s="662" t="s">
        <v>3114</v>
      </c>
      <c r="L2101" s="663">
        <v>207.45</v>
      </c>
      <c r="M2101" s="663">
        <v>414.9</v>
      </c>
      <c r="N2101" s="662">
        <v>2</v>
      </c>
      <c r="O2101" s="745">
        <v>1</v>
      </c>
      <c r="P2101" s="663">
        <v>207.45</v>
      </c>
      <c r="Q2101" s="678">
        <v>0.5</v>
      </c>
      <c r="R2101" s="662">
        <v>1</v>
      </c>
      <c r="S2101" s="678">
        <v>0.5</v>
      </c>
      <c r="T2101" s="745">
        <v>0.5</v>
      </c>
      <c r="U2101" s="701">
        <v>0.5</v>
      </c>
    </row>
    <row r="2102" spans="1:21" ht="14.4" customHeight="1" x14ac:dyDescent="0.3">
      <c r="A2102" s="661">
        <v>12</v>
      </c>
      <c r="B2102" s="662" t="s">
        <v>543</v>
      </c>
      <c r="C2102" s="662" t="s">
        <v>2356</v>
      </c>
      <c r="D2102" s="743" t="s">
        <v>4570</v>
      </c>
      <c r="E2102" s="744" t="s">
        <v>2381</v>
      </c>
      <c r="F2102" s="662" t="s">
        <v>2351</v>
      </c>
      <c r="G2102" s="662" t="s">
        <v>3589</v>
      </c>
      <c r="H2102" s="662" t="s">
        <v>544</v>
      </c>
      <c r="I2102" s="662" t="s">
        <v>4283</v>
      </c>
      <c r="J2102" s="662" t="s">
        <v>1249</v>
      </c>
      <c r="K2102" s="662" t="s">
        <v>4284</v>
      </c>
      <c r="L2102" s="663">
        <v>103.73</v>
      </c>
      <c r="M2102" s="663">
        <v>103.73</v>
      </c>
      <c r="N2102" s="662">
        <v>1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12</v>
      </c>
      <c r="B2103" s="662" t="s">
        <v>543</v>
      </c>
      <c r="C2103" s="662" t="s">
        <v>2356</v>
      </c>
      <c r="D2103" s="743" t="s">
        <v>4570</v>
      </c>
      <c r="E2103" s="744" t="s">
        <v>2381</v>
      </c>
      <c r="F2103" s="662" t="s">
        <v>2351</v>
      </c>
      <c r="G2103" s="662" t="s">
        <v>3589</v>
      </c>
      <c r="H2103" s="662" t="s">
        <v>544</v>
      </c>
      <c r="I2103" s="662" t="s">
        <v>4285</v>
      </c>
      <c r="J2103" s="662" t="s">
        <v>4286</v>
      </c>
      <c r="K2103" s="662" t="s">
        <v>4287</v>
      </c>
      <c r="L2103" s="663">
        <v>27.67</v>
      </c>
      <c r="M2103" s="663">
        <v>55.34</v>
      </c>
      <c r="N2103" s="662">
        <v>2</v>
      </c>
      <c r="O2103" s="745">
        <v>1.5</v>
      </c>
      <c r="P2103" s="663">
        <v>27.67</v>
      </c>
      <c r="Q2103" s="678">
        <v>0.5</v>
      </c>
      <c r="R2103" s="662">
        <v>1</v>
      </c>
      <c r="S2103" s="678">
        <v>0.5</v>
      </c>
      <c r="T2103" s="745">
        <v>1</v>
      </c>
      <c r="U2103" s="701">
        <v>0.66666666666666663</v>
      </c>
    </row>
    <row r="2104" spans="1:21" ht="14.4" customHeight="1" x14ac:dyDescent="0.3">
      <c r="A2104" s="661">
        <v>12</v>
      </c>
      <c r="B2104" s="662" t="s">
        <v>543</v>
      </c>
      <c r="C2104" s="662" t="s">
        <v>2356</v>
      </c>
      <c r="D2104" s="743" t="s">
        <v>4570</v>
      </c>
      <c r="E2104" s="744" t="s">
        <v>2381</v>
      </c>
      <c r="F2104" s="662" t="s">
        <v>2351</v>
      </c>
      <c r="G2104" s="662" t="s">
        <v>3244</v>
      </c>
      <c r="H2104" s="662" t="s">
        <v>544</v>
      </c>
      <c r="I2104" s="662" t="s">
        <v>4288</v>
      </c>
      <c r="J2104" s="662" t="s">
        <v>4289</v>
      </c>
      <c r="K2104" s="662" t="s">
        <v>4290</v>
      </c>
      <c r="L2104" s="663">
        <v>0</v>
      </c>
      <c r="M2104" s="663">
        <v>0</v>
      </c>
      <c r="N2104" s="662">
        <v>2</v>
      </c>
      <c r="O2104" s="745">
        <v>1</v>
      </c>
      <c r="P2104" s="663">
        <v>0</v>
      </c>
      <c r="Q2104" s="678"/>
      <c r="R2104" s="662">
        <v>1</v>
      </c>
      <c r="S2104" s="678">
        <v>0.5</v>
      </c>
      <c r="T2104" s="745">
        <v>0.5</v>
      </c>
      <c r="U2104" s="701">
        <v>0.5</v>
      </c>
    </row>
    <row r="2105" spans="1:21" ht="14.4" customHeight="1" x14ac:dyDescent="0.3">
      <c r="A2105" s="661">
        <v>12</v>
      </c>
      <c r="B2105" s="662" t="s">
        <v>543</v>
      </c>
      <c r="C2105" s="662" t="s">
        <v>2356</v>
      </c>
      <c r="D2105" s="743" t="s">
        <v>4570</v>
      </c>
      <c r="E2105" s="744" t="s">
        <v>2381</v>
      </c>
      <c r="F2105" s="662" t="s">
        <v>2351</v>
      </c>
      <c r="G2105" s="662" t="s">
        <v>3244</v>
      </c>
      <c r="H2105" s="662" t="s">
        <v>544</v>
      </c>
      <c r="I2105" s="662" t="s">
        <v>4291</v>
      </c>
      <c r="J2105" s="662" t="s">
        <v>4292</v>
      </c>
      <c r="K2105" s="662" t="s">
        <v>4293</v>
      </c>
      <c r="L2105" s="663">
        <v>0</v>
      </c>
      <c r="M2105" s="663">
        <v>0</v>
      </c>
      <c r="N2105" s="662">
        <v>2</v>
      </c>
      <c r="O2105" s="745">
        <v>1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12</v>
      </c>
      <c r="B2106" s="662" t="s">
        <v>543</v>
      </c>
      <c r="C2106" s="662" t="s">
        <v>2356</v>
      </c>
      <c r="D2106" s="743" t="s">
        <v>4570</v>
      </c>
      <c r="E2106" s="744" t="s">
        <v>2381</v>
      </c>
      <c r="F2106" s="662" t="s">
        <v>2351</v>
      </c>
      <c r="G2106" s="662" t="s">
        <v>3244</v>
      </c>
      <c r="H2106" s="662" t="s">
        <v>544</v>
      </c>
      <c r="I2106" s="662" t="s">
        <v>4294</v>
      </c>
      <c r="J2106" s="662" t="s">
        <v>4289</v>
      </c>
      <c r="K2106" s="662" t="s">
        <v>4290</v>
      </c>
      <c r="L2106" s="663">
        <v>0</v>
      </c>
      <c r="M2106" s="663">
        <v>0</v>
      </c>
      <c r="N2106" s="662">
        <v>1</v>
      </c>
      <c r="O2106" s="745">
        <v>1</v>
      </c>
      <c r="P2106" s="663">
        <v>0</v>
      </c>
      <c r="Q2106" s="678"/>
      <c r="R2106" s="662">
        <v>1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12</v>
      </c>
      <c r="B2107" s="662" t="s">
        <v>543</v>
      </c>
      <c r="C2107" s="662" t="s">
        <v>2356</v>
      </c>
      <c r="D2107" s="743" t="s">
        <v>4570</v>
      </c>
      <c r="E2107" s="744" t="s">
        <v>2381</v>
      </c>
      <c r="F2107" s="662" t="s">
        <v>2351</v>
      </c>
      <c r="G2107" s="662" t="s">
        <v>2544</v>
      </c>
      <c r="H2107" s="662" t="s">
        <v>544</v>
      </c>
      <c r="I2107" s="662" t="s">
        <v>870</v>
      </c>
      <c r="J2107" s="662" t="s">
        <v>2545</v>
      </c>
      <c r="K2107" s="662" t="s">
        <v>2546</v>
      </c>
      <c r="L2107" s="663">
        <v>37.520000000000003</v>
      </c>
      <c r="M2107" s="663">
        <v>75.040000000000006</v>
      </c>
      <c r="N2107" s="662">
        <v>2</v>
      </c>
      <c r="O2107" s="745">
        <v>1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12</v>
      </c>
      <c r="B2108" s="662" t="s">
        <v>543</v>
      </c>
      <c r="C2108" s="662" t="s">
        <v>2356</v>
      </c>
      <c r="D2108" s="743" t="s">
        <v>4570</v>
      </c>
      <c r="E2108" s="744" t="s">
        <v>2381</v>
      </c>
      <c r="F2108" s="662" t="s">
        <v>2351</v>
      </c>
      <c r="G2108" s="662" t="s">
        <v>4295</v>
      </c>
      <c r="H2108" s="662" t="s">
        <v>544</v>
      </c>
      <c r="I2108" s="662" t="s">
        <v>4296</v>
      </c>
      <c r="J2108" s="662" t="s">
        <v>4297</v>
      </c>
      <c r="K2108" s="662" t="s">
        <v>4298</v>
      </c>
      <c r="L2108" s="663">
        <v>123.2</v>
      </c>
      <c r="M2108" s="663">
        <v>739.2</v>
      </c>
      <c r="N2108" s="662">
        <v>6</v>
      </c>
      <c r="O2108" s="745">
        <v>1.5</v>
      </c>
      <c r="P2108" s="663">
        <v>369.6</v>
      </c>
      <c r="Q2108" s="678">
        <v>0.5</v>
      </c>
      <c r="R2108" s="662">
        <v>3</v>
      </c>
      <c r="S2108" s="678">
        <v>0.5</v>
      </c>
      <c r="T2108" s="745">
        <v>0.5</v>
      </c>
      <c r="U2108" s="701">
        <v>0.33333333333333331</v>
      </c>
    </row>
    <row r="2109" spans="1:21" ht="14.4" customHeight="1" x14ac:dyDescent="0.3">
      <c r="A2109" s="661">
        <v>12</v>
      </c>
      <c r="B2109" s="662" t="s">
        <v>543</v>
      </c>
      <c r="C2109" s="662" t="s">
        <v>2356</v>
      </c>
      <c r="D2109" s="743" t="s">
        <v>4570</v>
      </c>
      <c r="E2109" s="744" t="s">
        <v>2381</v>
      </c>
      <c r="F2109" s="662" t="s">
        <v>2351</v>
      </c>
      <c r="G2109" s="662" t="s">
        <v>4295</v>
      </c>
      <c r="H2109" s="662" t="s">
        <v>544</v>
      </c>
      <c r="I2109" s="662" t="s">
        <v>4296</v>
      </c>
      <c r="J2109" s="662" t="s">
        <v>4297</v>
      </c>
      <c r="K2109" s="662" t="s">
        <v>4298</v>
      </c>
      <c r="L2109" s="663">
        <v>79.48</v>
      </c>
      <c r="M2109" s="663">
        <v>238.44</v>
      </c>
      <c r="N2109" s="662">
        <v>3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12</v>
      </c>
      <c r="B2110" s="662" t="s">
        <v>543</v>
      </c>
      <c r="C2110" s="662" t="s">
        <v>2356</v>
      </c>
      <c r="D2110" s="743" t="s">
        <v>4570</v>
      </c>
      <c r="E2110" s="744" t="s">
        <v>2381</v>
      </c>
      <c r="F2110" s="662" t="s">
        <v>2351</v>
      </c>
      <c r="G2110" s="662" t="s">
        <v>2446</v>
      </c>
      <c r="H2110" s="662" t="s">
        <v>544</v>
      </c>
      <c r="I2110" s="662" t="s">
        <v>2787</v>
      </c>
      <c r="J2110" s="662" t="s">
        <v>2788</v>
      </c>
      <c r="K2110" s="662" t="s">
        <v>2789</v>
      </c>
      <c r="L2110" s="663">
        <v>239.19</v>
      </c>
      <c r="M2110" s="663">
        <v>1195.9499999999998</v>
      </c>
      <c r="N2110" s="662">
        <v>5</v>
      </c>
      <c r="O2110" s="745">
        <v>2</v>
      </c>
      <c r="P2110" s="663">
        <v>1195.9499999999998</v>
      </c>
      <c r="Q2110" s="678">
        <v>1</v>
      </c>
      <c r="R2110" s="662">
        <v>5</v>
      </c>
      <c r="S2110" s="678">
        <v>1</v>
      </c>
      <c r="T2110" s="745">
        <v>2</v>
      </c>
      <c r="U2110" s="701">
        <v>1</v>
      </c>
    </row>
    <row r="2111" spans="1:21" ht="14.4" customHeight="1" x14ac:dyDescent="0.3">
      <c r="A2111" s="661">
        <v>12</v>
      </c>
      <c r="B2111" s="662" t="s">
        <v>543</v>
      </c>
      <c r="C2111" s="662" t="s">
        <v>2356</v>
      </c>
      <c r="D2111" s="743" t="s">
        <v>4570</v>
      </c>
      <c r="E2111" s="744" t="s">
        <v>2381</v>
      </c>
      <c r="F2111" s="662" t="s">
        <v>2351</v>
      </c>
      <c r="G2111" s="662" t="s">
        <v>2446</v>
      </c>
      <c r="H2111" s="662" t="s">
        <v>544</v>
      </c>
      <c r="I2111" s="662" t="s">
        <v>2792</v>
      </c>
      <c r="J2111" s="662" t="s">
        <v>2788</v>
      </c>
      <c r="K2111" s="662" t="s">
        <v>2793</v>
      </c>
      <c r="L2111" s="663">
        <v>717.59</v>
      </c>
      <c r="M2111" s="663">
        <v>717.59</v>
      </c>
      <c r="N2111" s="662">
        <v>1</v>
      </c>
      <c r="O2111" s="745">
        <v>1</v>
      </c>
      <c r="P2111" s="663">
        <v>717.59</v>
      </c>
      <c r="Q2111" s="678">
        <v>1</v>
      </c>
      <c r="R2111" s="662">
        <v>1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12</v>
      </c>
      <c r="B2112" s="662" t="s">
        <v>543</v>
      </c>
      <c r="C2112" s="662" t="s">
        <v>2356</v>
      </c>
      <c r="D2112" s="743" t="s">
        <v>4570</v>
      </c>
      <c r="E2112" s="744" t="s">
        <v>2381</v>
      </c>
      <c r="F2112" s="662" t="s">
        <v>2351</v>
      </c>
      <c r="G2112" s="662" t="s">
        <v>2801</v>
      </c>
      <c r="H2112" s="662" t="s">
        <v>544</v>
      </c>
      <c r="I2112" s="662" t="s">
        <v>4299</v>
      </c>
      <c r="J2112" s="662" t="s">
        <v>4300</v>
      </c>
      <c r="K2112" s="662" t="s">
        <v>4184</v>
      </c>
      <c r="L2112" s="663">
        <v>4097.2</v>
      </c>
      <c r="M2112" s="663">
        <v>4097.2</v>
      </c>
      <c r="N2112" s="662">
        <v>1</v>
      </c>
      <c r="O2112" s="745">
        <v>1</v>
      </c>
      <c r="P2112" s="663">
        <v>4097.2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12</v>
      </c>
      <c r="B2113" s="662" t="s">
        <v>543</v>
      </c>
      <c r="C2113" s="662" t="s">
        <v>2356</v>
      </c>
      <c r="D2113" s="743" t="s">
        <v>4570</v>
      </c>
      <c r="E2113" s="744" t="s">
        <v>2381</v>
      </c>
      <c r="F2113" s="662" t="s">
        <v>2351</v>
      </c>
      <c r="G2113" s="662" t="s">
        <v>3271</v>
      </c>
      <c r="H2113" s="662" t="s">
        <v>544</v>
      </c>
      <c r="I2113" s="662" t="s">
        <v>4301</v>
      </c>
      <c r="J2113" s="662" t="s">
        <v>4302</v>
      </c>
      <c r="K2113" s="662" t="s">
        <v>2464</v>
      </c>
      <c r="L2113" s="663">
        <v>49.38</v>
      </c>
      <c r="M2113" s="663">
        <v>49.38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12</v>
      </c>
      <c r="B2114" s="662" t="s">
        <v>543</v>
      </c>
      <c r="C2114" s="662" t="s">
        <v>2356</v>
      </c>
      <c r="D2114" s="743" t="s">
        <v>4570</v>
      </c>
      <c r="E2114" s="744" t="s">
        <v>2381</v>
      </c>
      <c r="F2114" s="662" t="s">
        <v>2351</v>
      </c>
      <c r="G2114" s="662" t="s">
        <v>3271</v>
      </c>
      <c r="H2114" s="662" t="s">
        <v>544</v>
      </c>
      <c r="I2114" s="662" t="s">
        <v>4303</v>
      </c>
      <c r="J2114" s="662" t="s">
        <v>4302</v>
      </c>
      <c r="K2114" s="662" t="s">
        <v>2464</v>
      </c>
      <c r="L2114" s="663">
        <v>49.38</v>
      </c>
      <c r="M2114" s="663">
        <v>49.38</v>
      </c>
      <c r="N2114" s="662">
        <v>1</v>
      </c>
      <c r="O2114" s="745">
        <v>0.5</v>
      </c>
      <c r="P2114" s="663">
        <v>49.38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12</v>
      </c>
      <c r="B2115" s="662" t="s">
        <v>543</v>
      </c>
      <c r="C2115" s="662" t="s">
        <v>2356</v>
      </c>
      <c r="D2115" s="743" t="s">
        <v>4570</v>
      </c>
      <c r="E2115" s="744" t="s">
        <v>2381</v>
      </c>
      <c r="F2115" s="662" t="s">
        <v>2351</v>
      </c>
      <c r="G2115" s="662" t="s">
        <v>4304</v>
      </c>
      <c r="H2115" s="662" t="s">
        <v>544</v>
      </c>
      <c r="I2115" s="662" t="s">
        <v>4305</v>
      </c>
      <c r="J2115" s="662" t="s">
        <v>4306</v>
      </c>
      <c r="K2115" s="662" t="s">
        <v>4307</v>
      </c>
      <c r="L2115" s="663">
        <v>0</v>
      </c>
      <c r="M2115" s="663">
        <v>0</v>
      </c>
      <c r="N2115" s="662">
        <v>2</v>
      </c>
      <c r="O2115" s="745">
        <v>1.5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12</v>
      </c>
      <c r="B2116" s="662" t="s">
        <v>543</v>
      </c>
      <c r="C2116" s="662" t="s">
        <v>2356</v>
      </c>
      <c r="D2116" s="743" t="s">
        <v>4570</v>
      </c>
      <c r="E2116" s="744" t="s">
        <v>2381</v>
      </c>
      <c r="F2116" s="662" t="s">
        <v>2351</v>
      </c>
      <c r="G2116" s="662" t="s">
        <v>3287</v>
      </c>
      <c r="H2116" s="662" t="s">
        <v>544</v>
      </c>
      <c r="I2116" s="662" t="s">
        <v>3620</v>
      </c>
      <c r="J2116" s="662" t="s">
        <v>3621</v>
      </c>
      <c r="K2116" s="662" t="s">
        <v>3622</v>
      </c>
      <c r="L2116" s="663">
        <v>79.03</v>
      </c>
      <c r="M2116" s="663">
        <v>158.06</v>
      </c>
      <c r="N2116" s="662">
        <v>2</v>
      </c>
      <c r="O2116" s="745">
        <v>1.5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12</v>
      </c>
      <c r="B2117" s="662" t="s">
        <v>543</v>
      </c>
      <c r="C2117" s="662" t="s">
        <v>2356</v>
      </c>
      <c r="D2117" s="743" t="s">
        <v>4570</v>
      </c>
      <c r="E2117" s="744" t="s">
        <v>2381</v>
      </c>
      <c r="F2117" s="662" t="s">
        <v>2351</v>
      </c>
      <c r="G2117" s="662" t="s">
        <v>4308</v>
      </c>
      <c r="H2117" s="662" t="s">
        <v>544</v>
      </c>
      <c r="I2117" s="662" t="s">
        <v>4309</v>
      </c>
      <c r="J2117" s="662" t="s">
        <v>4310</v>
      </c>
      <c r="K2117" s="662" t="s">
        <v>4311</v>
      </c>
      <c r="L2117" s="663">
        <v>420.75</v>
      </c>
      <c r="M2117" s="663">
        <v>3366</v>
      </c>
      <c r="N2117" s="662">
        <v>8</v>
      </c>
      <c r="O2117" s="745">
        <v>2</v>
      </c>
      <c r="P2117" s="663">
        <v>3366</v>
      </c>
      <c r="Q2117" s="678">
        <v>1</v>
      </c>
      <c r="R2117" s="662">
        <v>8</v>
      </c>
      <c r="S2117" s="678">
        <v>1</v>
      </c>
      <c r="T2117" s="745">
        <v>2</v>
      </c>
      <c r="U2117" s="701">
        <v>1</v>
      </c>
    </row>
    <row r="2118" spans="1:21" ht="14.4" customHeight="1" x14ac:dyDescent="0.3">
      <c r="A2118" s="661">
        <v>12</v>
      </c>
      <c r="B2118" s="662" t="s">
        <v>543</v>
      </c>
      <c r="C2118" s="662" t="s">
        <v>2356</v>
      </c>
      <c r="D2118" s="743" t="s">
        <v>4570</v>
      </c>
      <c r="E2118" s="744" t="s">
        <v>2381</v>
      </c>
      <c r="F2118" s="662" t="s">
        <v>2351</v>
      </c>
      <c r="G2118" s="662" t="s">
        <v>2395</v>
      </c>
      <c r="H2118" s="662" t="s">
        <v>544</v>
      </c>
      <c r="I2118" s="662" t="s">
        <v>2680</v>
      </c>
      <c r="J2118" s="662" t="s">
        <v>2681</v>
      </c>
      <c r="K2118" s="662" t="s">
        <v>2682</v>
      </c>
      <c r="L2118" s="663">
        <v>146.84</v>
      </c>
      <c r="M2118" s="663">
        <v>146.84</v>
      </c>
      <c r="N2118" s="662">
        <v>1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12</v>
      </c>
      <c r="B2119" s="662" t="s">
        <v>543</v>
      </c>
      <c r="C2119" s="662" t="s">
        <v>2356</v>
      </c>
      <c r="D2119" s="743" t="s">
        <v>4570</v>
      </c>
      <c r="E2119" s="744" t="s">
        <v>2381</v>
      </c>
      <c r="F2119" s="662" t="s">
        <v>2351</v>
      </c>
      <c r="G2119" s="662" t="s">
        <v>2396</v>
      </c>
      <c r="H2119" s="662" t="s">
        <v>544</v>
      </c>
      <c r="I2119" s="662" t="s">
        <v>2397</v>
      </c>
      <c r="J2119" s="662" t="s">
        <v>2398</v>
      </c>
      <c r="K2119" s="662" t="s">
        <v>2399</v>
      </c>
      <c r="L2119" s="663">
        <v>75.739999999999995</v>
      </c>
      <c r="M2119" s="663">
        <v>151.47999999999999</v>
      </c>
      <c r="N2119" s="662">
        <v>2</v>
      </c>
      <c r="O2119" s="745">
        <v>1.5</v>
      </c>
      <c r="P2119" s="663">
        <v>75.739999999999995</v>
      </c>
      <c r="Q2119" s="678">
        <v>0.5</v>
      </c>
      <c r="R2119" s="662">
        <v>1</v>
      </c>
      <c r="S2119" s="678">
        <v>0.5</v>
      </c>
      <c r="T2119" s="745">
        <v>1</v>
      </c>
      <c r="U2119" s="701">
        <v>0.66666666666666663</v>
      </c>
    </row>
    <row r="2120" spans="1:21" ht="14.4" customHeight="1" x14ac:dyDescent="0.3">
      <c r="A2120" s="661">
        <v>12</v>
      </c>
      <c r="B2120" s="662" t="s">
        <v>543</v>
      </c>
      <c r="C2120" s="662" t="s">
        <v>2356</v>
      </c>
      <c r="D2120" s="743" t="s">
        <v>4570</v>
      </c>
      <c r="E2120" s="744" t="s">
        <v>2381</v>
      </c>
      <c r="F2120" s="662" t="s">
        <v>2351</v>
      </c>
      <c r="G2120" s="662" t="s">
        <v>4312</v>
      </c>
      <c r="H2120" s="662" t="s">
        <v>544</v>
      </c>
      <c r="I2120" s="662" t="s">
        <v>4313</v>
      </c>
      <c r="J2120" s="662" t="s">
        <v>4314</v>
      </c>
      <c r="K2120" s="662" t="s">
        <v>4315</v>
      </c>
      <c r="L2120" s="663">
        <v>202.99</v>
      </c>
      <c r="M2120" s="663">
        <v>202.99</v>
      </c>
      <c r="N2120" s="662">
        <v>1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12</v>
      </c>
      <c r="B2121" s="662" t="s">
        <v>543</v>
      </c>
      <c r="C2121" s="662" t="s">
        <v>2356</v>
      </c>
      <c r="D2121" s="743" t="s">
        <v>4570</v>
      </c>
      <c r="E2121" s="744" t="s">
        <v>2381</v>
      </c>
      <c r="F2121" s="662" t="s">
        <v>2351</v>
      </c>
      <c r="G2121" s="662" t="s">
        <v>4312</v>
      </c>
      <c r="H2121" s="662" t="s">
        <v>544</v>
      </c>
      <c r="I2121" s="662" t="s">
        <v>4313</v>
      </c>
      <c r="J2121" s="662" t="s">
        <v>4314</v>
      </c>
      <c r="K2121" s="662" t="s">
        <v>4315</v>
      </c>
      <c r="L2121" s="663">
        <v>168.9</v>
      </c>
      <c r="M2121" s="663">
        <v>168.9</v>
      </c>
      <c r="N2121" s="662">
        <v>1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12</v>
      </c>
      <c r="B2122" s="662" t="s">
        <v>543</v>
      </c>
      <c r="C2122" s="662" t="s">
        <v>2356</v>
      </c>
      <c r="D2122" s="743" t="s">
        <v>4570</v>
      </c>
      <c r="E2122" s="744" t="s">
        <v>2381</v>
      </c>
      <c r="F2122" s="662" t="s">
        <v>2351</v>
      </c>
      <c r="G2122" s="662" t="s">
        <v>4312</v>
      </c>
      <c r="H2122" s="662" t="s">
        <v>544</v>
      </c>
      <c r="I2122" s="662" t="s">
        <v>4316</v>
      </c>
      <c r="J2122" s="662" t="s">
        <v>4317</v>
      </c>
      <c r="K2122" s="662" t="s">
        <v>4318</v>
      </c>
      <c r="L2122" s="663">
        <v>168.9</v>
      </c>
      <c r="M2122" s="663">
        <v>168.9</v>
      </c>
      <c r="N2122" s="662">
        <v>1</v>
      </c>
      <c r="O2122" s="745">
        <v>0.5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12</v>
      </c>
      <c r="B2123" s="662" t="s">
        <v>543</v>
      </c>
      <c r="C2123" s="662" t="s">
        <v>2356</v>
      </c>
      <c r="D2123" s="743" t="s">
        <v>4570</v>
      </c>
      <c r="E2123" s="744" t="s">
        <v>2381</v>
      </c>
      <c r="F2123" s="662" t="s">
        <v>2351</v>
      </c>
      <c r="G2123" s="662" t="s">
        <v>2489</v>
      </c>
      <c r="H2123" s="662" t="s">
        <v>544</v>
      </c>
      <c r="I2123" s="662" t="s">
        <v>4319</v>
      </c>
      <c r="J2123" s="662" t="s">
        <v>4320</v>
      </c>
      <c r="K2123" s="662" t="s">
        <v>4321</v>
      </c>
      <c r="L2123" s="663">
        <v>218.41</v>
      </c>
      <c r="M2123" s="663">
        <v>218.41</v>
      </c>
      <c r="N2123" s="662">
        <v>1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12</v>
      </c>
      <c r="B2124" s="662" t="s">
        <v>543</v>
      </c>
      <c r="C2124" s="662" t="s">
        <v>2356</v>
      </c>
      <c r="D2124" s="743" t="s">
        <v>4570</v>
      </c>
      <c r="E2124" s="744" t="s">
        <v>2381</v>
      </c>
      <c r="F2124" s="662" t="s">
        <v>2351</v>
      </c>
      <c r="G2124" s="662" t="s">
        <v>2495</v>
      </c>
      <c r="H2124" s="662" t="s">
        <v>544</v>
      </c>
      <c r="I2124" s="662" t="s">
        <v>2584</v>
      </c>
      <c r="J2124" s="662" t="s">
        <v>2497</v>
      </c>
      <c r="K2124" s="662" t="s">
        <v>2585</v>
      </c>
      <c r="L2124" s="663">
        <v>239.19</v>
      </c>
      <c r="M2124" s="663">
        <v>2870.2799999999997</v>
      </c>
      <c r="N2124" s="662">
        <v>12</v>
      </c>
      <c r="O2124" s="745">
        <v>3</v>
      </c>
      <c r="P2124" s="663">
        <v>2152.71</v>
      </c>
      <c r="Q2124" s="678">
        <v>0.75000000000000011</v>
      </c>
      <c r="R2124" s="662">
        <v>9</v>
      </c>
      <c r="S2124" s="678">
        <v>0.75</v>
      </c>
      <c r="T2124" s="745">
        <v>2</v>
      </c>
      <c r="U2124" s="701">
        <v>0.66666666666666663</v>
      </c>
    </row>
    <row r="2125" spans="1:21" ht="14.4" customHeight="1" x14ac:dyDescent="0.3">
      <c r="A2125" s="661">
        <v>12</v>
      </c>
      <c r="B2125" s="662" t="s">
        <v>543</v>
      </c>
      <c r="C2125" s="662" t="s">
        <v>2356</v>
      </c>
      <c r="D2125" s="743" t="s">
        <v>4570</v>
      </c>
      <c r="E2125" s="744" t="s">
        <v>2381</v>
      </c>
      <c r="F2125" s="662" t="s">
        <v>2351</v>
      </c>
      <c r="G2125" s="662" t="s">
        <v>3340</v>
      </c>
      <c r="H2125" s="662" t="s">
        <v>1529</v>
      </c>
      <c r="I2125" s="662" t="s">
        <v>1643</v>
      </c>
      <c r="J2125" s="662" t="s">
        <v>1644</v>
      </c>
      <c r="K2125" s="662" t="s">
        <v>2327</v>
      </c>
      <c r="L2125" s="663">
        <v>63.75</v>
      </c>
      <c r="M2125" s="663">
        <v>127.5</v>
      </c>
      <c r="N2125" s="662">
        <v>2</v>
      </c>
      <c r="O2125" s="745">
        <v>1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12</v>
      </c>
      <c r="B2126" s="662" t="s">
        <v>543</v>
      </c>
      <c r="C2126" s="662" t="s">
        <v>2356</v>
      </c>
      <c r="D2126" s="743" t="s">
        <v>4570</v>
      </c>
      <c r="E2126" s="744" t="s">
        <v>2381</v>
      </c>
      <c r="F2126" s="662" t="s">
        <v>2351</v>
      </c>
      <c r="G2126" s="662" t="s">
        <v>2405</v>
      </c>
      <c r="H2126" s="662" t="s">
        <v>544</v>
      </c>
      <c r="I2126" s="662" t="s">
        <v>2406</v>
      </c>
      <c r="J2126" s="662" t="s">
        <v>2407</v>
      </c>
      <c r="K2126" s="662" t="s">
        <v>2408</v>
      </c>
      <c r="L2126" s="663">
        <v>0</v>
      </c>
      <c r="M2126" s="663">
        <v>0</v>
      </c>
      <c r="N2126" s="662">
        <v>3</v>
      </c>
      <c r="O2126" s="745">
        <v>3</v>
      </c>
      <c r="P2126" s="663">
        <v>0</v>
      </c>
      <c r="Q2126" s="678"/>
      <c r="R2126" s="662">
        <v>1</v>
      </c>
      <c r="S2126" s="678">
        <v>0.33333333333333331</v>
      </c>
      <c r="T2126" s="745">
        <v>1</v>
      </c>
      <c r="U2126" s="701">
        <v>0.33333333333333331</v>
      </c>
    </row>
    <row r="2127" spans="1:21" ht="14.4" customHeight="1" x14ac:dyDescent="0.3">
      <c r="A2127" s="661">
        <v>12</v>
      </c>
      <c r="B2127" s="662" t="s">
        <v>543</v>
      </c>
      <c r="C2127" s="662" t="s">
        <v>2356</v>
      </c>
      <c r="D2127" s="743" t="s">
        <v>4570</v>
      </c>
      <c r="E2127" s="744" t="s">
        <v>2381</v>
      </c>
      <c r="F2127" s="662" t="s">
        <v>2351</v>
      </c>
      <c r="G2127" s="662" t="s">
        <v>2405</v>
      </c>
      <c r="H2127" s="662" t="s">
        <v>544</v>
      </c>
      <c r="I2127" s="662" t="s">
        <v>2645</v>
      </c>
      <c r="J2127" s="662" t="s">
        <v>2407</v>
      </c>
      <c r="K2127" s="662" t="s">
        <v>2646</v>
      </c>
      <c r="L2127" s="663">
        <v>0</v>
      </c>
      <c r="M2127" s="663">
        <v>0</v>
      </c>
      <c r="N2127" s="662">
        <v>3</v>
      </c>
      <c r="O2127" s="745">
        <v>1</v>
      </c>
      <c r="P2127" s="663">
        <v>0</v>
      </c>
      <c r="Q2127" s="678"/>
      <c r="R2127" s="662">
        <v>3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12</v>
      </c>
      <c r="B2128" s="662" t="s">
        <v>543</v>
      </c>
      <c r="C2128" s="662" t="s">
        <v>2356</v>
      </c>
      <c r="D2128" s="743" t="s">
        <v>4570</v>
      </c>
      <c r="E2128" s="744" t="s">
        <v>2381</v>
      </c>
      <c r="F2128" s="662" t="s">
        <v>2351</v>
      </c>
      <c r="G2128" s="662" t="s">
        <v>2412</v>
      </c>
      <c r="H2128" s="662" t="s">
        <v>544</v>
      </c>
      <c r="I2128" s="662" t="s">
        <v>2413</v>
      </c>
      <c r="J2128" s="662" t="s">
        <v>1457</v>
      </c>
      <c r="K2128" s="662" t="s">
        <v>2414</v>
      </c>
      <c r="L2128" s="663">
        <v>22.44</v>
      </c>
      <c r="M2128" s="663">
        <v>44.88</v>
      </c>
      <c r="N2128" s="662">
        <v>2</v>
      </c>
      <c r="O2128" s="745">
        <v>2</v>
      </c>
      <c r="P2128" s="663">
        <v>22.44</v>
      </c>
      <c r="Q2128" s="678">
        <v>0.5</v>
      </c>
      <c r="R2128" s="662">
        <v>1</v>
      </c>
      <c r="S2128" s="678">
        <v>0.5</v>
      </c>
      <c r="T2128" s="745">
        <v>1</v>
      </c>
      <c r="U2128" s="701">
        <v>0.5</v>
      </c>
    </row>
    <row r="2129" spans="1:21" ht="14.4" customHeight="1" x14ac:dyDescent="0.3">
      <c r="A2129" s="661">
        <v>12</v>
      </c>
      <c r="B2129" s="662" t="s">
        <v>543</v>
      </c>
      <c r="C2129" s="662" t="s">
        <v>2356</v>
      </c>
      <c r="D2129" s="743" t="s">
        <v>4570</v>
      </c>
      <c r="E2129" s="744" t="s">
        <v>2381</v>
      </c>
      <c r="F2129" s="662" t="s">
        <v>2351</v>
      </c>
      <c r="G2129" s="662" t="s">
        <v>2412</v>
      </c>
      <c r="H2129" s="662" t="s">
        <v>544</v>
      </c>
      <c r="I2129" s="662" t="s">
        <v>2413</v>
      </c>
      <c r="J2129" s="662" t="s">
        <v>1457</v>
      </c>
      <c r="K2129" s="662" t="s">
        <v>2414</v>
      </c>
      <c r="L2129" s="663">
        <v>42.54</v>
      </c>
      <c r="M2129" s="663">
        <v>42.54</v>
      </c>
      <c r="N2129" s="662">
        <v>1</v>
      </c>
      <c r="O2129" s="745">
        <v>1</v>
      </c>
      <c r="P2129" s="663">
        <v>42.54</v>
      </c>
      <c r="Q2129" s="678">
        <v>1</v>
      </c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12</v>
      </c>
      <c r="B2130" s="662" t="s">
        <v>543</v>
      </c>
      <c r="C2130" s="662" t="s">
        <v>2356</v>
      </c>
      <c r="D2130" s="743" t="s">
        <v>4570</v>
      </c>
      <c r="E2130" s="744" t="s">
        <v>2381</v>
      </c>
      <c r="F2130" s="662" t="s">
        <v>2351</v>
      </c>
      <c r="G2130" s="662" t="s">
        <v>2537</v>
      </c>
      <c r="H2130" s="662" t="s">
        <v>1529</v>
      </c>
      <c r="I2130" s="662" t="s">
        <v>2538</v>
      </c>
      <c r="J2130" s="662" t="s">
        <v>1544</v>
      </c>
      <c r="K2130" s="662" t="s">
        <v>2539</v>
      </c>
      <c r="L2130" s="663">
        <v>394.64</v>
      </c>
      <c r="M2130" s="663">
        <v>1973.1999999999998</v>
      </c>
      <c r="N2130" s="662">
        <v>5</v>
      </c>
      <c r="O2130" s="745">
        <v>4.5</v>
      </c>
      <c r="P2130" s="663">
        <v>1578.56</v>
      </c>
      <c r="Q2130" s="678">
        <v>0.8</v>
      </c>
      <c r="R2130" s="662">
        <v>4</v>
      </c>
      <c r="S2130" s="678">
        <v>0.8</v>
      </c>
      <c r="T2130" s="745">
        <v>4</v>
      </c>
      <c r="U2130" s="701">
        <v>0.88888888888888884</v>
      </c>
    </row>
    <row r="2131" spans="1:21" ht="14.4" customHeight="1" x14ac:dyDescent="0.3">
      <c r="A2131" s="661">
        <v>12</v>
      </c>
      <c r="B2131" s="662" t="s">
        <v>543</v>
      </c>
      <c r="C2131" s="662" t="s">
        <v>2356</v>
      </c>
      <c r="D2131" s="743" t="s">
        <v>4570</v>
      </c>
      <c r="E2131" s="744" t="s">
        <v>2381</v>
      </c>
      <c r="F2131" s="662" t="s">
        <v>2351</v>
      </c>
      <c r="G2131" s="662" t="s">
        <v>2537</v>
      </c>
      <c r="H2131" s="662" t="s">
        <v>1529</v>
      </c>
      <c r="I2131" s="662" t="s">
        <v>2620</v>
      </c>
      <c r="J2131" s="662" t="s">
        <v>1544</v>
      </c>
      <c r="K2131" s="662" t="s">
        <v>2621</v>
      </c>
      <c r="L2131" s="663">
        <v>438.49</v>
      </c>
      <c r="M2131" s="663">
        <v>438.49</v>
      </c>
      <c r="N2131" s="662">
        <v>1</v>
      </c>
      <c r="O2131" s="745">
        <v>1</v>
      </c>
      <c r="P2131" s="663">
        <v>438.49</v>
      </c>
      <c r="Q2131" s="678">
        <v>1</v>
      </c>
      <c r="R2131" s="662">
        <v>1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12</v>
      </c>
      <c r="B2132" s="662" t="s">
        <v>543</v>
      </c>
      <c r="C2132" s="662" t="s">
        <v>2356</v>
      </c>
      <c r="D2132" s="743" t="s">
        <v>4570</v>
      </c>
      <c r="E2132" s="744" t="s">
        <v>2381</v>
      </c>
      <c r="F2132" s="662" t="s">
        <v>2351</v>
      </c>
      <c r="G2132" s="662" t="s">
        <v>2537</v>
      </c>
      <c r="H2132" s="662" t="s">
        <v>544</v>
      </c>
      <c r="I2132" s="662" t="s">
        <v>4322</v>
      </c>
      <c r="J2132" s="662" t="s">
        <v>4323</v>
      </c>
      <c r="K2132" s="662" t="s">
        <v>4324</v>
      </c>
      <c r="L2132" s="663">
        <v>0</v>
      </c>
      <c r="M2132" s="663">
        <v>0</v>
      </c>
      <c r="N2132" s="662">
        <v>1</v>
      </c>
      <c r="O2132" s="745">
        <v>1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12</v>
      </c>
      <c r="B2133" s="662" t="s">
        <v>543</v>
      </c>
      <c r="C2133" s="662" t="s">
        <v>2356</v>
      </c>
      <c r="D2133" s="743" t="s">
        <v>4570</v>
      </c>
      <c r="E2133" s="744" t="s">
        <v>2381</v>
      </c>
      <c r="F2133" s="662" t="s">
        <v>2351</v>
      </c>
      <c r="G2133" s="662" t="s">
        <v>2415</v>
      </c>
      <c r="H2133" s="662" t="s">
        <v>544</v>
      </c>
      <c r="I2133" s="662" t="s">
        <v>2416</v>
      </c>
      <c r="J2133" s="662" t="s">
        <v>2417</v>
      </c>
      <c r="K2133" s="662" t="s">
        <v>2418</v>
      </c>
      <c r="L2133" s="663">
        <v>1514.87</v>
      </c>
      <c r="M2133" s="663">
        <v>6059.48</v>
      </c>
      <c r="N2133" s="662">
        <v>4</v>
      </c>
      <c r="O2133" s="745">
        <v>4</v>
      </c>
      <c r="P2133" s="663">
        <v>3029.74</v>
      </c>
      <c r="Q2133" s="678">
        <v>0.5</v>
      </c>
      <c r="R2133" s="662">
        <v>2</v>
      </c>
      <c r="S2133" s="678">
        <v>0.5</v>
      </c>
      <c r="T2133" s="745">
        <v>2</v>
      </c>
      <c r="U2133" s="701">
        <v>0.5</v>
      </c>
    </row>
    <row r="2134" spans="1:21" ht="14.4" customHeight="1" x14ac:dyDescent="0.3">
      <c r="A2134" s="661">
        <v>12</v>
      </c>
      <c r="B2134" s="662" t="s">
        <v>543</v>
      </c>
      <c r="C2134" s="662" t="s">
        <v>2356</v>
      </c>
      <c r="D2134" s="743" t="s">
        <v>4570</v>
      </c>
      <c r="E2134" s="744" t="s">
        <v>2381</v>
      </c>
      <c r="F2134" s="662" t="s">
        <v>2351</v>
      </c>
      <c r="G2134" s="662" t="s">
        <v>2729</v>
      </c>
      <c r="H2134" s="662" t="s">
        <v>544</v>
      </c>
      <c r="I2134" s="662" t="s">
        <v>2730</v>
      </c>
      <c r="J2134" s="662" t="s">
        <v>1429</v>
      </c>
      <c r="K2134" s="662" t="s">
        <v>2731</v>
      </c>
      <c r="L2134" s="663">
        <v>3243.21</v>
      </c>
      <c r="M2134" s="663">
        <v>3243.21</v>
      </c>
      <c r="N2134" s="662">
        <v>1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12</v>
      </c>
      <c r="B2135" s="662" t="s">
        <v>543</v>
      </c>
      <c r="C2135" s="662" t="s">
        <v>2356</v>
      </c>
      <c r="D2135" s="743" t="s">
        <v>4570</v>
      </c>
      <c r="E2135" s="744" t="s">
        <v>2381</v>
      </c>
      <c r="F2135" s="662" t="s">
        <v>2351</v>
      </c>
      <c r="G2135" s="662" t="s">
        <v>4325</v>
      </c>
      <c r="H2135" s="662" t="s">
        <v>1529</v>
      </c>
      <c r="I2135" s="662" t="s">
        <v>4326</v>
      </c>
      <c r="J2135" s="662" t="s">
        <v>4327</v>
      </c>
      <c r="K2135" s="662" t="s">
        <v>4328</v>
      </c>
      <c r="L2135" s="663">
        <v>1179.5</v>
      </c>
      <c r="M2135" s="663">
        <v>2359</v>
      </c>
      <c r="N2135" s="662">
        <v>2</v>
      </c>
      <c r="O2135" s="745">
        <v>0.5</v>
      </c>
      <c r="P2135" s="663">
        <v>2359</v>
      </c>
      <c r="Q2135" s="678">
        <v>1</v>
      </c>
      <c r="R2135" s="662">
        <v>2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12</v>
      </c>
      <c r="B2136" s="662" t="s">
        <v>543</v>
      </c>
      <c r="C2136" s="662" t="s">
        <v>2356</v>
      </c>
      <c r="D2136" s="743" t="s">
        <v>4570</v>
      </c>
      <c r="E2136" s="744" t="s">
        <v>2381</v>
      </c>
      <c r="F2136" s="662" t="s">
        <v>2351</v>
      </c>
      <c r="G2136" s="662" t="s">
        <v>2919</v>
      </c>
      <c r="H2136" s="662" t="s">
        <v>544</v>
      </c>
      <c r="I2136" s="662" t="s">
        <v>2920</v>
      </c>
      <c r="J2136" s="662" t="s">
        <v>2921</v>
      </c>
      <c r="K2136" s="662" t="s">
        <v>2922</v>
      </c>
      <c r="L2136" s="663">
        <v>1546.98</v>
      </c>
      <c r="M2136" s="663">
        <v>6187.92</v>
      </c>
      <c r="N2136" s="662">
        <v>4</v>
      </c>
      <c r="O2136" s="745">
        <v>3</v>
      </c>
      <c r="P2136" s="663">
        <v>6187.92</v>
      </c>
      <c r="Q2136" s="678">
        <v>1</v>
      </c>
      <c r="R2136" s="662">
        <v>4</v>
      </c>
      <c r="S2136" s="678">
        <v>1</v>
      </c>
      <c r="T2136" s="745">
        <v>3</v>
      </c>
      <c r="U2136" s="701">
        <v>1</v>
      </c>
    </row>
    <row r="2137" spans="1:21" ht="14.4" customHeight="1" x14ac:dyDescent="0.3">
      <c r="A2137" s="661">
        <v>12</v>
      </c>
      <c r="B2137" s="662" t="s">
        <v>543</v>
      </c>
      <c r="C2137" s="662" t="s">
        <v>2356</v>
      </c>
      <c r="D2137" s="743" t="s">
        <v>4570</v>
      </c>
      <c r="E2137" s="744" t="s">
        <v>2381</v>
      </c>
      <c r="F2137" s="662" t="s">
        <v>2351</v>
      </c>
      <c r="G2137" s="662" t="s">
        <v>2626</v>
      </c>
      <c r="H2137" s="662" t="s">
        <v>544</v>
      </c>
      <c r="I2137" s="662" t="s">
        <v>2627</v>
      </c>
      <c r="J2137" s="662" t="s">
        <v>2628</v>
      </c>
      <c r="K2137" s="662" t="s">
        <v>2629</v>
      </c>
      <c r="L2137" s="663">
        <v>0</v>
      </c>
      <c r="M2137" s="663">
        <v>0</v>
      </c>
      <c r="N2137" s="662">
        <v>3</v>
      </c>
      <c r="O2137" s="745">
        <v>1</v>
      </c>
      <c r="P2137" s="663">
        <v>0</v>
      </c>
      <c r="Q2137" s="678"/>
      <c r="R2137" s="662">
        <v>3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12</v>
      </c>
      <c r="B2138" s="662" t="s">
        <v>543</v>
      </c>
      <c r="C2138" s="662" t="s">
        <v>2356</v>
      </c>
      <c r="D2138" s="743" t="s">
        <v>4570</v>
      </c>
      <c r="E2138" s="744" t="s">
        <v>2381</v>
      </c>
      <c r="F2138" s="662" t="s">
        <v>2352</v>
      </c>
      <c r="G2138" s="662" t="s">
        <v>2567</v>
      </c>
      <c r="H2138" s="662" t="s">
        <v>544</v>
      </c>
      <c r="I2138" s="662" t="s">
        <v>3667</v>
      </c>
      <c r="J2138" s="662" t="s">
        <v>2372</v>
      </c>
      <c r="K2138" s="662"/>
      <c r="L2138" s="663">
        <v>0</v>
      </c>
      <c r="M2138" s="663">
        <v>0</v>
      </c>
      <c r="N2138" s="662">
        <v>1</v>
      </c>
      <c r="O2138" s="745">
        <v>1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12</v>
      </c>
      <c r="B2139" s="662" t="s">
        <v>543</v>
      </c>
      <c r="C2139" s="662" t="s">
        <v>2356</v>
      </c>
      <c r="D2139" s="743" t="s">
        <v>4570</v>
      </c>
      <c r="E2139" s="744" t="s">
        <v>2381</v>
      </c>
      <c r="F2139" s="662" t="s">
        <v>2353</v>
      </c>
      <c r="G2139" s="662" t="s">
        <v>2426</v>
      </c>
      <c r="H2139" s="662" t="s">
        <v>544</v>
      </c>
      <c r="I2139" s="662" t="s">
        <v>3194</v>
      </c>
      <c r="J2139" s="662" t="s">
        <v>3195</v>
      </c>
      <c r="K2139" s="662" t="s">
        <v>3196</v>
      </c>
      <c r="L2139" s="663">
        <v>189.85</v>
      </c>
      <c r="M2139" s="663">
        <v>1328.95</v>
      </c>
      <c r="N2139" s="662">
        <v>7</v>
      </c>
      <c r="O2139" s="745">
        <v>1</v>
      </c>
      <c r="P2139" s="663">
        <v>1328.95</v>
      </c>
      <c r="Q2139" s="678">
        <v>1</v>
      </c>
      <c r="R2139" s="662">
        <v>7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12</v>
      </c>
      <c r="B2140" s="662" t="s">
        <v>543</v>
      </c>
      <c r="C2140" s="662" t="s">
        <v>2356</v>
      </c>
      <c r="D2140" s="743" t="s">
        <v>4570</v>
      </c>
      <c r="E2140" s="744" t="s">
        <v>2382</v>
      </c>
      <c r="F2140" s="662" t="s">
        <v>2351</v>
      </c>
      <c r="G2140" s="662" t="s">
        <v>2732</v>
      </c>
      <c r="H2140" s="662" t="s">
        <v>544</v>
      </c>
      <c r="I2140" s="662" t="s">
        <v>3987</v>
      </c>
      <c r="J2140" s="662" t="s">
        <v>3575</v>
      </c>
      <c r="K2140" s="662" t="s">
        <v>3988</v>
      </c>
      <c r="L2140" s="663">
        <v>65.28</v>
      </c>
      <c r="M2140" s="663">
        <v>65.28</v>
      </c>
      <c r="N2140" s="662">
        <v>1</v>
      </c>
      <c r="O2140" s="745">
        <v>0.5</v>
      </c>
      <c r="P2140" s="663">
        <v>65.28</v>
      </c>
      <c r="Q2140" s="678">
        <v>1</v>
      </c>
      <c r="R2140" s="662">
        <v>1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12</v>
      </c>
      <c r="B2141" s="662" t="s">
        <v>543</v>
      </c>
      <c r="C2141" s="662" t="s">
        <v>2356</v>
      </c>
      <c r="D2141" s="743" t="s">
        <v>4570</v>
      </c>
      <c r="E2141" s="744" t="s">
        <v>2382</v>
      </c>
      <c r="F2141" s="662" t="s">
        <v>2351</v>
      </c>
      <c r="G2141" s="662" t="s">
        <v>2732</v>
      </c>
      <c r="H2141" s="662" t="s">
        <v>544</v>
      </c>
      <c r="I2141" s="662" t="s">
        <v>673</v>
      </c>
      <c r="J2141" s="662" t="s">
        <v>674</v>
      </c>
      <c r="K2141" s="662" t="s">
        <v>2617</v>
      </c>
      <c r="L2141" s="663">
        <v>36.270000000000003</v>
      </c>
      <c r="M2141" s="663">
        <v>72.540000000000006</v>
      </c>
      <c r="N2141" s="662">
        <v>2</v>
      </c>
      <c r="O2141" s="745">
        <v>0.5</v>
      </c>
      <c r="P2141" s="663">
        <v>72.540000000000006</v>
      </c>
      <c r="Q2141" s="678">
        <v>1</v>
      </c>
      <c r="R2141" s="662">
        <v>2</v>
      </c>
      <c r="S2141" s="678">
        <v>1</v>
      </c>
      <c r="T2141" s="745">
        <v>0.5</v>
      </c>
      <c r="U2141" s="701">
        <v>1</v>
      </c>
    </row>
    <row r="2142" spans="1:21" ht="14.4" customHeight="1" x14ac:dyDescent="0.3">
      <c r="A2142" s="661">
        <v>12</v>
      </c>
      <c r="B2142" s="662" t="s">
        <v>543</v>
      </c>
      <c r="C2142" s="662" t="s">
        <v>2356</v>
      </c>
      <c r="D2142" s="743" t="s">
        <v>4570</v>
      </c>
      <c r="E2142" s="744" t="s">
        <v>2382</v>
      </c>
      <c r="F2142" s="662" t="s">
        <v>2351</v>
      </c>
      <c r="G2142" s="662" t="s">
        <v>2732</v>
      </c>
      <c r="H2142" s="662" t="s">
        <v>544</v>
      </c>
      <c r="I2142" s="662" t="s">
        <v>4329</v>
      </c>
      <c r="J2142" s="662" t="s">
        <v>3575</v>
      </c>
      <c r="K2142" s="662" t="s">
        <v>4330</v>
      </c>
      <c r="L2142" s="663">
        <v>121.75</v>
      </c>
      <c r="M2142" s="663">
        <v>121.75</v>
      </c>
      <c r="N2142" s="662">
        <v>1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12</v>
      </c>
      <c r="B2143" s="662" t="s">
        <v>543</v>
      </c>
      <c r="C2143" s="662" t="s">
        <v>2356</v>
      </c>
      <c r="D2143" s="743" t="s">
        <v>4570</v>
      </c>
      <c r="E2143" s="744" t="s">
        <v>2382</v>
      </c>
      <c r="F2143" s="662" t="s">
        <v>2351</v>
      </c>
      <c r="G2143" s="662" t="s">
        <v>4331</v>
      </c>
      <c r="H2143" s="662" t="s">
        <v>1529</v>
      </c>
      <c r="I2143" s="662" t="s">
        <v>4332</v>
      </c>
      <c r="J2143" s="662" t="s">
        <v>1675</v>
      </c>
      <c r="K2143" s="662" t="s">
        <v>4333</v>
      </c>
      <c r="L2143" s="663">
        <v>264</v>
      </c>
      <c r="M2143" s="663">
        <v>264</v>
      </c>
      <c r="N2143" s="662">
        <v>1</v>
      </c>
      <c r="O2143" s="745">
        <v>0.5</v>
      </c>
      <c r="P2143" s="663">
        <v>264</v>
      </c>
      <c r="Q2143" s="678">
        <v>1</v>
      </c>
      <c r="R2143" s="662">
        <v>1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12</v>
      </c>
      <c r="B2144" s="662" t="s">
        <v>543</v>
      </c>
      <c r="C2144" s="662" t="s">
        <v>2356</v>
      </c>
      <c r="D2144" s="743" t="s">
        <v>4570</v>
      </c>
      <c r="E2144" s="744" t="s">
        <v>2382</v>
      </c>
      <c r="F2144" s="662" t="s">
        <v>2351</v>
      </c>
      <c r="G2144" s="662" t="s">
        <v>4331</v>
      </c>
      <c r="H2144" s="662" t="s">
        <v>1529</v>
      </c>
      <c r="I2144" s="662" t="s">
        <v>1674</v>
      </c>
      <c r="J2144" s="662" t="s">
        <v>1675</v>
      </c>
      <c r="K2144" s="662" t="s">
        <v>2251</v>
      </c>
      <c r="L2144" s="663">
        <v>85.16</v>
      </c>
      <c r="M2144" s="663">
        <v>255.48</v>
      </c>
      <c r="N2144" s="662">
        <v>3</v>
      </c>
      <c r="O2144" s="745">
        <v>2</v>
      </c>
      <c r="P2144" s="663">
        <v>255.48</v>
      </c>
      <c r="Q2144" s="678">
        <v>1</v>
      </c>
      <c r="R2144" s="662">
        <v>3</v>
      </c>
      <c r="S2144" s="678">
        <v>1</v>
      </c>
      <c r="T2144" s="745">
        <v>2</v>
      </c>
      <c r="U2144" s="701">
        <v>1</v>
      </c>
    </row>
    <row r="2145" spans="1:21" ht="14.4" customHeight="1" x14ac:dyDescent="0.3">
      <c r="A2145" s="661">
        <v>12</v>
      </c>
      <c r="B2145" s="662" t="s">
        <v>543</v>
      </c>
      <c r="C2145" s="662" t="s">
        <v>2356</v>
      </c>
      <c r="D2145" s="743" t="s">
        <v>4570</v>
      </c>
      <c r="E2145" s="744" t="s">
        <v>2382</v>
      </c>
      <c r="F2145" s="662" t="s">
        <v>2351</v>
      </c>
      <c r="G2145" s="662" t="s">
        <v>4331</v>
      </c>
      <c r="H2145" s="662" t="s">
        <v>1529</v>
      </c>
      <c r="I2145" s="662" t="s">
        <v>4334</v>
      </c>
      <c r="J2145" s="662" t="s">
        <v>1675</v>
      </c>
      <c r="K2145" s="662" t="s">
        <v>4333</v>
      </c>
      <c r="L2145" s="663">
        <v>264</v>
      </c>
      <c r="M2145" s="663">
        <v>264</v>
      </c>
      <c r="N2145" s="662">
        <v>1</v>
      </c>
      <c r="O2145" s="745">
        <v>1</v>
      </c>
      <c r="P2145" s="663">
        <v>264</v>
      </c>
      <c r="Q2145" s="678">
        <v>1</v>
      </c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12</v>
      </c>
      <c r="B2146" s="662" t="s">
        <v>543</v>
      </c>
      <c r="C2146" s="662" t="s">
        <v>2356</v>
      </c>
      <c r="D2146" s="743" t="s">
        <v>4570</v>
      </c>
      <c r="E2146" s="744" t="s">
        <v>2382</v>
      </c>
      <c r="F2146" s="662" t="s">
        <v>2351</v>
      </c>
      <c r="G2146" s="662" t="s">
        <v>2763</v>
      </c>
      <c r="H2146" s="662" t="s">
        <v>544</v>
      </c>
      <c r="I2146" s="662" t="s">
        <v>2767</v>
      </c>
      <c r="J2146" s="662" t="s">
        <v>2768</v>
      </c>
      <c r="K2146" s="662" t="s">
        <v>2769</v>
      </c>
      <c r="L2146" s="663">
        <v>1154.81</v>
      </c>
      <c r="M2146" s="663">
        <v>3464.43</v>
      </c>
      <c r="N2146" s="662">
        <v>3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12</v>
      </c>
      <c r="B2147" s="662" t="s">
        <v>543</v>
      </c>
      <c r="C2147" s="662" t="s">
        <v>2356</v>
      </c>
      <c r="D2147" s="743" t="s">
        <v>4570</v>
      </c>
      <c r="E2147" s="744" t="s">
        <v>2382</v>
      </c>
      <c r="F2147" s="662" t="s">
        <v>2351</v>
      </c>
      <c r="G2147" s="662" t="s">
        <v>2446</v>
      </c>
      <c r="H2147" s="662" t="s">
        <v>544</v>
      </c>
      <c r="I2147" s="662" t="s">
        <v>3035</v>
      </c>
      <c r="J2147" s="662" t="s">
        <v>2788</v>
      </c>
      <c r="K2147" s="662" t="s">
        <v>3036</v>
      </c>
      <c r="L2147" s="663">
        <v>0</v>
      </c>
      <c r="M2147" s="663">
        <v>0</v>
      </c>
      <c r="N2147" s="662">
        <v>4</v>
      </c>
      <c r="O2147" s="745">
        <v>3</v>
      </c>
      <c r="P2147" s="663">
        <v>0</v>
      </c>
      <c r="Q2147" s="678"/>
      <c r="R2147" s="662">
        <v>4</v>
      </c>
      <c r="S2147" s="678">
        <v>1</v>
      </c>
      <c r="T2147" s="745">
        <v>3</v>
      </c>
      <c r="U2147" s="701">
        <v>1</v>
      </c>
    </row>
    <row r="2148" spans="1:21" ht="14.4" customHeight="1" x14ac:dyDescent="0.3">
      <c r="A2148" s="661">
        <v>12</v>
      </c>
      <c r="B2148" s="662" t="s">
        <v>543</v>
      </c>
      <c r="C2148" s="662" t="s">
        <v>2356</v>
      </c>
      <c r="D2148" s="743" t="s">
        <v>4570</v>
      </c>
      <c r="E2148" s="744" t="s">
        <v>2382</v>
      </c>
      <c r="F2148" s="662" t="s">
        <v>2351</v>
      </c>
      <c r="G2148" s="662" t="s">
        <v>2794</v>
      </c>
      <c r="H2148" s="662" t="s">
        <v>544</v>
      </c>
      <c r="I2148" s="662" t="s">
        <v>2795</v>
      </c>
      <c r="J2148" s="662" t="s">
        <v>2796</v>
      </c>
      <c r="K2148" s="662" t="s">
        <v>2797</v>
      </c>
      <c r="L2148" s="663">
        <v>103.73</v>
      </c>
      <c r="M2148" s="663">
        <v>103.73</v>
      </c>
      <c r="N2148" s="662">
        <v>1</v>
      </c>
      <c r="O2148" s="745">
        <v>1</v>
      </c>
      <c r="P2148" s="663">
        <v>103.73</v>
      </c>
      <c r="Q2148" s="678">
        <v>1</v>
      </c>
      <c r="R2148" s="662">
        <v>1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12</v>
      </c>
      <c r="B2149" s="662" t="s">
        <v>543</v>
      </c>
      <c r="C2149" s="662" t="s">
        <v>2356</v>
      </c>
      <c r="D2149" s="743" t="s">
        <v>4570</v>
      </c>
      <c r="E2149" s="744" t="s">
        <v>2382</v>
      </c>
      <c r="F2149" s="662" t="s">
        <v>2351</v>
      </c>
      <c r="G2149" s="662" t="s">
        <v>2526</v>
      </c>
      <c r="H2149" s="662" t="s">
        <v>544</v>
      </c>
      <c r="I2149" s="662" t="s">
        <v>2527</v>
      </c>
      <c r="J2149" s="662" t="s">
        <v>2528</v>
      </c>
      <c r="K2149" s="662" t="s">
        <v>2529</v>
      </c>
      <c r="L2149" s="663">
        <v>670.97</v>
      </c>
      <c r="M2149" s="663">
        <v>670.97</v>
      </c>
      <c r="N2149" s="662">
        <v>1</v>
      </c>
      <c r="O2149" s="745">
        <v>0.5</v>
      </c>
      <c r="P2149" s="663">
        <v>670.97</v>
      </c>
      <c r="Q2149" s="678">
        <v>1</v>
      </c>
      <c r="R2149" s="662">
        <v>1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12</v>
      </c>
      <c r="B2150" s="662" t="s">
        <v>543</v>
      </c>
      <c r="C2150" s="662" t="s">
        <v>2356</v>
      </c>
      <c r="D2150" s="743" t="s">
        <v>4570</v>
      </c>
      <c r="E2150" s="744" t="s">
        <v>2382</v>
      </c>
      <c r="F2150" s="662" t="s">
        <v>2351</v>
      </c>
      <c r="G2150" s="662" t="s">
        <v>3828</v>
      </c>
      <c r="H2150" s="662" t="s">
        <v>544</v>
      </c>
      <c r="I2150" s="662" t="s">
        <v>3829</v>
      </c>
      <c r="J2150" s="662" t="s">
        <v>3830</v>
      </c>
      <c r="K2150" s="662" t="s">
        <v>3831</v>
      </c>
      <c r="L2150" s="663">
        <v>37.68</v>
      </c>
      <c r="M2150" s="663">
        <v>37.68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12</v>
      </c>
      <c r="B2151" s="662" t="s">
        <v>543</v>
      </c>
      <c r="C2151" s="662" t="s">
        <v>2356</v>
      </c>
      <c r="D2151" s="743" t="s">
        <v>4570</v>
      </c>
      <c r="E2151" s="744" t="s">
        <v>2382</v>
      </c>
      <c r="F2151" s="662" t="s">
        <v>2351</v>
      </c>
      <c r="G2151" s="662" t="s">
        <v>4335</v>
      </c>
      <c r="H2151" s="662" t="s">
        <v>544</v>
      </c>
      <c r="I2151" s="662" t="s">
        <v>4336</v>
      </c>
      <c r="J2151" s="662" t="s">
        <v>4337</v>
      </c>
      <c r="K2151" s="662" t="s">
        <v>4338</v>
      </c>
      <c r="L2151" s="663">
        <v>18.809999999999999</v>
      </c>
      <c r="M2151" s="663">
        <v>94.049999999999983</v>
      </c>
      <c r="N2151" s="662">
        <v>5</v>
      </c>
      <c r="O2151" s="745">
        <v>1</v>
      </c>
      <c r="P2151" s="663">
        <v>94.049999999999983</v>
      </c>
      <c r="Q2151" s="678">
        <v>1</v>
      </c>
      <c r="R2151" s="662">
        <v>5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12</v>
      </c>
      <c r="B2152" s="662" t="s">
        <v>543</v>
      </c>
      <c r="C2152" s="662" t="s">
        <v>2356</v>
      </c>
      <c r="D2152" s="743" t="s">
        <v>4570</v>
      </c>
      <c r="E2152" s="744" t="s">
        <v>2382</v>
      </c>
      <c r="F2152" s="662" t="s">
        <v>2351</v>
      </c>
      <c r="G2152" s="662" t="s">
        <v>2713</v>
      </c>
      <c r="H2152" s="662" t="s">
        <v>544</v>
      </c>
      <c r="I2152" s="662" t="s">
        <v>2103</v>
      </c>
      <c r="J2152" s="662" t="s">
        <v>2104</v>
      </c>
      <c r="K2152" s="662" t="s">
        <v>2714</v>
      </c>
      <c r="L2152" s="663">
        <v>48.09</v>
      </c>
      <c r="M2152" s="663">
        <v>96.18</v>
      </c>
      <c r="N2152" s="662">
        <v>2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12</v>
      </c>
      <c r="B2153" s="662" t="s">
        <v>543</v>
      </c>
      <c r="C2153" s="662" t="s">
        <v>2356</v>
      </c>
      <c r="D2153" s="743" t="s">
        <v>4570</v>
      </c>
      <c r="E2153" s="744" t="s">
        <v>2382</v>
      </c>
      <c r="F2153" s="662" t="s">
        <v>2351</v>
      </c>
      <c r="G2153" s="662" t="s">
        <v>2610</v>
      </c>
      <c r="H2153" s="662" t="s">
        <v>544</v>
      </c>
      <c r="I2153" s="662" t="s">
        <v>817</v>
      </c>
      <c r="J2153" s="662" t="s">
        <v>818</v>
      </c>
      <c r="K2153" s="662" t="s">
        <v>3759</v>
      </c>
      <c r="L2153" s="663">
        <v>0</v>
      </c>
      <c r="M2153" s="663">
        <v>0</v>
      </c>
      <c r="N2153" s="662">
        <v>1</v>
      </c>
      <c r="O2153" s="745">
        <v>0.5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12</v>
      </c>
      <c r="B2154" s="662" t="s">
        <v>543</v>
      </c>
      <c r="C2154" s="662" t="s">
        <v>2356</v>
      </c>
      <c r="D2154" s="743" t="s">
        <v>4570</v>
      </c>
      <c r="E2154" s="744" t="s">
        <v>2382</v>
      </c>
      <c r="F2154" s="662" t="s">
        <v>2351</v>
      </c>
      <c r="G2154" s="662" t="s">
        <v>2547</v>
      </c>
      <c r="H2154" s="662" t="s">
        <v>544</v>
      </c>
      <c r="I2154" s="662" t="s">
        <v>4339</v>
      </c>
      <c r="J2154" s="662" t="s">
        <v>4340</v>
      </c>
      <c r="K2154" s="662" t="s">
        <v>3329</v>
      </c>
      <c r="L2154" s="663">
        <v>0</v>
      </c>
      <c r="M2154" s="663">
        <v>0</v>
      </c>
      <c r="N2154" s="662">
        <v>1</v>
      </c>
      <c r="O2154" s="745">
        <v>1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12</v>
      </c>
      <c r="B2155" s="662" t="s">
        <v>543</v>
      </c>
      <c r="C2155" s="662" t="s">
        <v>2356</v>
      </c>
      <c r="D2155" s="743" t="s">
        <v>4570</v>
      </c>
      <c r="E2155" s="744" t="s">
        <v>2382</v>
      </c>
      <c r="F2155" s="662" t="s">
        <v>2351</v>
      </c>
      <c r="G2155" s="662" t="s">
        <v>3091</v>
      </c>
      <c r="H2155" s="662" t="s">
        <v>544</v>
      </c>
      <c r="I2155" s="662" t="s">
        <v>4341</v>
      </c>
      <c r="J2155" s="662" t="s">
        <v>3093</v>
      </c>
      <c r="K2155" s="662" t="s">
        <v>3094</v>
      </c>
      <c r="L2155" s="663">
        <v>140.72</v>
      </c>
      <c r="M2155" s="663">
        <v>1125.76</v>
      </c>
      <c r="N2155" s="662">
        <v>8</v>
      </c>
      <c r="O2155" s="745">
        <v>2.5</v>
      </c>
      <c r="P2155" s="663">
        <v>1125.76</v>
      </c>
      <c r="Q2155" s="678">
        <v>1</v>
      </c>
      <c r="R2155" s="662">
        <v>8</v>
      </c>
      <c r="S2155" s="678">
        <v>1</v>
      </c>
      <c r="T2155" s="745">
        <v>2.5</v>
      </c>
      <c r="U2155" s="701">
        <v>1</v>
      </c>
    </row>
    <row r="2156" spans="1:21" ht="14.4" customHeight="1" x14ac:dyDescent="0.3">
      <c r="A2156" s="661">
        <v>12</v>
      </c>
      <c r="B2156" s="662" t="s">
        <v>543</v>
      </c>
      <c r="C2156" s="662" t="s">
        <v>2356</v>
      </c>
      <c r="D2156" s="743" t="s">
        <v>4570</v>
      </c>
      <c r="E2156" s="744" t="s">
        <v>2382</v>
      </c>
      <c r="F2156" s="662" t="s">
        <v>2351</v>
      </c>
      <c r="G2156" s="662" t="s">
        <v>3091</v>
      </c>
      <c r="H2156" s="662" t="s">
        <v>544</v>
      </c>
      <c r="I2156" s="662" t="s">
        <v>3092</v>
      </c>
      <c r="J2156" s="662" t="s">
        <v>3093</v>
      </c>
      <c r="K2156" s="662" t="s">
        <v>3094</v>
      </c>
      <c r="L2156" s="663">
        <v>140.72</v>
      </c>
      <c r="M2156" s="663">
        <v>422.15999999999997</v>
      </c>
      <c r="N2156" s="662">
        <v>3</v>
      </c>
      <c r="O2156" s="745">
        <v>1</v>
      </c>
      <c r="P2156" s="663">
        <v>422.15999999999997</v>
      </c>
      <c r="Q2156" s="678">
        <v>1</v>
      </c>
      <c r="R2156" s="662">
        <v>3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12</v>
      </c>
      <c r="B2157" s="662" t="s">
        <v>543</v>
      </c>
      <c r="C2157" s="662" t="s">
        <v>2356</v>
      </c>
      <c r="D2157" s="743" t="s">
        <v>4570</v>
      </c>
      <c r="E2157" s="744" t="s">
        <v>2382</v>
      </c>
      <c r="F2157" s="662" t="s">
        <v>2351</v>
      </c>
      <c r="G2157" s="662" t="s">
        <v>2451</v>
      </c>
      <c r="H2157" s="662" t="s">
        <v>544</v>
      </c>
      <c r="I2157" s="662" t="s">
        <v>2452</v>
      </c>
      <c r="J2157" s="662" t="s">
        <v>1540</v>
      </c>
      <c r="K2157" s="662" t="s">
        <v>2453</v>
      </c>
      <c r="L2157" s="663">
        <v>36.54</v>
      </c>
      <c r="M2157" s="663">
        <v>73.08</v>
      </c>
      <c r="N2157" s="662">
        <v>2</v>
      </c>
      <c r="O2157" s="745">
        <v>1</v>
      </c>
      <c r="P2157" s="663">
        <v>73.08</v>
      </c>
      <c r="Q2157" s="678">
        <v>1</v>
      </c>
      <c r="R2157" s="662">
        <v>2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12</v>
      </c>
      <c r="B2158" s="662" t="s">
        <v>543</v>
      </c>
      <c r="C2158" s="662" t="s">
        <v>2356</v>
      </c>
      <c r="D2158" s="743" t="s">
        <v>4570</v>
      </c>
      <c r="E2158" s="744" t="s">
        <v>2382</v>
      </c>
      <c r="F2158" s="662" t="s">
        <v>2351</v>
      </c>
      <c r="G2158" s="662" t="s">
        <v>2451</v>
      </c>
      <c r="H2158" s="662" t="s">
        <v>544</v>
      </c>
      <c r="I2158" s="662" t="s">
        <v>3308</v>
      </c>
      <c r="J2158" s="662" t="s">
        <v>3309</v>
      </c>
      <c r="K2158" s="662" t="s">
        <v>3310</v>
      </c>
      <c r="L2158" s="663">
        <v>36.54</v>
      </c>
      <c r="M2158" s="663">
        <v>36.54</v>
      </c>
      <c r="N2158" s="662">
        <v>1</v>
      </c>
      <c r="O2158" s="745">
        <v>0.5</v>
      </c>
      <c r="P2158" s="663">
        <v>36.54</v>
      </c>
      <c r="Q2158" s="678">
        <v>1</v>
      </c>
      <c r="R2158" s="662">
        <v>1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12</v>
      </c>
      <c r="B2159" s="662" t="s">
        <v>543</v>
      </c>
      <c r="C2159" s="662" t="s">
        <v>2356</v>
      </c>
      <c r="D2159" s="743" t="s">
        <v>4570</v>
      </c>
      <c r="E2159" s="744" t="s">
        <v>2382</v>
      </c>
      <c r="F2159" s="662" t="s">
        <v>2351</v>
      </c>
      <c r="G2159" s="662" t="s">
        <v>2395</v>
      </c>
      <c r="H2159" s="662" t="s">
        <v>544</v>
      </c>
      <c r="I2159" s="662" t="s">
        <v>2680</v>
      </c>
      <c r="J2159" s="662" t="s">
        <v>2681</v>
      </c>
      <c r="K2159" s="662" t="s">
        <v>2682</v>
      </c>
      <c r="L2159" s="663">
        <v>146.84</v>
      </c>
      <c r="M2159" s="663">
        <v>293.68</v>
      </c>
      <c r="N2159" s="662">
        <v>2</v>
      </c>
      <c r="O2159" s="745">
        <v>1</v>
      </c>
      <c r="P2159" s="663">
        <v>293.68</v>
      </c>
      <c r="Q2159" s="678">
        <v>1</v>
      </c>
      <c r="R2159" s="662">
        <v>2</v>
      </c>
      <c r="S2159" s="678">
        <v>1</v>
      </c>
      <c r="T2159" s="745">
        <v>1</v>
      </c>
      <c r="U2159" s="701">
        <v>1</v>
      </c>
    </row>
    <row r="2160" spans="1:21" ht="14.4" customHeight="1" x14ac:dyDescent="0.3">
      <c r="A2160" s="661">
        <v>12</v>
      </c>
      <c r="B2160" s="662" t="s">
        <v>543</v>
      </c>
      <c r="C2160" s="662" t="s">
        <v>2356</v>
      </c>
      <c r="D2160" s="743" t="s">
        <v>4570</v>
      </c>
      <c r="E2160" s="744" t="s">
        <v>2382</v>
      </c>
      <c r="F2160" s="662" t="s">
        <v>2351</v>
      </c>
      <c r="G2160" s="662" t="s">
        <v>2395</v>
      </c>
      <c r="H2160" s="662" t="s">
        <v>544</v>
      </c>
      <c r="I2160" s="662" t="s">
        <v>1868</v>
      </c>
      <c r="J2160" s="662" t="s">
        <v>1869</v>
      </c>
      <c r="K2160" s="662" t="s">
        <v>2310</v>
      </c>
      <c r="L2160" s="663">
        <v>88.1</v>
      </c>
      <c r="M2160" s="663">
        <v>264.29999999999995</v>
      </c>
      <c r="N2160" s="662">
        <v>3</v>
      </c>
      <c r="O2160" s="745">
        <v>1</v>
      </c>
      <c r="P2160" s="663">
        <v>264.29999999999995</v>
      </c>
      <c r="Q2160" s="678">
        <v>1</v>
      </c>
      <c r="R2160" s="662">
        <v>3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12</v>
      </c>
      <c r="B2161" s="662" t="s">
        <v>543</v>
      </c>
      <c r="C2161" s="662" t="s">
        <v>2356</v>
      </c>
      <c r="D2161" s="743" t="s">
        <v>4570</v>
      </c>
      <c r="E2161" s="744" t="s">
        <v>2382</v>
      </c>
      <c r="F2161" s="662" t="s">
        <v>2351</v>
      </c>
      <c r="G2161" s="662" t="s">
        <v>2846</v>
      </c>
      <c r="H2161" s="662" t="s">
        <v>544</v>
      </c>
      <c r="I2161" s="662" t="s">
        <v>4342</v>
      </c>
      <c r="J2161" s="662" t="s">
        <v>736</v>
      </c>
      <c r="K2161" s="662" t="s">
        <v>4343</v>
      </c>
      <c r="L2161" s="663">
        <v>57.64</v>
      </c>
      <c r="M2161" s="663">
        <v>57.64</v>
      </c>
      <c r="N2161" s="662">
        <v>1</v>
      </c>
      <c r="O2161" s="745">
        <v>0.5</v>
      </c>
      <c r="P2161" s="663">
        <v>57.64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12</v>
      </c>
      <c r="B2162" s="662" t="s">
        <v>543</v>
      </c>
      <c r="C2162" s="662" t="s">
        <v>2356</v>
      </c>
      <c r="D2162" s="743" t="s">
        <v>4570</v>
      </c>
      <c r="E2162" s="744" t="s">
        <v>2382</v>
      </c>
      <c r="F2162" s="662" t="s">
        <v>2351</v>
      </c>
      <c r="G2162" s="662" t="s">
        <v>2846</v>
      </c>
      <c r="H2162" s="662" t="s">
        <v>544</v>
      </c>
      <c r="I2162" s="662" t="s">
        <v>2847</v>
      </c>
      <c r="J2162" s="662" t="s">
        <v>736</v>
      </c>
      <c r="K2162" s="662" t="s">
        <v>2848</v>
      </c>
      <c r="L2162" s="663">
        <v>185.26</v>
      </c>
      <c r="M2162" s="663">
        <v>370.52</v>
      </c>
      <c r="N2162" s="662">
        <v>2</v>
      </c>
      <c r="O2162" s="745">
        <v>2</v>
      </c>
      <c r="P2162" s="663">
        <v>370.52</v>
      </c>
      <c r="Q2162" s="678">
        <v>1</v>
      </c>
      <c r="R2162" s="662">
        <v>2</v>
      </c>
      <c r="S2162" s="678">
        <v>1</v>
      </c>
      <c r="T2162" s="745">
        <v>2</v>
      </c>
      <c r="U2162" s="701">
        <v>1</v>
      </c>
    </row>
    <row r="2163" spans="1:21" ht="14.4" customHeight="1" x14ac:dyDescent="0.3">
      <c r="A2163" s="661">
        <v>12</v>
      </c>
      <c r="B2163" s="662" t="s">
        <v>543</v>
      </c>
      <c r="C2163" s="662" t="s">
        <v>2356</v>
      </c>
      <c r="D2163" s="743" t="s">
        <v>4570</v>
      </c>
      <c r="E2163" s="744" t="s">
        <v>2382</v>
      </c>
      <c r="F2163" s="662" t="s">
        <v>2351</v>
      </c>
      <c r="G2163" s="662" t="s">
        <v>3099</v>
      </c>
      <c r="H2163" s="662" t="s">
        <v>544</v>
      </c>
      <c r="I2163" s="662" t="s">
        <v>3845</v>
      </c>
      <c r="J2163" s="662" t="s">
        <v>3846</v>
      </c>
      <c r="K2163" s="662" t="s">
        <v>3102</v>
      </c>
      <c r="L2163" s="663">
        <v>138.88999999999999</v>
      </c>
      <c r="M2163" s="663">
        <v>416.66999999999996</v>
      </c>
      <c r="N2163" s="662">
        <v>3</v>
      </c>
      <c r="O2163" s="745">
        <v>1</v>
      </c>
      <c r="P2163" s="663">
        <v>416.66999999999996</v>
      </c>
      <c r="Q2163" s="678">
        <v>1</v>
      </c>
      <c r="R2163" s="662">
        <v>3</v>
      </c>
      <c r="S2163" s="678">
        <v>1</v>
      </c>
      <c r="T2163" s="745">
        <v>1</v>
      </c>
      <c r="U2163" s="701">
        <v>1</v>
      </c>
    </row>
    <row r="2164" spans="1:21" ht="14.4" customHeight="1" x14ac:dyDescent="0.3">
      <c r="A2164" s="661">
        <v>12</v>
      </c>
      <c r="B2164" s="662" t="s">
        <v>543</v>
      </c>
      <c r="C2164" s="662" t="s">
        <v>2356</v>
      </c>
      <c r="D2164" s="743" t="s">
        <v>4570</v>
      </c>
      <c r="E2164" s="744" t="s">
        <v>2382</v>
      </c>
      <c r="F2164" s="662" t="s">
        <v>2351</v>
      </c>
      <c r="G2164" s="662" t="s">
        <v>2495</v>
      </c>
      <c r="H2164" s="662" t="s">
        <v>544</v>
      </c>
      <c r="I2164" s="662" t="s">
        <v>2584</v>
      </c>
      <c r="J2164" s="662" t="s">
        <v>2497</v>
      </c>
      <c r="K2164" s="662" t="s">
        <v>2585</v>
      </c>
      <c r="L2164" s="663">
        <v>239.19</v>
      </c>
      <c r="M2164" s="663">
        <v>717.56999999999994</v>
      </c>
      <c r="N2164" s="662">
        <v>3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12</v>
      </c>
      <c r="B2165" s="662" t="s">
        <v>543</v>
      </c>
      <c r="C2165" s="662" t="s">
        <v>2356</v>
      </c>
      <c r="D2165" s="743" t="s">
        <v>4570</v>
      </c>
      <c r="E2165" s="744" t="s">
        <v>2382</v>
      </c>
      <c r="F2165" s="662" t="s">
        <v>2351</v>
      </c>
      <c r="G2165" s="662" t="s">
        <v>2495</v>
      </c>
      <c r="H2165" s="662" t="s">
        <v>544</v>
      </c>
      <c r="I2165" s="662" t="s">
        <v>1229</v>
      </c>
      <c r="J2165" s="662" t="s">
        <v>1230</v>
      </c>
      <c r="K2165" s="662" t="s">
        <v>2634</v>
      </c>
      <c r="L2165" s="663">
        <v>173.52</v>
      </c>
      <c r="M2165" s="663">
        <v>520.56000000000006</v>
      </c>
      <c r="N2165" s="662">
        <v>3</v>
      </c>
      <c r="O2165" s="745">
        <v>0.5</v>
      </c>
      <c r="P2165" s="663">
        <v>520.56000000000006</v>
      </c>
      <c r="Q2165" s="678">
        <v>1</v>
      </c>
      <c r="R2165" s="662">
        <v>3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12</v>
      </c>
      <c r="B2166" s="662" t="s">
        <v>543</v>
      </c>
      <c r="C2166" s="662" t="s">
        <v>2356</v>
      </c>
      <c r="D2166" s="743" t="s">
        <v>4570</v>
      </c>
      <c r="E2166" s="744" t="s">
        <v>2382</v>
      </c>
      <c r="F2166" s="662" t="s">
        <v>2351</v>
      </c>
      <c r="G2166" s="662" t="s">
        <v>2495</v>
      </c>
      <c r="H2166" s="662" t="s">
        <v>544</v>
      </c>
      <c r="I2166" s="662" t="s">
        <v>2857</v>
      </c>
      <c r="J2166" s="662" t="s">
        <v>2497</v>
      </c>
      <c r="K2166" s="662" t="s">
        <v>2585</v>
      </c>
      <c r="L2166" s="663">
        <v>239.19</v>
      </c>
      <c r="M2166" s="663">
        <v>1435.1399999999999</v>
      </c>
      <c r="N2166" s="662">
        <v>6</v>
      </c>
      <c r="O2166" s="745">
        <v>0.5</v>
      </c>
      <c r="P2166" s="663">
        <v>1435.1399999999999</v>
      </c>
      <c r="Q2166" s="678">
        <v>1</v>
      </c>
      <c r="R2166" s="662">
        <v>6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12</v>
      </c>
      <c r="B2167" s="662" t="s">
        <v>543</v>
      </c>
      <c r="C2167" s="662" t="s">
        <v>2356</v>
      </c>
      <c r="D2167" s="743" t="s">
        <v>4570</v>
      </c>
      <c r="E2167" s="744" t="s">
        <v>2382</v>
      </c>
      <c r="F2167" s="662" t="s">
        <v>2351</v>
      </c>
      <c r="G2167" s="662" t="s">
        <v>4344</v>
      </c>
      <c r="H2167" s="662" t="s">
        <v>544</v>
      </c>
      <c r="I2167" s="662" t="s">
        <v>4345</v>
      </c>
      <c r="J2167" s="662" t="s">
        <v>4346</v>
      </c>
      <c r="K2167" s="662" t="s">
        <v>4347</v>
      </c>
      <c r="L2167" s="663">
        <v>453.8</v>
      </c>
      <c r="M2167" s="663">
        <v>453.8</v>
      </c>
      <c r="N2167" s="662">
        <v>1</v>
      </c>
      <c r="O2167" s="745">
        <v>1</v>
      </c>
      <c r="P2167" s="663">
        <v>453.8</v>
      </c>
      <c r="Q2167" s="678">
        <v>1</v>
      </c>
      <c r="R2167" s="662">
        <v>1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12</v>
      </c>
      <c r="B2168" s="662" t="s">
        <v>543</v>
      </c>
      <c r="C2168" s="662" t="s">
        <v>2356</v>
      </c>
      <c r="D2168" s="743" t="s">
        <v>4570</v>
      </c>
      <c r="E2168" s="744" t="s">
        <v>2382</v>
      </c>
      <c r="F2168" s="662" t="s">
        <v>2351</v>
      </c>
      <c r="G2168" s="662" t="s">
        <v>2405</v>
      </c>
      <c r="H2168" s="662" t="s">
        <v>544</v>
      </c>
      <c r="I2168" s="662" t="s">
        <v>2406</v>
      </c>
      <c r="J2168" s="662" t="s">
        <v>2407</v>
      </c>
      <c r="K2168" s="662" t="s">
        <v>2408</v>
      </c>
      <c r="L2168" s="663">
        <v>0</v>
      </c>
      <c r="M2168" s="663">
        <v>0</v>
      </c>
      <c r="N2168" s="662">
        <v>27</v>
      </c>
      <c r="O2168" s="745">
        <v>12.5</v>
      </c>
      <c r="P2168" s="663">
        <v>0</v>
      </c>
      <c r="Q2168" s="678"/>
      <c r="R2168" s="662">
        <v>25</v>
      </c>
      <c r="S2168" s="678">
        <v>0.92592592592592593</v>
      </c>
      <c r="T2168" s="745">
        <v>12</v>
      </c>
      <c r="U2168" s="701">
        <v>0.96</v>
      </c>
    </row>
    <row r="2169" spans="1:21" ht="14.4" customHeight="1" x14ac:dyDescent="0.3">
      <c r="A2169" s="661">
        <v>12</v>
      </c>
      <c r="B2169" s="662" t="s">
        <v>543</v>
      </c>
      <c r="C2169" s="662" t="s">
        <v>2356</v>
      </c>
      <c r="D2169" s="743" t="s">
        <v>4570</v>
      </c>
      <c r="E2169" s="744" t="s">
        <v>2382</v>
      </c>
      <c r="F2169" s="662" t="s">
        <v>2351</v>
      </c>
      <c r="G2169" s="662" t="s">
        <v>2870</v>
      </c>
      <c r="H2169" s="662" t="s">
        <v>544</v>
      </c>
      <c r="I2169" s="662" t="s">
        <v>2877</v>
      </c>
      <c r="J2169" s="662" t="s">
        <v>2872</v>
      </c>
      <c r="K2169" s="662" t="s">
        <v>2873</v>
      </c>
      <c r="L2169" s="663">
        <v>854.27</v>
      </c>
      <c r="M2169" s="663">
        <v>854.27</v>
      </c>
      <c r="N2169" s="662">
        <v>1</v>
      </c>
      <c r="O2169" s="745">
        <v>0.5</v>
      </c>
      <c r="P2169" s="663">
        <v>854.27</v>
      </c>
      <c r="Q2169" s="678">
        <v>1</v>
      </c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12</v>
      </c>
      <c r="B2170" s="662" t="s">
        <v>543</v>
      </c>
      <c r="C2170" s="662" t="s">
        <v>2356</v>
      </c>
      <c r="D2170" s="743" t="s">
        <v>4570</v>
      </c>
      <c r="E2170" s="744" t="s">
        <v>2382</v>
      </c>
      <c r="F2170" s="662" t="s">
        <v>2351</v>
      </c>
      <c r="G2170" s="662" t="s">
        <v>2412</v>
      </c>
      <c r="H2170" s="662" t="s">
        <v>544</v>
      </c>
      <c r="I2170" s="662" t="s">
        <v>2413</v>
      </c>
      <c r="J2170" s="662" t="s">
        <v>1457</v>
      </c>
      <c r="K2170" s="662" t="s">
        <v>2414</v>
      </c>
      <c r="L2170" s="663">
        <v>22.44</v>
      </c>
      <c r="M2170" s="663">
        <v>44.88</v>
      </c>
      <c r="N2170" s="662">
        <v>2</v>
      </c>
      <c r="O2170" s="745">
        <v>1</v>
      </c>
      <c r="P2170" s="663">
        <v>44.88</v>
      </c>
      <c r="Q2170" s="678">
        <v>1</v>
      </c>
      <c r="R2170" s="662">
        <v>2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12</v>
      </c>
      <c r="B2171" s="662" t="s">
        <v>543</v>
      </c>
      <c r="C2171" s="662" t="s">
        <v>2356</v>
      </c>
      <c r="D2171" s="743" t="s">
        <v>4570</v>
      </c>
      <c r="E2171" s="744" t="s">
        <v>2382</v>
      </c>
      <c r="F2171" s="662" t="s">
        <v>2351</v>
      </c>
      <c r="G2171" s="662" t="s">
        <v>2412</v>
      </c>
      <c r="H2171" s="662" t="s">
        <v>544</v>
      </c>
      <c r="I2171" s="662" t="s">
        <v>1456</v>
      </c>
      <c r="J2171" s="662" t="s">
        <v>1457</v>
      </c>
      <c r="K2171" s="662" t="s">
        <v>2560</v>
      </c>
      <c r="L2171" s="663">
        <v>31.42</v>
      </c>
      <c r="M2171" s="663">
        <v>62.84</v>
      </c>
      <c r="N2171" s="662">
        <v>2</v>
      </c>
      <c r="O2171" s="745">
        <v>1</v>
      </c>
      <c r="P2171" s="663">
        <v>62.84</v>
      </c>
      <c r="Q2171" s="678">
        <v>1</v>
      </c>
      <c r="R2171" s="662">
        <v>2</v>
      </c>
      <c r="S2171" s="678">
        <v>1</v>
      </c>
      <c r="T2171" s="745">
        <v>1</v>
      </c>
      <c r="U2171" s="701">
        <v>1</v>
      </c>
    </row>
    <row r="2172" spans="1:21" ht="14.4" customHeight="1" x14ac:dyDescent="0.3">
      <c r="A2172" s="661">
        <v>12</v>
      </c>
      <c r="B2172" s="662" t="s">
        <v>543</v>
      </c>
      <c r="C2172" s="662" t="s">
        <v>2356</v>
      </c>
      <c r="D2172" s="743" t="s">
        <v>4570</v>
      </c>
      <c r="E2172" s="744" t="s">
        <v>2382</v>
      </c>
      <c r="F2172" s="662" t="s">
        <v>2351</v>
      </c>
      <c r="G2172" s="662" t="s">
        <v>2879</v>
      </c>
      <c r="H2172" s="662" t="s">
        <v>544</v>
      </c>
      <c r="I2172" s="662" t="s">
        <v>2880</v>
      </c>
      <c r="J2172" s="662" t="s">
        <v>2881</v>
      </c>
      <c r="K2172" s="662" t="s">
        <v>2882</v>
      </c>
      <c r="L2172" s="663">
        <v>0</v>
      </c>
      <c r="M2172" s="663">
        <v>0</v>
      </c>
      <c r="N2172" s="662">
        <v>1</v>
      </c>
      <c r="O2172" s="745">
        <v>1</v>
      </c>
      <c r="P2172" s="663">
        <v>0</v>
      </c>
      <c r="Q2172" s="678"/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12</v>
      </c>
      <c r="B2173" s="662" t="s">
        <v>543</v>
      </c>
      <c r="C2173" s="662" t="s">
        <v>2356</v>
      </c>
      <c r="D2173" s="743" t="s">
        <v>4570</v>
      </c>
      <c r="E2173" s="744" t="s">
        <v>2382</v>
      </c>
      <c r="F2173" s="662" t="s">
        <v>2351</v>
      </c>
      <c r="G2173" s="662" t="s">
        <v>2537</v>
      </c>
      <c r="H2173" s="662" t="s">
        <v>1529</v>
      </c>
      <c r="I2173" s="662" t="s">
        <v>1543</v>
      </c>
      <c r="J2173" s="662" t="s">
        <v>1544</v>
      </c>
      <c r="K2173" s="662" t="s">
        <v>2257</v>
      </c>
      <c r="L2173" s="663">
        <v>131.54</v>
      </c>
      <c r="M2173" s="663">
        <v>131.54</v>
      </c>
      <c r="N2173" s="662">
        <v>1</v>
      </c>
      <c r="O2173" s="745">
        <v>1</v>
      </c>
      <c r="P2173" s="663">
        <v>131.54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12</v>
      </c>
      <c r="B2174" s="662" t="s">
        <v>543</v>
      </c>
      <c r="C2174" s="662" t="s">
        <v>2356</v>
      </c>
      <c r="D2174" s="743" t="s">
        <v>4570</v>
      </c>
      <c r="E2174" s="744" t="s">
        <v>2382</v>
      </c>
      <c r="F2174" s="662" t="s">
        <v>2351</v>
      </c>
      <c r="G2174" s="662" t="s">
        <v>2537</v>
      </c>
      <c r="H2174" s="662" t="s">
        <v>1529</v>
      </c>
      <c r="I2174" s="662" t="s">
        <v>2538</v>
      </c>
      <c r="J2174" s="662" t="s">
        <v>1544</v>
      </c>
      <c r="K2174" s="662" t="s">
        <v>2539</v>
      </c>
      <c r="L2174" s="663">
        <v>394.64</v>
      </c>
      <c r="M2174" s="663">
        <v>789.28</v>
      </c>
      <c r="N2174" s="662">
        <v>2</v>
      </c>
      <c r="O2174" s="745">
        <v>1.5</v>
      </c>
      <c r="P2174" s="663">
        <v>394.64</v>
      </c>
      <c r="Q2174" s="678">
        <v>0.5</v>
      </c>
      <c r="R2174" s="662">
        <v>1</v>
      </c>
      <c r="S2174" s="678">
        <v>0.5</v>
      </c>
      <c r="T2174" s="745">
        <v>0.5</v>
      </c>
      <c r="U2174" s="701">
        <v>0.33333333333333331</v>
      </c>
    </row>
    <row r="2175" spans="1:21" ht="14.4" customHeight="1" x14ac:dyDescent="0.3">
      <c r="A2175" s="661">
        <v>12</v>
      </c>
      <c r="B2175" s="662" t="s">
        <v>543</v>
      </c>
      <c r="C2175" s="662" t="s">
        <v>2356</v>
      </c>
      <c r="D2175" s="743" t="s">
        <v>4570</v>
      </c>
      <c r="E2175" s="744" t="s">
        <v>2382</v>
      </c>
      <c r="F2175" s="662" t="s">
        <v>2351</v>
      </c>
      <c r="G2175" s="662" t="s">
        <v>2537</v>
      </c>
      <c r="H2175" s="662" t="s">
        <v>1529</v>
      </c>
      <c r="I2175" s="662" t="s">
        <v>2620</v>
      </c>
      <c r="J2175" s="662" t="s">
        <v>1544</v>
      </c>
      <c r="K2175" s="662" t="s">
        <v>2621</v>
      </c>
      <c r="L2175" s="663">
        <v>438.49</v>
      </c>
      <c r="M2175" s="663">
        <v>3946.4099999999989</v>
      </c>
      <c r="N2175" s="662">
        <v>9</v>
      </c>
      <c r="O2175" s="745">
        <v>5.5</v>
      </c>
      <c r="P2175" s="663">
        <v>3946.4099999999989</v>
      </c>
      <c r="Q2175" s="678">
        <v>1</v>
      </c>
      <c r="R2175" s="662">
        <v>9</v>
      </c>
      <c r="S2175" s="678">
        <v>1</v>
      </c>
      <c r="T2175" s="745">
        <v>5.5</v>
      </c>
      <c r="U2175" s="701">
        <v>1</v>
      </c>
    </row>
    <row r="2176" spans="1:21" ht="14.4" customHeight="1" x14ac:dyDescent="0.3">
      <c r="A2176" s="661">
        <v>12</v>
      </c>
      <c r="B2176" s="662" t="s">
        <v>543</v>
      </c>
      <c r="C2176" s="662" t="s">
        <v>2356</v>
      </c>
      <c r="D2176" s="743" t="s">
        <v>4570</v>
      </c>
      <c r="E2176" s="744" t="s">
        <v>2382</v>
      </c>
      <c r="F2176" s="662" t="s">
        <v>2351</v>
      </c>
      <c r="G2176" s="662" t="s">
        <v>2415</v>
      </c>
      <c r="H2176" s="662" t="s">
        <v>544</v>
      </c>
      <c r="I2176" s="662" t="s">
        <v>2416</v>
      </c>
      <c r="J2176" s="662" t="s">
        <v>2417</v>
      </c>
      <c r="K2176" s="662" t="s">
        <v>2418</v>
      </c>
      <c r="L2176" s="663">
        <v>1514.87</v>
      </c>
      <c r="M2176" s="663">
        <v>7574.3499999999995</v>
      </c>
      <c r="N2176" s="662">
        <v>5</v>
      </c>
      <c r="O2176" s="745">
        <v>5</v>
      </c>
      <c r="P2176" s="663">
        <v>7574.3499999999995</v>
      </c>
      <c r="Q2176" s="678">
        <v>1</v>
      </c>
      <c r="R2176" s="662">
        <v>5</v>
      </c>
      <c r="S2176" s="678">
        <v>1</v>
      </c>
      <c r="T2176" s="745">
        <v>5</v>
      </c>
      <c r="U2176" s="701">
        <v>1</v>
      </c>
    </row>
    <row r="2177" spans="1:21" ht="14.4" customHeight="1" x14ac:dyDescent="0.3">
      <c r="A2177" s="661">
        <v>12</v>
      </c>
      <c r="B2177" s="662" t="s">
        <v>543</v>
      </c>
      <c r="C2177" s="662" t="s">
        <v>2356</v>
      </c>
      <c r="D2177" s="743" t="s">
        <v>4570</v>
      </c>
      <c r="E2177" s="744" t="s">
        <v>2382</v>
      </c>
      <c r="F2177" s="662" t="s">
        <v>2351</v>
      </c>
      <c r="G2177" s="662" t="s">
        <v>3351</v>
      </c>
      <c r="H2177" s="662" t="s">
        <v>544</v>
      </c>
      <c r="I2177" s="662" t="s">
        <v>3352</v>
      </c>
      <c r="J2177" s="662" t="s">
        <v>3353</v>
      </c>
      <c r="K2177" s="662" t="s">
        <v>2186</v>
      </c>
      <c r="L2177" s="663">
        <v>77.13</v>
      </c>
      <c r="M2177" s="663">
        <v>77.13</v>
      </c>
      <c r="N2177" s="662">
        <v>1</v>
      </c>
      <c r="O2177" s="745">
        <v>1</v>
      </c>
      <c r="P2177" s="663">
        <v>77.13</v>
      </c>
      <c r="Q2177" s="678">
        <v>1</v>
      </c>
      <c r="R2177" s="662">
        <v>1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12</v>
      </c>
      <c r="B2178" s="662" t="s">
        <v>543</v>
      </c>
      <c r="C2178" s="662" t="s">
        <v>2356</v>
      </c>
      <c r="D2178" s="743" t="s">
        <v>4570</v>
      </c>
      <c r="E2178" s="744" t="s">
        <v>2382</v>
      </c>
      <c r="F2178" s="662" t="s">
        <v>2351</v>
      </c>
      <c r="G2178" s="662" t="s">
        <v>2667</v>
      </c>
      <c r="H2178" s="662" t="s">
        <v>544</v>
      </c>
      <c r="I2178" s="662" t="s">
        <v>806</v>
      </c>
      <c r="J2178" s="662" t="s">
        <v>807</v>
      </c>
      <c r="K2178" s="662" t="s">
        <v>3772</v>
      </c>
      <c r="L2178" s="663">
        <v>156.61000000000001</v>
      </c>
      <c r="M2178" s="663">
        <v>156.61000000000001</v>
      </c>
      <c r="N2178" s="662">
        <v>1</v>
      </c>
      <c r="O2178" s="745">
        <v>0.5</v>
      </c>
      <c r="P2178" s="663">
        <v>156.61000000000001</v>
      </c>
      <c r="Q2178" s="678">
        <v>1</v>
      </c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12</v>
      </c>
      <c r="B2179" s="662" t="s">
        <v>543</v>
      </c>
      <c r="C2179" s="662" t="s">
        <v>2356</v>
      </c>
      <c r="D2179" s="743" t="s">
        <v>4570</v>
      </c>
      <c r="E2179" s="744" t="s">
        <v>2382</v>
      </c>
      <c r="F2179" s="662" t="s">
        <v>2351</v>
      </c>
      <c r="G2179" s="662" t="s">
        <v>3131</v>
      </c>
      <c r="H2179" s="662" t="s">
        <v>544</v>
      </c>
      <c r="I2179" s="662" t="s">
        <v>3132</v>
      </c>
      <c r="J2179" s="662" t="s">
        <v>3133</v>
      </c>
      <c r="K2179" s="662" t="s">
        <v>3134</v>
      </c>
      <c r="L2179" s="663">
        <v>25.12</v>
      </c>
      <c r="M2179" s="663">
        <v>25.12</v>
      </c>
      <c r="N2179" s="662">
        <v>1</v>
      </c>
      <c r="O2179" s="745">
        <v>0.5</v>
      </c>
      <c r="P2179" s="663">
        <v>25.12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12</v>
      </c>
      <c r="B2180" s="662" t="s">
        <v>543</v>
      </c>
      <c r="C2180" s="662" t="s">
        <v>2356</v>
      </c>
      <c r="D2180" s="743" t="s">
        <v>4570</v>
      </c>
      <c r="E2180" s="744" t="s">
        <v>2382</v>
      </c>
      <c r="F2180" s="662" t="s">
        <v>2351</v>
      </c>
      <c r="G2180" s="662" t="s">
        <v>3722</v>
      </c>
      <c r="H2180" s="662" t="s">
        <v>544</v>
      </c>
      <c r="I2180" s="662" t="s">
        <v>4348</v>
      </c>
      <c r="J2180" s="662" t="s">
        <v>568</v>
      </c>
      <c r="K2180" s="662" t="s">
        <v>4349</v>
      </c>
      <c r="L2180" s="663">
        <v>393.94</v>
      </c>
      <c r="M2180" s="663">
        <v>787.88</v>
      </c>
      <c r="N2180" s="662">
        <v>2</v>
      </c>
      <c r="O2180" s="745">
        <v>2</v>
      </c>
      <c r="P2180" s="663">
        <v>787.88</v>
      </c>
      <c r="Q2180" s="678">
        <v>1</v>
      </c>
      <c r="R2180" s="662">
        <v>2</v>
      </c>
      <c r="S2180" s="678">
        <v>1</v>
      </c>
      <c r="T2180" s="745">
        <v>2</v>
      </c>
      <c r="U2180" s="701">
        <v>1</v>
      </c>
    </row>
    <row r="2181" spans="1:21" ht="14.4" customHeight="1" x14ac:dyDescent="0.3">
      <c r="A2181" s="661">
        <v>12</v>
      </c>
      <c r="B2181" s="662" t="s">
        <v>543</v>
      </c>
      <c r="C2181" s="662" t="s">
        <v>2356</v>
      </c>
      <c r="D2181" s="743" t="s">
        <v>4570</v>
      </c>
      <c r="E2181" s="744" t="s">
        <v>2382</v>
      </c>
      <c r="F2181" s="662" t="s">
        <v>2351</v>
      </c>
      <c r="G2181" s="662" t="s">
        <v>3878</v>
      </c>
      <c r="H2181" s="662" t="s">
        <v>544</v>
      </c>
      <c r="I2181" s="662" t="s">
        <v>4350</v>
      </c>
      <c r="J2181" s="662" t="s">
        <v>4351</v>
      </c>
      <c r="K2181" s="662" t="s">
        <v>4352</v>
      </c>
      <c r="L2181" s="663">
        <v>79.069999999999993</v>
      </c>
      <c r="M2181" s="663">
        <v>395.34999999999997</v>
      </c>
      <c r="N2181" s="662">
        <v>5</v>
      </c>
      <c r="O2181" s="745">
        <v>1.5</v>
      </c>
      <c r="P2181" s="663">
        <v>395.34999999999997</v>
      </c>
      <c r="Q2181" s="678">
        <v>1</v>
      </c>
      <c r="R2181" s="662">
        <v>5</v>
      </c>
      <c r="S2181" s="678">
        <v>1</v>
      </c>
      <c r="T2181" s="745">
        <v>1.5</v>
      </c>
      <c r="U2181" s="701">
        <v>1</v>
      </c>
    </row>
    <row r="2182" spans="1:21" ht="14.4" customHeight="1" x14ac:dyDescent="0.3">
      <c r="A2182" s="661">
        <v>12</v>
      </c>
      <c r="B2182" s="662" t="s">
        <v>543</v>
      </c>
      <c r="C2182" s="662" t="s">
        <v>2356</v>
      </c>
      <c r="D2182" s="743" t="s">
        <v>4570</v>
      </c>
      <c r="E2182" s="744" t="s">
        <v>2382</v>
      </c>
      <c r="F2182" s="662" t="s">
        <v>2351</v>
      </c>
      <c r="G2182" s="662" t="s">
        <v>2919</v>
      </c>
      <c r="H2182" s="662" t="s">
        <v>544</v>
      </c>
      <c r="I2182" s="662" t="s">
        <v>2920</v>
      </c>
      <c r="J2182" s="662" t="s">
        <v>2921</v>
      </c>
      <c r="K2182" s="662" t="s">
        <v>2922</v>
      </c>
      <c r="L2182" s="663">
        <v>1546.98</v>
      </c>
      <c r="M2182" s="663">
        <v>10828.859999999999</v>
      </c>
      <c r="N2182" s="662">
        <v>7</v>
      </c>
      <c r="O2182" s="745">
        <v>6.5</v>
      </c>
      <c r="P2182" s="663">
        <v>10828.859999999999</v>
      </c>
      <c r="Q2182" s="678">
        <v>1</v>
      </c>
      <c r="R2182" s="662">
        <v>7</v>
      </c>
      <c r="S2182" s="678">
        <v>1</v>
      </c>
      <c r="T2182" s="745">
        <v>6.5</v>
      </c>
      <c r="U2182" s="701">
        <v>1</v>
      </c>
    </row>
    <row r="2183" spans="1:21" ht="14.4" customHeight="1" x14ac:dyDescent="0.3">
      <c r="A2183" s="661">
        <v>12</v>
      </c>
      <c r="B2183" s="662" t="s">
        <v>543</v>
      </c>
      <c r="C2183" s="662" t="s">
        <v>2356</v>
      </c>
      <c r="D2183" s="743" t="s">
        <v>4570</v>
      </c>
      <c r="E2183" s="744" t="s">
        <v>2383</v>
      </c>
      <c r="F2183" s="662" t="s">
        <v>2351</v>
      </c>
      <c r="G2183" s="662" t="s">
        <v>3209</v>
      </c>
      <c r="H2183" s="662" t="s">
        <v>1529</v>
      </c>
      <c r="I2183" s="662" t="s">
        <v>3802</v>
      </c>
      <c r="J2183" s="662" t="s">
        <v>3803</v>
      </c>
      <c r="K2183" s="662" t="s">
        <v>3804</v>
      </c>
      <c r="L2183" s="663">
        <v>14.11</v>
      </c>
      <c r="M2183" s="663">
        <v>14.11</v>
      </c>
      <c r="N2183" s="662">
        <v>1</v>
      </c>
      <c r="O2183" s="745">
        <v>1</v>
      </c>
      <c r="P2183" s="663">
        <v>14.11</v>
      </c>
      <c r="Q2183" s="678">
        <v>1</v>
      </c>
      <c r="R2183" s="662">
        <v>1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12</v>
      </c>
      <c r="B2184" s="662" t="s">
        <v>543</v>
      </c>
      <c r="C2184" s="662" t="s">
        <v>2356</v>
      </c>
      <c r="D2184" s="743" t="s">
        <v>4570</v>
      </c>
      <c r="E2184" s="744" t="s">
        <v>2383</v>
      </c>
      <c r="F2184" s="662" t="s">
        <v>2351</v>
      </c>
      <c r="G2184" s="662" t="s">
        <v>2733</v>
      </c>
      <c r="H2184" s="662" t="s">
        <v>544</v>
      </c>
      <c r="I2184" s="662" t="s">
        <v>2734</v>
      </c>
      <c r="J2184" s="662" t="s">
        <v>2735</v>
      </c>
      <c r="K2184" s="662" t="s">
        <v>2736</v>
      </c>
      <c r="L2184" s="663">
        <v>0</v>
      </c>
      <c r="M2184" s="663">
        <v>0</v>
      </c>
      <c r="N2184" s="662">
        <v>19</v>
      </c>
      <c r="O2184" s="745">
        <v>11</v>
      </c>
      <c r="P2184" s="663">
        <v>0</v>
      </c>
      <c r="Q2184" s="678"/>
      <c r="R2184" s="662">
        <v>18</v>
      </c>
      <c r="S2184" s="678">
        <v>0.94736842105263153</v>
      </c>
      <c r="T2184" s="745">
        <v>10</v>
      </c>
      <c r="U2184" s="701">
        <v>0.90909090909090906</v>
      </c>
    </row>
    <row r="2185" spans="1:21" ht="14.4" customHeight="1" x14ac:dyDescent="0.3">
      <c r="A2185" s="661">
        <v>12</v>
      </c>
      <c r="B2185" s="662" t="s">
        <v>543</v>
      </c>
      <c r="C2185" s="662" t="s">
        <v>2356</v>
      </c>
      <c r="D2185" s="743" t="s">
        <v>4570</v>
      </c>
      <c r="E2185" s="744" t="s">
        <v>2383</v>
      </c>
      <c r="F2185" s="662" t="s">
        <v>2351</v>
      </c>
      <c r="G2185" s="662" t="s">
        <v>2733</v>
      </c>
      <c r="H2185" s="662" t="s">
        <v>544</v>
      </c>
      <c r="I2185" s="662" t="s">
        <v>4353</v>
      </c>
      <c r="J2185" s="662" t="s">
        <v>4354</v>
      </c>
      <c r="K2185" s="662" t="s">
        <v>4355</v>
      </c>
      <c r="L2185" s="663">
        <v>0</v>
      </c>
      <c r="M2185" s="663">
        <v>0</v>
      </c>
      <c r="N2185" s="662">
        <v>1</v>
      </c>
      <c r="O2185" s="745">
        <v>0.5</v>
      </c>
      <c r="P2185" s="663">
        <v>0</v>
      </c>
      <c r="Q2185" s="678"/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12</v>
      </c>
      <c r="B2186" s="662" t="s">
        <v>543</v>
      </c>
      <c r="C2186" s="662" t="s">
        <v>2356</v>
      </c>
      <c r="D2186" s="743" t="s">
        <v>4570</v>
      </c>
      <c r="E2186" s="744" t="s">
        <v>2383</v>
      </c>
      <c r="F2186" s="662" t="s">
        <v>2351</v>
      </c>
      <c r="G2186" s="662" t="s">
        <v>2733</v>
      </c>
      <c r="H2186" s="662" t="s">
        <v>544</v>
      </c>
      <c r="I2186" s="662" t="s">
        <v>3028</v>
      </c>
      <c r="J2186" s="662" t="s">
        <v>3029</v>
      </c>
      <c r="K2186" s="662" t="s">
        <v>3030</v>
      </c>
      <c r="L2186" s="663">
        <v>0</v>
      </c>
      <c r="M2186" s="663">
        <v>0</v>
      </c>
      <c r="N2186" s="662">
        <v>3</v>
      </c>
      <c r="O2186" s="745">
        <v>3</v>
      </c>
      <c r="P2186" s="663">
        <v>0</v>
      </c>
      <c r="Q2186" s="678"/>
      <c r="R2186" s="662">
        <v>3</v>
      </c>
      <c r="S2186" s="678">
        <v>1</v>
      </c>
      <c r="T2186" s="745">
        <v>3</v>
      </c>
      <c r="U2186" s="701">
        <v>1</v>
      </c>
    </row>
    <row r="2187" spans="1:21" ht="14.4" customHeight="1" x14ac:dyDescent="0.3">
      <c r="A2187" s="661">
        <v>12</v>
      </c>
      <c r="B2187" s="662" t="s">
        <v>543</v>
      </c>
      <c r="C2187" s="662" t="s">
        <v>2356</v>
      </c>
      <c r="D2187" s="743" t="s">
        <v>4570</v>
      </c>
      <c r="E2187" s="744" t="s">
        <v>2383</v>
      </c>
      <c r="F2187" s="662" t="s">
        <v>2351</v>
      </c>
      <c r="G2187" s="662" t="s">
        <v>2389</v>
      </c>
      <c r="H2187" s="662" t="s">
        <v>1529</v>
      </c>
      <c r="I2187" s="662" t="s">
        <v>1711</v>
      </c>
      <c r="J2187" s="662" t="s">
        <v>1712</v>
      </c>
      <c r="K2187" s="662" t="s">
        <v>2272</v>
      </c>
      <c r="L2187" s="663">
        <v>225.06</v>
      </c>
      <c r="M2187" s="663">
        <v>225.06</v>
      </c>
      <c r="N2187" s="662">
        <v>1</v>
      </c>
      <c r="O2187" s="745">
        <v>1</v>
      </c>
      <c r="P2187" s="663">
        <v>225.06</v>
      </c>
      <c r="Q2187" s="678">
        <v>1</v>
      </c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12</v>
      </c>
      <c r="B2188" s="662" t="s">
        <v>543</v>
      </c>
      <c r="C2188" s="662" t="s">
        <v>2356</v>
      </c>
      <c r="D2188" s="743" t="s">
        <v>4570</v>
      </c>
      <c r="E2188" s="744" t="s">
        <v>2383</v>
      </c>
      <c r="F2188" s="662" t="s">
        <v>2351</v>
      </c>
      <c r="G2188" s="662" t="s">
        <v>3222</v>
      </c>
      <c r="H2188" s="662" t="s">
        <v>544</v>
      </c>
      <c r="I2188" s="662" t="s">
        <v>4356</v>
      </c>
      <c r="J2188" s="662" t="s">
        <v>4357</v>
      </c>
      <c r="K2188" s="662" t="s">
        <v>2290</v>
      </c>
      <c r="L2188" s="663">
        <v>70.540000000000006</v>
      </c>
      <c r="M2188" s="663">
        <v>70.540000000000006</v>
      </c>
      <c r="N2188" s="662">
        <v>1</v>
      </c>
      <c r="O2188" s="745">
        <v>1</v>
      </c>
      <c r="P2188" s="663">
        <v>70.540000000000006</v>
      </c>
      <c r="Q2188" s="678">
        <v>1</v>
      </c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12</v>
      </c>
      <c r="B2189" s="662" t="s">
        <v>543</v>
      </c>
      <c r="C2189" s="662" t="s">
        <v>2356</v>
      </c>
      <c r="D2189" s="743" t="s">
        <v>4570</v>
      </c>
      <c r="E2189" s="744" t="s">
        <v>2383</v>
      </c>
      <c r="F2189" s="662" t="s">
        <v>2351</v>
      </c>
      <c r="G2189" s="662" t="s">
        <v>2748</v>
      </c>
      <c r="H2189" s="662" t="s">
        <v>1529</v>
      </c>
      <c r="I2189" s="662" t="s">
        <v>1706</v>
      </c>
      <c r="J2189" s="662" t="s">
        <v>1707</v>
      </c>
      <c r="K2189" s="662" t="s">
        <v>2306</v>
      </c>
      <c r="L2189" s="663">
        <v>206.88</v>
      </c>
      <c r="M2189" s="663">
        <v>620.64</v>
      </c>
      <c r="N2189" s="662">
        <v>3</v>
      </c>
      <c r="O2189" s="745">
        <v>1</v>
      </c>
      <c r="P2189" s="663">
        <v>620.64</v>
      </c>
      <c r="Q2189" s="678">
        <v>1</v>
      </c>
      <c r="R2189" s="662">
        <v>3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12</v>
      </c>
      <c r="B2190" s="662" t="s">
        <v>543</v>
      </c>
      <c r="C2190" s="662" t="s">
        <v>2356</v>
      </c>
      <c r="D2190" s="743" t="s">
        <v>4570</v>
      </c>
      <c r="E2190" s="744" t="s">
        <v>2383</v>
      </c>
      <c r="F2190" s="662" t="s">
        <v>2351</v>
      </c>
      <c r="G2190" s="662" t="s">
        <v>2748</v>
      </c>
      <c r="H2190" s="662" t="s">
        <v>1529</v>
      </c>
      <c r="I2190" s="662" t="s">
        <v>2749</v>
      </c>
      <c r="J2190" s="662" t="s">
        <v>2750</v>
      </c>
      <c r="K2190" s="662" t="s">
        <v>2751</v>
      </c>
      <c r="L2190" s="663">
        <v>1091.0899999999999</v>
      </c>
      <c r="M2190" s="663">
        <v>72011.939999999988</v>
      </c>
      <c r="N2190" s="662">
        <v>66</v>
      </c>
      <c r="O2190" s="745">
        <v>11</v>
      </c>
      <c r="P2190" s="663">
        <v>63283.219999999987</v>
      </c>
      <c r="Q2190" s="678">
        <v>0.87878787878787878</v>
      </c>
      <c r="R2190" s="662">
        <v>58</v>
      </c>
      <c r="S2190" s="678">
        <v>0.87878787878787878</v>
      </c>
      <c r="T2190" s="745">
        <v>8</v>
      </c>
      <c r="U2190" s="701">
        <v>0.72727272727272729</v>
      </c>
    </row>
    <row r="2191" spans="1:21" ht="14.4" customHeight="1" x14ac:dyDescent="0.3">
      <c r="A2191" s="661">
        <v>12</v>
      </c>
      <c r="B2191" s="662" t="s">
        <v>543</v>
      </c>
      <c r="C2191" s="662" t="s">
        <v>2356</v>
      </c>
      <c r="D2191" s="743" t="s">
        <v>4570</v>
      </c>
      <c r="E2191" s="744" t="s">
        <v>2383</v>
      </c>
      <c r="F2191" s="662" t="s">
        <v>2351</v>
      </c>
      <c r="G2191" s="662" t="s">
        <v>2390</v>
      </c>
      <c r="H2191" s="662" t="s">
        <v>544</v>
      </c>
      <c r="I2191" s="662" t="s">
        <v>2467</v>
      </c>
      <c r="J2191" s="662" t="s">
        <v>1787</v>
      </c>
      <c r="K2191" s="662" t="s">
        <v>2286</v>
      </c>
      <c r="L2191" s="663">
        <v>0</v>
      </c>
      <c r="M2191" s="663">
        <v>0</v>
      </c>
      <c r="N2191" s="662">
        <v>3</v>
      </c>
      <c r="O2191" s="745">
        <v>1</v>
      </c>
      <c r="P2191" s="663">
        <v>0</v>
      </c>
      <c r="Q2191" s="678"/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12</v>
      </c>
      <c r="B2192" s="662" t="s">
        <v>543</v>
      </c>
      <c r="C2192" s="662" t="s">
        <v>2356</v>
      </c>
      <c r="D2192" s="743" t="s">
        <v>4570</v>
      </c>
      <c r="E2192" s="744" t="s">
        <v>2383</v>
      </c>
      <c r="F2192" s="662" t="s">
        <v>2351</v>
      </c>
      <c r="G2192" s="662" t="s">
        <v>2763</v>
      </c>
      <c r="H2192" s="662" t="s">
        <v>544</v>
      </c>
      <c r="I2192" s="662" t="s">
        <v>2767</v>
      </c>
      <c r="J2192" s="662" t="s">
        <v>2768</v>
      </c>
      <c r="K2192" s="662" t="s">
        <v>2769</v>
      </c>
      <c r="L2192" s="663">
        <v>1154.81</v>
      </c>
      <c r="M2192" s="663">
        <v>3464.43</v>
      </c>
      <c r="N2192" s="662">
        <v>3</v>
      </c>
      <c r="O2192" s="745">
        <v>0.5</v>
      </c>
      <c r="P2192" s="663">
        <v>3464.43</v>
      </c>
      <c r="Q2192" s="678">
        <v>1</v>
      </c>
      <c r="R2192" s="662">
        <v>3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12</v>
      </c>
      <c r="B2193" s="662" t="s">
        <v>543</v>
      </c>
      <c r="C2193" s="662" t="s">
        <v>2356</v>
      </c>
      <c r="D2193" s="743" t="s">
        <v>4570</v>
      </c>
      <c r="E2193" s="744" t="s">
        <v>2383</v>
      </c>
      <c r="F2193" s="662" t="s">
        <v>2351</v>
      </c>
      <c r="G2193" s="662" t="s">
        <v>4358</v>
      </c>
      <c r="H2193" s="662" t="s">
        <v>544</v>
      </c>
      <c r="I2193" s="662" t="s">
        <v>4359</v>
      </c>
      <c r="J2193" s="662" t="s">
        <v>4360</v>
      </c>
      <c r="K2193" s="662" t="s">
        <v>4361</v>
      </c>
      <c r="L2193" s="663">
        <v>344</v>
      </c>
      <c r="M2193" s="663">
        <v>344</v>
      </c>
      <c r="N2193" s="662">
        <v>1</v>
      </c>
      <c r="O2193" s="745">
        <v>1</v>
      </c>
      <c r="P2193" s="663">
        <v>344</v>
      </c>
      <c r="Q2193" s="678">
        <v>1</v>
      </c>
      <c r="R2193" s="662">
        <v>1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12</v>
      </c>
      <c r="B2194" s="662" t="s">
        <v>543</v>
      </c>
      <c r="C2194" s="662" t="s">
        <v>2356</v>
      </c>
      <c r="D2194" s="743" t="s">
        <v>4570</v>
      </c>
      <c r="E2194" s="744" t="s">
        <v>2383</v>
      </c>
      <c r="F2194" s="662" t="s">
        <v>2351</v>
      </c>
      <c r="G2194" s="662" t="s">
        <v>4362</v>
      </c>
      <c r="H2194" s="662" t="s">
        <v>544</v>
      </c>
      <c r="I2194" s="662" t="s">
        <v>4363</v>
      </c>
      <c r="J2194" s="662" t="s">
        <v>4364</v>
      </c>
      <c r="K2194" s="662" t="s">
        <v>4365</v>
      </c>
      <c r="L2194" s="663">
        <v>0</v>
      </c>
      <c r="M2194" s="663">
        <v>0</v>
      </c>
      <c r="N2194" s="662">
        <v>1</v>
      </c>
      <c r="O2194" s="745">
        <v>0.5</v>
      </c>
      <c r="P2194" s="663">
        <v>0</v>
      </c>
      <c r="Q2194" s="678"/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12</v>
      </c>
      <c r="B2195" s="662" t="s">
        <v>543</v>
      </c>
      <c r="C2195" s="662" t="s">
        <v>2356</v>
      </c>
      <c r="D2195" s="743" t="s">
        <v>4570</v>
      </c>
      <c r="E2195" s="744" t="s">
        <v>2383</v>
      </c>
      <c r="F2195" s="662" t="s">
        <v>2351</v>
      </c>
      <c r="G2195" s="662" t="s">
        <v>2468</v>
      </c>
      <c r="H2195" s="662" t="s">
        <v>544</v>
      </c>
      <c r="I2195" s="662" t="s">
        <v>3241</v>
      </c>
      <c r="J2195" s="662" t="s">
        <v>3242</v>
      </c>
      <c r="K2195" s="662" t="s">
        <v>3243</v>
      </c>
      <c r="L2195" s="663">
        <v>0</v>
      </c>
      <c r="M2195" s="663">
        <v>0</v>
      </c>
      <c r="N2195" s="662">
        <v>1</v>
      </c>
      <c r="O2195" s="745">
        <v>1</v>
      </c>
      <c r="P2195" s="663">
        <v>0</v>
      </c>
      <c r="Q2195" s="678"/>
      <c r="R2195" s="662">
        <v>1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12</v>
      </c>
      <c r="B2196" s="662" t="s">
        <v>543</v>
      </c>
      <c r="C2196" s="662" t="s">
        <v>2356</v>
      </c>
      <c r="D2196" s="743" t="s">
        <v>4570</v>
      </c>
      <c r="E2196" s="744" t="s">
        <v>2383</v>
      </c>
      <c r="F2196" s="662" t="s">
        <v>2351</v>
      </c>
      <c r="G2196" s="662" t="s">
        <v>2446</v>
      </c>
      <c r="H2196" s="662" t="s">
        <v>544</v>
      </c>
      <c r="I2196" s="662" t="s">
        <v>2792</v>
      </c>
      <c r="J2196" s="662" t="s">
        <v>2788</v>
      </c>
      <c r="K2196" s="662" t="s">
        <v>2793</v>
      </c>
      <c r="L2196" s="663">
        <v>717.59</v>
      </c>
      <c r="M2196" s="663">
        <v>2152.77</v>
      </c>
      <c r="N2196" s="662">
        <v>3</v>
      </c>
      <c r="O2196" s="745">
        <v>3</v>
      </c>
      <c r="P2196" s="663">
        <v>1435.18</v>
      </c>
      <c r="Q2196" s="678">
        <v>0.66666666666666674</v>
      </c>
      <c r="R2196" s="662">
        <v>2</v>
      </c>
      <c r="S2196" s="678">
        <v>0.66666666666666663</v>
      </c>
      <c r="T2196" s="745">
        <v>2</v>
      </c>
      <c r="U2196" s="701">
        <v>0.66666666666666663</v>
      </c>
    </row>
    <row r="2197" spans="1:21" ht="14.4" customHeight="1" x14ac:dyDescent="0.3">
      <c r="A2197" s="661">
        <v>12</v>
      </c>
      <c r="B2197" s="662" t="s">
        <v>543</v>
      </c>
      <c r="C2197" s="662" t="s">
        <v>2356</v>
      </c>
      <c r="D2197" s="743" t="s">
        <v>4570</v>
      </c>
      <c r="E2197" s="744" t="s">
        <v>2383</v>
      </c>
      <c r="F2197" s="662" t="s">
        <v>2351</v>
      </c>
      <c r="G2197" s="662" t="s">
        <v>4366</v>
      </c>
      <c r="H2197" s="662" t="s">
        <v>544</v>
      </c>
      <c r="I2197" s="662" t="s">
        <v>688</v>
      </c>
      <c r="J2197" s="662" t="s">
        <v>4367</v>
      </c>
      <c r="K2197" s="662" t="s">
        <v>4368</v>
      </c>
      <c r="L2197" s="663">
        <v>0</v>
      </c>
      <c r="M2197" s="663">
        <v>0</v>
      </c>
      <c r="N2197" s="662">
        <v>1</v>
      </c>
      <c r="O2197" s="745">
        <v>1</v>
      </c>
      <c r="P2197" s="663">
        <v>0</v>
      </c>
      <c r="Q2197" s="678"/>
      <c r="R2197" s="662">
        <v>1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12</v>
      </c>
      <c r="B2198" s="662" t="s">
        <v>543</v>
      </c>
      <c r="C2198" s="662" t="s">
        <v>2356</v>
      </c>
      <c r="D2198" s="743" t="s">
        <v>4570</v>
      </c>
      <c r="E2198" s="744" t="s">
        <v>2383</v>
      </c>
      <c r="F2198" s="662" t="s">
        <v>2351</v>
      </c>
      <c r="G2198" s="662" t="s">
        <v>2808</v>
      </c>
      <c r="H2198" s="662" t="s">
        <v>544</v>
      </c>
      <c r="I2198" s="662" t="s">
        <v>2809</v>
      </c>
      <c r="J2198" s="662" t="s">
        <v>2810</v>
      </c>
      <c r="K2198" s="662" t="s">
        <v>2811</v>
      </c>
      <c r="L2198" s="663">
        <v>107.27</v>
      </c>
      <c r="M2198" s="663">
        <v>536.35</v>
      </c>
      <c r="N2198" s="662">
        <v>5</v>
      </c>
      <c r="O2198" s="745">
        <v>0.5</v>
      </c>
      <c r="P2198" s="663">
        <v>536.35</v>
      </c>
      <c r="Q2198" s="678">
        <v>1</v>
      </c>
      <c r="R2198" s="662">
        <v>5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12</v>
      </c>
      <c r="B2199" s="662" t="s">
        <v>543</v>
      </c>
      <c r="C2199" s="662" t="s">
        <v>2356</v>
      </c>
      <c r="D2199" s="743" t="s">
        <v>4570</v>
      </c>
      <c r="E2199" s="744" t="s">
        <v>2383</v>
      </c>
      <c r="F2199" s="662" t="s">
        <v>2351</v>
      </c>
      <c r="G2199" s="662" t="s">
        <v>2808</v>
      </c>
      <c r="H2199" s="662" t="s">
        <v>544</v>
      </c>
      <c r="I2199" s="662" t="s">
        <v>4369</v>
      </c>
      <c r="J2199" s="662" t="s">
        <v>2810</v>
      </c>
      <c r="K2199" s="662" t="s">
        <v>2811</v>
      </c>
      <c r="L2199" s="663">
        <v>107.27</v>
      </c>
      <c r="M2199" s="663">
        <v>107.27</v>
      </c>
      <c r="N2199" s="662">
        <v>1</v>
      </c>
      <c r="O2199" s="745">
        <v>1</v>
      </c>
      <c r="P2199" s="663">
        <v>107.27</v>
      </c>
      <c r="Q2199" s="678">
        <v>1</v>
      </c>
      <c r="R2199" s="662">
        <v>1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12</v>
      </c>
      <c r="B2200" s="662" t="s">
        <v>543</v>
      </c>
      <c r="C2200" s="662" t="s">
        <v>2356</v>
      </c>
      <c r="D2200" s="743" t="s">
        <v>4570</v>
      </c>
      <c r="E2200" s="744" t="s">
        <v>2383</v>
      </c>
      <c r="F2200" s="662" t="s">
        <v>2351</v>
      </c>
      <c r="G2200" s="662" t="s">
        <v>3079</v>
      </c>
      <c r="H2200" s="662" t="s">
        <v>544</v>
      </c>
      <c r="I2200" s="662" t="s">
        <v>4370</v>
      </c>
      <c r="J2200" s="662" t="s">
        <v>3081</v>
      </c>
      <c r="K2200" s="662" t="s">
        <v>4371</v>
      </c>
      <c r="L2200" s="663">
        <v>0</v>
      </c>
      <c r="M2200" s="663">
        <v>0</v>
      </c>
      <c r="N2200" s="662">
        <v>3</v>
      </c>
      <c r="O2200" s="745">
        <v>3</v>
      </c>
      <c r="P2200" s="663">
        <v>0</v>
      </c>
      <c r="Q2200" s="678"/>
      <c r="R2200" s="662">
        <v>1</v>
      </c>
      <c r="S2200" s="678">
        <v>0.33333333333333331</v>
      </c>
      <c r="T2200" s="745">
        <v>1</v>
      </c>
      <c r="U2200" s="701">
        <v>0.33333333333333331</v>
      </c>
    </row>
    <row r="2201" spans="1:21" ht="14.4" customHeight="1" x14ac:dyDescent="0.3">
      <c r="A2201" s="661">
        <v>12</v>
      </c>
      <c r="B2201" s="662" t="s">
        <v>543</v>
      </c>
      <c r="C2201" s="662" t="s">
        <v>2356</v>
      </c>
      <c r="D2201" s="743" t="s">
        <v>4570</v>
      </c>
      <c r="E2201" s="744" t="s">
        <v>2383</v>
      </c>
      <c r="F2201" s="662" t="s">
        <v>2351</v>
      </c>
      <c r="G2201" s="662" t="s">
        <v>2713</v>
      </c>
      <c r="H2201" s="662" t="s">
        <v>544</v>
      </c>
      <c r="I2201" s="662" t="s">
        <v>2103</v>
      </c>
      <c r="J2201" s="662" t="s">
        <v>2104</v>
      </c>
      <c r="K2201" s="662" t="s">
        <v>2714</v>
      </c>
      <c r="L2201" s="663">
        <v>48.09</v>
      </c>
      <c r="M2201" s="663">
        <v>96.18</v>
      </c>
      <c r="N2201" s="662">
        <v>2</v>
      </c>
      <c r="O2201" s="745">
        <v>1.5</v>
      </c>
      <c r="P2201" s="663">
        <v>48.09</v>
      </c>
      <c r="Q2201" s="678">
        <v>0.5</v>
      </c>
      <c r="R2201" s="662">
        <v>1</v>
      </c>
      <c r="S2201" s="678">
        <v>0.5</v>
      </c>
      <c r="T2201" s="745">
        <v>0.5</v>
      </c>
      <c r="U2201" s="701">
        <v>0.33333333333333331</v>
      </c>
    </row>
    <row r="2202" spans="1:21" ht="14.4" customHeight="1" x14ac:dyDescent="0.3">
      <c r="A2202" s="661">
        <v>12</v>
      </c>
      <c r="B2202" s="662" t="s">
        <v>543</v>
      </c>
      <c r="C2202" s="662" t="s">
        <v>2356</v>
      </c>
      <c r="D2202" s="743" t="s">
        <v>4570</v>
      </c>
      <c r="E2202" s="744" t="s">
        <v>2383</v>
      </c>
      <c r="F2202" s="662" t="s">
        <v>2351</v>
      </c>
      <c r="G2202" s="662" t="s">
        <v>3918</v>
      </c>
      <c r="H2202" s="662" t="s">
        <v>544</v>
      </c>
      <c r="I2202" s="662" t="s">
        <v>4372</v>
      </c>
      <c r="J2202" s="662" t="s">
        <v>4373</v>
      </c>
      <c r="K2202" s="662" t="s">
        <v>4374</v>
      </c>
      <c r="L2202" s="663">
        <v>0</v>
      </c>
      <c r="M2202" s="663">
        <v>0</v>
      </c>
      <c r="N2202" s="662">
        <v>3</v>
      </c>
      <c r="O2202" s="745">
        <v>3</v>
      </c>
      <c r="P2202" s="663">
        <v>0</v>
      </c>
      <c r="Q2202" s="678"/>
      <c r="R2202" s="662">
        <v>3</v>
      </c>
      <c r="S2202" s="678">
        <v>1</v>
      </c>
      <c r="T2202" s="745">
        <v>3</v>
      </c>
      <c r="U2202" s="701">
        <v>1</v>
      </c>
    </row>
    <row r="2203" spans="1:21" ht="14.4" customHeight="1" x14ac:dyDescent="0.3">
      <c r="A2203" s="661">
        <v>12</v>
      </c>
      <c r="B2203" s="662" t="s">
        <v>543</v>
      </c>
      <c r="C2203" s="662" t="s">
        <v>2356</v>
      </c>
      <c r="D2203" s="743" t="s">
        <v>4570</v>
      </c>
      <c r="E2203" s="744" t="s">
        <v>2383</v>
      </c>
      <c r="F2203" s="662" t="s">
        <v>2351</v>
      </c>
      <c r="G2203" s="662" t="s">
        <v>2451</v>
      </c>
      <c r="H2203" s="662" t="s">
        <v>1529</v>
      </c>
      <c r="I2203" s="662" t="s">
        <v>1539</v>
      </c>
      <c r="J2203" s="662" t="s">
        <v>1540</v>
      </c>
      <c r="K2203" s="662" t="s">
        <v>2310</v>
      </c>
      <c r="L2203" s="663">
        <v>36.54</v>
      </c>
      <c r="M2203" s="663">
        <v>36.54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12</v>
      </c>
      <c r="B2204" s="662" t="s">
        <v>543</v>
      </c>
      <c r="C2204" s="662" t="s">
        <v>2356</v>
      </c>
      <c r="D2204" s="743" t="s">
        <v>4570</v>
      </c>
      <c r="E2204" s="744" t="s">
        <v>2383</v>
      </c>
      <c r="F2204" s="662" t="s">
        <v>2351</v>
      </c>
      <c r="G2204" s="662" t="s">
        <v>2395</v>
      </c>
      <c r="H2204" s="662" t="s">
        <v>544</v>
      </c>
      <c r="I2204" s="662" t="s">
        <v>2680</v>
      </c>
      <c r="J2204" s="662" t="s">
        <v>2681</v>
      </c>
      <c r="K2204" s="662" t="s">
        <v>2682</v>
      </c>
      <c r="L2204" s="663">
        <v>146.84</v>
      </c>
      <c r="M2204" s="663">
        <v>293.68</v>
      </c>
      <c r="N2204" s="662">
        <v>2</v>
      </c>
      <c r="O2204" s="745">
        <v>2</v>
      </c>
      <c r="P2204" s="663">
        <v>293.68</v>
      </c>
      <c r="Q2204" s="678">
        <v>1</v>
      </c>
      <c r="R2204" s="662">
        <v>2</v>
      </c>
      <c r="S2204" s="678">
        <v>1</v>
      </c>
      <c r="T2204" s="745">
        <v>2</v>
      </c>
      <c r="U2204" s="701">
        <v>1</v>
      </c>
    </row>
    <row r="2205" spans="1:21" ht="14.4" customHeight="1" x14ac:dyDescent="0.3">
      <c r="A2205" s="661">
        <v>12</v>
      </c>
      <c r="B2205" s="662" t="s">
        <v>543</v>
      </c>
      <c r="C2205" s="662" t="s">
        <v>2356</v>
      </c>
      <c r="D2205" s="743" t="s">
        <v>4570</v>
      </c>
      <c r="E2205" s="744" t="s">
        <v>2383</v>
      </c>
      <c r="F2205" s="662" t="s">
        <v>2351</v>
      </c>
      <c r="G2205" s="662" t="s">
        <v>2395</v>
      </c>
      <c r="H2205" s="662" t="s">
        <v>544</v>
      </c>
      <c r="I2205" s="662" t="s">
        <v>1868</v>
      </c>
      <c r="J2205" s="662" t="s">
        <v>1869</v>
      </c>
      <c r="K2205" s="662" t="s">
        <v>2310</v>
      </c>
      <c r="L2205" s="663">
        <v>88.1</v>
      </c>
      <c r="M2205" s="663">
        <v>352.4</v>
      </c>
      <c r="N2205" s="662">
        <v>4</v>
      </c>
      <c r="O2205" s="745">
        <v>2.5</v>
      </c>
      <c r="P2205" s="663">
        <v>352.4</v>
      </c>
      <c r="Q2205" s="678">
        <v>1</v>
      </c>
      <c r="R2205" s="662">
        <v>4</v>
      </c>
      <c r="S2205" s="678">
        <v>1</v>
      </c>
      <c r="T2205" s="745">
        <v>2.5</v>
      </c>
      <c r="U2205" s="701">
        <v>1</v>
      </c>
    </row>
    <row r="2206" spans="1:21" ht="14.4" customHeight="1" x14ac:dyDescent="0.3">
      <c r="A2206" s="661">
        <v>12</v>
      </c>
      <c r="B2206" s="662" t="s">
        <v>543</v>
      </c>
      <c r="C2206" s="662" t="s">
        <v>2356</v>
      </c>
      <c r="D2206" s="743" t="s">
        <v>4570</v>
      </c>
      <c r="E2206" s="744" t="s">
        <v>2383</v>
      </c>
      <c r="F2206" s="662" t="s">
        <v>2351</v>
      </c>
      <c r="G2206" s="662" t="s">
        <v>2849</v>
      </c>
      <c r="H2206" s="662" t="s">
        <v>544</v>
      </c>
      <c r="I2206" s="662" t="s">
        <v>696</v>
      </c>
      <c r="J2206" s="662" t="s">
        <v>4375</v>
      </c>
      <c r="K2206" s="662" t="s">
        <v>698</v>
      </c>
      <c r="L2206" s="663">
        <v>0</v>
      </c>
      <c r="M2206" s="663">
        <v>0</v>
      </c>
      <c r="N2206" s="662">
        <v>2</v>
      </c>
      <c r="O2206" s="745">
        <v>0.5</v>
      </c>
      <c r="P2206" s="663">
        <v>0</v>
      </c>
      <c r="Q2206" s="678"/>
      <c r="R2206" s="662">
        <v>2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12</v>
      </c>
      <c r="B2207" s="662" t="s">
        <v>543</v>
      </c>
      <c r="C2207" s="662" t="s">
        <v>2356</v>
      </c>
      <c r="D2207" s="743" t="s">
        <v>4570</v>
      </c>
      <c r="E2207" s="744" t="s">
        <v>2383</v>
      </c>
      <c r="F2207" s="662" t="s">
        <v>2351</v>
      </c>
      <c r="G2207" s="662" t="s">
        <v>2402</v>
      </c>
      <c r="H2207" s="662" t="s">
        <v>544</v>
      </c>
      <c r="I2207" s="662" t="s">
        <v>2403</v>
      </c>
      <c r="J2207" s="662" t="s">
        <v>1386</v>
      </c>
      <c r="K2207" s="662" t="s">
        <v>2404</v>
      </c>
      <c r="L2207" s="663">
        <v>54.23</v>
      </c>
      <c r="M2207" s="663">
        <v>108.46</v>
      </c>
      <c r="N2207" s="662">
        <v>2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12</v>
      </c>
      <c r="B2208" s="662" t="s">
        <v>543</v>
      </c>
      <c r="C2208" s="662" t="s">
        <v>2356</v>
      </c>
      <c r="D2208" s="743" t="s">
        <v>4570</v>
      </c>
      <c r="E2208" s="744" t="s">
        <v>2383</v>
      </c>
      <c r="F2208" s="662" t="s">
        <v>2351</v>
      </c>
      <c r="G2208" s="662" t="s">
        <v>2495</v>
      </c>
      <c r="H2208" s="662" t="s">
        <v>544</v>
      </c>
      <c r="I2208" s="662" t="s">
        <v>2584</v>
      </c>
      <c r="J2208" s="662" t="s">
        <v>2497</v>
      </c>
      <c r="K2208" s="662" t="s">
        <v>2585</v>
      </c>
      <c r="L2208" s="663">
        <v>239.19</v>
      </c>
      <c r="M2208" s="663">
        <v>1674.33</v>
      </c>
      <c r="N2208" s="662">
        <v>7</v>
      </c>
      <c r="O2208" s="745">
        <v>2</v>
      </c>
      <c r="P2208" s="663">
        <v>1674.33</v>
      </c>
      <c r="Q2208" s="678">
        <v>1</v>
      </c>
      <c r="R2208" s="662">
        <v>7</v>
      </c>
      <c r="S2208" s="678">
        <v>1</v>
      </c>
      <c r="T2208" s="745">
        <v>2</v>
      </c>
      <c r="U2208" s="701">
        <v>1</v>
      </c>
    </row>
    <row r="2209" spans="1:21" ht="14.4" customHeight="1" x14ac:dyDescent="0.3">
      <c r="A2209" s="661">
        <v>12</v>
      </c>
      <c r="B2209" s="662" t="s">
        <v>543</v>
      </c>
      <c r="C2209" s="662" t="s">
        <v>2356</v>
      </c>
      <c r="D2209" s="743" t="s">
        <v>4570</v>
      </c>
      <c r="E2209" s="744" t="s">
        <v>2383</v>
      </c>
      <c r="F2209" s="662" t="s">
        <v>2351</v>
      </c>
      <c r="G2209" s="662" t="s">
        <v>2495</v>
      </c>
      <c r="H2209" s="662" t="s">
        <v>544</v>
      </c>
      <c r="I2209" s="662" t="s">
        <v>3631</v>
      </c>
      <c r="J2209" s="662" t="s">
        <v>2497</v>
      </c>
      <c r="K2209" s="662" t="s">
        <v>3632</v>
      </c>
      <c r="L2209" s="663">
        <v>0</v>
      </c>
      <c r="M2209" s="663">
        <v>0</v>
      </c>
      <c r="N2209" s="662">
        <v>1</v>
      </c>
      <c r="O2209" s="745">
        <v>1</v>
      </c>
      <c r="P2209" s="663">
        <v>0</v>
      </c>
      <c r="Q2209" s="678"/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12</v>
      </c>
      <c r="B2210" s="662" t="s">
        <v>543</v>
      </c>
      <c r="C2210" s="662" t="s">
        <v>2356</v>
      </c>
      <c r="D2210" s="743" t="s">
        <v>4570</v>
      </c>
      <c r="E2210" s="744" t="s">
        <v>2383</v>
      </c>
      <c r="F2210" s="662" t="s">
        <v>2351</v>
      </c>
      <c r="G2210" s="662" t="s">
        <v>2495</v>
      </c>
      <c r="H2210" s="662" t="s">
        <v>544</v>
      </c>
      <c r="I2210" s="662" t="s">
        <v>2586</v>
      </c>
      <c r="J2210" s="662" t="s">
        <v>1230</v>
      </c>
      <c r="K2210" s="662" t="s">
        <v>2587</v>
      </c>
      <c r="L2210" s="663">
        <v>0</v>
      </c>
      <c r="M2210" s="663">
        <v>0</v>
      </c>
      <c r="N2210" s="662">
        <v>1</v>
      </c>
      <c r="O2210" s="745">
        <v>1</v>
      </c>
      <c r="P2210" s="663">
        <v>0</v>
      </c>
      <c r="Q2210" s="678"/>
      <c r="R2210" s="662">
        <v>1</v>
      </c>
      <c r="S2210" s="678">
        <v>1</v>
      </c>
      <c r="T2210" s="745">
        <v>1</v>
      </c>
      <c r="U2210" s="701">
        <v>1</v>
      </c>
    </row>
    <row r="2211" spans="1:21" ht="14.4" customHeight="1" x14ac:dyDescent="0.3">
      <c r="A2211" s="661">
        <v>12</v>
      </c>
      <c r="B2211" s="662" t="s">
        <v>543</v>
      </c>
      <c r="C2211" s="662" t="s">
        <v>2356</v>
      </c>
      <c r="D2211" s="743" t="s">
        <v>4570</v>
      </c>
      <c r="E2211" s="744" t="s">
        <v>2383</v>
      </c>
      <c r="F2211" s="662" t="s">
        <v>2351</v>
      </c>
      <c r="G2211" s="662" t="s">
        <v>2495</v>
      </c>
      <c r="H2211" s="662" t="s">
        <v>544</v>
      </c>
      <c r="I2211" s="662" t="s">
        <v>2858</v>
      </c>
      <c r="J2211" s="662" t="s">
        <v>2859</v>
      </c>
      <c r="K2211" s="662" t="s">
        <v>2860</v>
      </c>
      <c r="L2211" s="663">
        <v>598</v>
      </c>
      <c r="M2211" s="663">
        <v>7176</v>
      </c>
      <c r="N2211" s="662">
        <v>12</v>
      </c>
      <c r="O2211" s="745">
        <v>6</v>
      </c>
      <c r="P2211" s="663">
        <v>4784</v>
      </c>
      <c r="Q2211" s="678">
        <v>0.66666666666666663</v>
      </c>
      <c r="R2211" s="662">
        <v>8</v>
      </c>
      <c r="S2211" s="678">
        <v>0.66666666666666663</v>
      </c>
      <c r="T2211" s="745">
        <v>4</v>
      </c>
      <c r="U2211" s="701">
        <v>0.66666666666666663</v>
      </c>
    </row>
    <row r="2212" spans="1:21" ht="14.4" customHeight="1" x14ac:dyDescent="0.3">
      <c r="A2212" s="661">
        <v>12</v>
      </c>
      <c r="B2212" s="662" t="s">
        <v>543</v>
      </c>
      <c r="C2212" s="662" t="s">
        <v>2356</v>
      </c>
      <c r="D2212" s="743" t="s">
        <v>4570</v>
      </c>
      <c r="E2212" s="744" t="s">
        <v>2383</v>
      </c>
      <c r="F2212" s="662" t="s">
        <v>2351</v>
      </c>
      <c r="G2212" s="662" t="s">
        <v>4376</v>
      </c>
      <c r="H2212" s="662" t="s">
        <v>544</v>
      </c>
      <c r="I2212" s="662" t="s">
        <v>4377</v>
      </c>
      <c r="J2212" s="662" t="s">
        <v>4378</v>
      </c>
      <c r="K2212" s="662" t="s">
        <v>4379</v>
      </c>
      <c r="L2212" s="663">
        <v>0</v>
      </c>
      <c r="M2212" s="663">
        <v>0</v>
      </c>
      <c r="N2212" s="662">
        <v>1</v>
      </c>
      <c r="O2212" s="745">
        <v>0.5</v>
      </c>
      <c r="P2212" s="663">
        <v>0</v>
      </c>
      <c r="Q2212" s="678"/>
      <c r="R2212" s="662">
        <v>1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12</v>
      </c>
      <c r="B2213" s="662" t="s">
        <v>543</v>
      </c>
      <c r="C2213" s="662" t="s">
        <v>2356</v>
      </c>
      <c r="D2213" s="743" t="s">
        <v>4570</v>
      </c>
      <c r="E2213" s="744" t="s">
        <v>2383</v>
      </c>
      <c r="F2213" s="662" t="s">
        <v>2351</v>
      </c>
      <c r="G2213" s="662" t="s">
        <v>2405</v>
      </c>
      <c r="H2213" s="662" t="s">
        <v>544</v>
      </c>
      <c r="I2213" s="662" t="s">
        <v>2406</v>
      </c>
      <c r="J2213" s="662" t="s">
        <v>2407</v>
      </c>
      <c r="K2213" s="662" t="s">
        <v>2408</v>
      </c>
      <c r="L2213" s="663">
        <v>0</v>
      </c>
      <c r="M2213" s="663">
        <v>0</v>
      </c>
      <c r="N2213" s="662">
        <v>32</v>
      </c>
      <c r="O2213" s="745">
        <v>23</v>
      </c>
      <c r="P2213" s="663">
        <v>0</v>
      </c>
      <c r="Q2213" s="678"/>
      <c r="R2213" s="662">
        <v>26</v>
      </c>
      <c r="S2213" s="678">
        <v>0.8125</v>
      </c>
      <c r="T2213" s="745">
        <v>18.5</v>
      </c>
      <c r="U2213" s="701">
        <v>0.80434782608695654</v>
      </c>
    </row>
    <row r="2214" spans="1:21" ht="14.4" customHeight="1" x14ac:dyDescent="0.3">
      <c r="A2214" s="661">
        <v>12</v>
      </c>
      <c r="B2214" s="662" t="s">
        <v>543</v>
      </c>
      <c r="C2214" s="662" t="s">
        <v>2356</v>
      </c>
      <c r="D2214" s="743" t="s">
        <v>4570</v>
      </c>
      <c r="E2214" s="744" t="s">
        <v>2383</v>
      </c>
      <c r="F2214" s="662" t="s">
        <v>2351</v>
      </c>
      <c r="G2214" s="662" t="s">
        <v>2405</v>
      </c>
      <c r="H2214" s="662" t="s">
        <v>544</v>
      </c>
      <c r="I2214" s="662" t="s">
        <v>3955</v>
      </c>
      <c r="J2214" s="662" t="s">
        <v>3956</v>
      </c>
      <c r="K2214" s="662" t="s">
        <v>3957</v>
      </c>
      <c r="L2214" s="663">
        <v>0</v>
      </c>
      <c r="M2214" s="663">
        <v>0</v>
      </c>
      <c r="N2214" s="662">
        <v>1</v>
      </c>
      <c r="O2214" s="745">
        <v>0.5</v>
      </c>
      <c r="P2214" s="663">
        <v>0</v>
      </c>
      <c r="Q2214" s="678"/>
      <c r="R2214" s="662">
        <v>1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12</v>
      </c>
      <c r="B2215" s="662" t="s">
        <v>543</v>
      </c>
      <c r="C2215" s="662" t="s">
        <v>2356</v>
      </c>
      <c r="D2215" s="743" t="s">
        <v>4570</v>
      </c>
      <c r="E2215" s="744" t="s">
        <v>2383</v>
      </c>
      <c r="F2215" s="662" t="s">
        <v>2351</v>
      </c>
      <c r="G2215" s="662" t="s">
        <v>2405</v>
      </c>
      <c r="H2215" s="662" t="s">
        <v>544</v>
      </c>
      <c r="I2215" s="662" t="s">
        <v>3108</v>
      </c>
      <c r="J2215" s="662" t="s">
        <v>2407</v>
      </c>
      <c r="K2215" s="662" t="s">
        <v>3109</v>
      </c>
      <c r="L2215" s="663">
        <v>0</v>
      </c>
      <c r="M2215" s="663">
        <v>0</v>
      </c>
      <c r="N2215" s="662">
        <v>1</v>
      </c>
      <c r="O2215" s="745">
        <v>1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12</v>
      </c>
      <c r="B2216" s="662" t="s">
        <v>543</v>
      </c>
      <c r="C2216" s="662" t="s">
        <v>2356</v>
      </c>
      <c r="D2216" s="743" t="s">
        <v>4570</v>
      </c>
      <c r="E2216" s="744" t="s">
        <v>2383</v>
      </c>
      <c r="F2216" s="662" t="s">
        <v>2351</v>
      </c>
      <c r="G2216" s="662" t="s">
        <v>2405</v>
      </c>
      <c r="H2216" s="662" t="s">
        <v>544</v>
      </c>
      <c r="I2216" s="662" t="s">
        <v>3710</v>
      </c>
      <c r="J2216" s="662" t="s">
        <v>2868</v>
      </c>
      <c r="K2216" s="662" t="s">
        <v>3711</v>
      </c>
      <c r="L2216" s="663">
        <v>0</v>
      </c>
      <c r="M2216" s="663">
        <v>0</v>
      </c>
      <c r="N2216" s="662">
        <v>1</v>
      </c>
      <c r="O2216" s="745">
        <v>0.5</v>
      </c>
      <c r="P2216" s="663">
        <v>0</v>
      </c>
      <c r="Q2216" s="678"/>
      <c r="R2216" s="662">
        <v>1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12</v>
      </c>
      <c r="B2217" s="662" t="s">
        <v>543</v>
      </c>
      <c r="C2217" s="662" t="s">
        <v>2356</v>
      </c>
      <c r="D2217" s="743" t="s">
        <v>4570</v>
      </c>
      <c r="E2217" s="744" t="s">
        <v>2383</v>
      </c>
      <c r="F2217" s="662" t="s">
        <v>2351</v>
      </c>
      <c r="G2217" s="662" t="s">
        <v>2870</v>
      </c>
      <c r="H2217" s="662" t="s">
        <v>544</v>
      </c>
      <c r="I2217" s="662" t="s">
        <v>3110</v>
      </c>
      <c r="J2217" s="662" t="s">
        <v>2875</v>
      </c>
      <c r="K2217" s="662" t="s">
        <v>2249</v>
      </c>
      <c r="L2217" s="663">
        <v>512.57000000000005</v>
      </c>
      <c r="M2217" s="663">
        <v>512.57000000000005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12</v>
      </c>
      <c r="B2218" s="662" t="s">
        <v>543</v>
      </c>
      <c r="C2218" s="662" t="s">
        <v>2356</v>
      </c>
      <c r="D2218" s="743" t="s">
        <v>4570</v>
      </c>
      <c r="E2218" s="744" t="s">
        <v>2383</v>
      </c>
      <c r="F2218" s="662" t="s">
        <v>2351</v>
      </c>
      <c r="G2218" s="662" t="s">
        <v>2870</v>
      </c>
      <c r="H2218" s="662" t="s">
        <v>544</v>
      </c>
      <c r="I2218" s="662" t="s">
        <v>2878</v>
      </c>
      <c r="J2218" s="662" t="s">
        <v>2875</v>
      </c>
      <c r="K2218" s="662" t="s">
        <v>2876</v>
      </c>
      <c r="L2218" s="663">
        <v>1708.55</v>
      </c>
      <c r="M2218" s="663">
        <v>1708.55</v>
      </c>
      <c r="N2218" s="662">
        <v>1</v>
      </c>
      <c r="O2218" s="745">
        <v>1</v>
      </c>
      <c r="P2218" s="663">
        <v>1708.55</v>
      </c>
      <c r="Q2218" s="678">
        <v>1</v>
      </c>
      <c r="R2218" s="662">
        <v>1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12</v>
      </c>
      <c r="B2219" s="662" t="s">
        <v>543</v>
      </c>
      <c r="C2219" s="662" t="s">
        <v>2356</v>
      </c>
      <c r="D2219" s="743" t="s">
        <v>4570</v>
      </c>
      <c r="E2219" s="744" t="s">
        <v>2383</v>
      </c>
      <c r="F2219" s="662" t="s">
        <v>2351</v>
      </c>
      <c r="G2219" s="662" t="s">
        <v>2412</v>
      </c>
      <c r="H2219" s="662" t="s">
        <v>544</v>
      </c>
      <c r="I2219" s="662" t="s">
        <v>2413</v>
      </c>
      <c r="J2219" s="662" t="s">
        <v>1457</v>
      </c>
      <c r="K2219" s="662" t="s">
        <v>2414</v>
      </c>
      <c r="L2219" s="663">
        <v>22.44</v>
      </c>
      <c r="M2219" s="663">
        <v>89.76</v>
      </c>
      <c r="N2219" s="662">
        <v>4</v>
      </c>
      <c r="O2219" s="745">
        <v>3</v>
      </c>
      <c r="P2219" s="663">
        <v>89.76</v>
      </c>
      <c r="Q2219" s="678">
        <v>1</v>
      </c>
      <c r="R2219" s="662">
        <v>4</v>
      </c>
      <c r="S2219" s="678">
        <v>1</v>
      </c>
      <c r="T2219" s="745">
        <v>3</v>
      </c>
      <c r="U2219" s="701">
        <v>1</v>
      </c>
    </row>
    <row r="2220" spans="1:21" ht="14.4" customHeight="1" x14ac:dyDescent="0.3">
      <c r="A2220" s="661">
        <v>12</v>
      </c>
      <c r="B2220" s="662" t="s">
        <v>543</v>
      </c>
      <c r="C2220" s="662" t="s">
        <v>2356</v>
      </c>
      <c r="D2220" s="743" t="s">
        <v>4570</v>
      </c>
      <c r="E2220" s="744" t="s">
        <v>2383</v>
      </c>
      <c r="F2220" s="662" t="s">
        <v>2351</v>
      </c>
      <c r="G2220" s="662" t="s">
        <v>2412</v>
      </c>
      <c r="H2220" s="662" t="s">
        <v>544</v>
      </c>
      <c r="I2220" s="662" t="s">
        <v>1456</v>
      </c>
      <c r="J2220" s="662" t="s">
        <v>1457</v>
      </c>
      <c r="K2220" s="662" t="s">
        <v>2560</v>
      </c>
      <c r="L2220" s="663">
        <v>59.56</v>
      </c>
      <c r="M2220" s="663">
        <v>119.12</v>
      </c>
      <c r="N2220" s="662">
        <v>2</v>
      </c>
      <c r="O2220" s="745">
        <v>2</v>
      </c>
      <c r="P2220" s="663">
        <v>59.56</v>
      </c>
      <c r="Q2220" s="678">
        <v>0.5</v>
      </c>
      <c r="R2220" s="662">
        <v>1</v>
      </c>
      <c r="S2220" s="678">
        <v>0.5</v>
      </c>
      <c r="T2220" s="745">
        <v>1</v>
      </c>
      <c r="U2220" s="701">
        <v>0.5</v>
      </c>
    </row>
    <row r="2221" spans="1:21" ht="14.4" customHeight="1" x14ac:dyDescent="0.3">
      <c r="A2221" s="661">
        <v>12</v>
      </c>
      <c r="B2221" s="662" t="s">
        <v>543</v>
      </c>
      <c r="C2221" s="662" t="s">
        <v>2356</v>
      </c>
      <c r="D2221" s="743" t="s">
        <v>4570</v>
      </c>
      <c r="E2221" s="744" t="s">
        <v>2383</v>
      </c>
      <c r="F2221" s="662" t="s">
        <v>2351</v>
      </c>
      <c r="G2221" s="662" t="s">
        <v>2879</v>
      </c>
      <c r="H2221" s="662" t="s">
        <v>544</v>
      </c>
      <c r="I2221" s="662" t="s">
        <v>2880</v>
      </c>
      <c r="J2221" s="662" t="s">
        <v>2881</v>
      </c>
      <c r="K2221" s="662" t="s">
        <v>2882</v>
      </c>
      <c r="L2221" s="663">
        <v>0</v>
      </c>
      <c r="M2221" s="663">
        <v>0</v>
      </c>
      <c r="N2221" s="662">
        <v>2</v>
      </c>
      <c r="O2221" s="745">
        <v>1.5</v>
      </c>
      <c r="P2221" s="663">
        <v>0</v>
      </c>
      <c r="Q2221" s="678"/>
      <c r="R2221" s="662">
        <v>1</v>
      </c>
      <c r="S2221" s="678">
        <v>0.5</v>
      </c>
      <c r="T2221" s="745">
        <v>0.5</v>
      </c>
      <c r="U2221" s="701">
        <v>0.33333333333333331</v>
      </c>
    </row>
    <row r="2222" spans="1:21" ht="14.4" customHeight="1" x14ac:dyDescent="0.3">
      <c r="A2222" s="661">
        <v>12</v>
      </c>
      <c r="B2222" s="662" t="s">
        <v>543</v>
      </c>
      <c r="C2222" s="662" t="s">
        <v>2356</v>
      </c>
      <c r="D2222" s="743" t="s">
        <v>4570</v>
      </c>
      <c r="E2222" s="744" t="s">
        <v>2383</v>
      </c>
      <c r="F2222" s="662" t="s">
        <v>2351</v>
      </c>
      <c r="G2222" s="662" t="s">
        <v>2889</v>
      </c>
      <c r="H2222" s="662" t="s">
        <v>1529</v>
      </c>
      <c r="I2222" s="662" t="s">
        <v>3052</v>
      </c>
      <c r="J2222" s="662" t="s">
        <v>3053</v>
      </c>
      <c r="K2222" s="662" t="s">
        <v>3054</v>
      </c>
      <c r="L2222" s="663">
        <v>0</v>
      </c>
      <c r="M2222" s="663">
        <v>0</v>
      </c>
      <c r="N2222" s="662">
        <v>2</v>
      </c>
      <c r="O2222" s="745">
        <v>1.5</v>
      </c>
      <c r="P2222" s="663">
        <v>0</v>
      </c>
      <c r="Q2222" s="678"/>
      <c r="R2222" s="662">
        <v>2</v>
      </c>
      <c r="S2222" s="678">
        <v>1</v>
      </c>
      <c r="T2222" s="745">
        <v>1.5</v>
      </c>
      <c r="U2222" s="701">
        <v>1</v>
      </c>
    </row>
    <row r="2223" spans="1:21" ht="14.4" customHeight="1" x14ac:dyDescent="0.3">
      <c r="A2223" s="661">
        <v>12</v>
      </c>
      <c r="B2223" s="662" t="s">
        <v>543</v>
      </c>
      <c r="C2223" s="662" t="s">
        <v>2356</v>
      </c>
      <c r="D2223" s="743" t="s">
        <v>4570</v>
      </c>
      <c r="E2223" s="744" t="s">
        <v>2383</v>
      </c>
      <c r="F2223" s="662" t="s">
        <v>2351</v>
      </c>
      <c r="G2223" s="662" t="s">
        <v>2889</v>
      </c>
      <c r="H2223" s="662" t="s">
        <v>1529</v>
      </c>
      <c r="I2223" s="662" t="s">
        <v>2890</v>
      </c>
      <c r="J2223" s="662" t="s">
        <v>2891</v>
      </c>
      <c r="K2223" s="662" t="s">
        <v>2892</v>
      </c>
      <c r="L2223" s="663">
        <v>0</v>
      </c>
      <c r="M2223" s="663">
        <v>0</v>
      </c>
      <c r="N2223" s="662">
        <v>1</v>
      </c>
      <c r="O2223" s="745">
        <v>0.5</v>
      </c>
      <c r="P2223" s="663">
        <v>0</v>
      </c>
      <c r="Q2223" s="678"/>
      <c r="R2223" s="662">
        <v>1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12</v>
      </c>
      <c r="B2224" s="662" t="s">
        <v>543</v>
      </c>
      <c r="C2224" s="662" t="s">
        <v>2356</v>
      </c>
      <c r="D2224" s="743" t="s">
        <v>4570</v>
      </c>
      <c r="E2224" s="744" t="s">
        <v>2383</v>
      </c>
      <c r="F2224" s="662" t="s">
        <v>2351</v>
      </c>
      <c r="G2224" s="662" t="s">
        <v>2537</v>
      </c>
      <c r="H2224" s="662" t="s">
        <v>1529</v>
      </c>
      <c r="I2224" s="662" t="s">
        <v>1543</v>
      </c>
      <c r="J2224" s="662" t="s">
        <v>1544</v>
      </c>
      <c r="K2224" s="662" t="s">
        <v>2257</v>
      </c>
      <c r="L2224" s="663">
        <v>131.54</v>
      </c>
      <c r="M2224" s="663">
        <v>131.54</v>
      </c>
      <c r="N2224" s="662">
        <v>1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12</v>
      </c>
      <c r="B2225" s="662" t="s">
        <v>543</v>
      </c>
      <c r="C2225" s="662" t="s">
        <v>2356</v>
      </c>
      <c r="D2225" s="743" t="s">
        <v>4570</v>
      </c>
      <c r="E2225" s="744" t="s">
        <v>2383</v>
      </c>
      <c r="F2225" s="662" t="s">
        <v>2351</v>
      </c>
      <c r="G2225" s="662" t="s">
        <v>2537</v>
      </c>
      <c r="H2225" s="662" t="s">
        <v>544</v>
      </c>
      <c r="I2225" s="662" t="s">
        <v>2893</v>
      </c>
      <c r="J2225" s="662" t="s">
        <v>2894</v>
      </c>
      <c r="K2225" s="662" t="s">
        <v>2895</v>
      </c>
      <c r="L2225" s="663">
        <v>438.49</v>
      </c>
      <c r="M2225" s="663">
        <v>438.49</v>
      </c>
      <c r="N2225" s="662">
        <v>1</v>
      </c>
      <c r="O2225" s="745">
        <v>0.5</v>
      </c>
      <c r="P2225" s="663">
        <v>438.49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12</v>
      </c>
      <c r="B2226" s="662" t="s">
        <v>543</v>
      </c>
      <c r="C2226" s="662" t="s">
        <v>2356</v>
      </c>
      <c r="D2226" s="743" t="s">
        <v>4570</v>
      </c>
      <c r="E2226" s="744" t="s">
        <v>2383</v>
      </c>
      <c r="F2226" s="662" t="s">
        <v>2351</v>
      </c>
      <c r="G2226" s="662" t="s">
        <v>2537</v>
      </c>
      <c r="H2226" s="662" t="s">
        <v>1529</v>
      </c>
      <c r="I2226" s="662" t="s">
        <v>2538</v>
      </c>
      <c r="J2226" s="662" t="s">
        <v>1544</v>
      </c>
      <c r="K2226" s="662" t="s">
        <v>2539</v>
      </c>
      <c r="L2226" s="663">
        <v>394.64</v>
      </c>
      <c r="M2226" s="663">
        <v>789.28</v>
      </c>
      <c r="N2226" s="662">
        <v>2</v>
      </c>
      <c r="O2226" s="745">
        <v>2</v>
      </c>
      <c r="P2226" s="663">
        <v>789.28</v>
      </c>
      <c r="Q2226" s="678">
        <v>1</v>
      </c>
      <c r="R2226" s="662">
        <v>2</v>
      </c>
      <c r="S2226" s="678">
        <v>1</v>
      </c>
      <c r="T2226" s="745">
        <v>2</v>
      </c>
      <c r="U2226" s="701">
        <v>1</v>
      </c>
    </row>
    <row r="2227" spans="1:21" ht="14.4" customHeight="1" x14ac:dyDescent="0.3">
      <c r="A2227" s="661">
        <v>12</v>
      </c>
      <c r="B2227" s="662" t="s">
        <v>543</v>
      </c>
      <c r="C2227" s="662" t="s">
        <v>2356</v>
      </c>
      <c r="D2227" s="743" t="s">
        <v>4570</v>
      </c>
      <c r="E2227" s="744" t="s">
        <v>2383</v>
      </c>
      <c r="F2227" s="662" t="s">
        <v>2351</v>
      </c>
      <c r="G2227" s="662" t="s">
        <v>2537</v>
      </c>
      <c r="H2227" s="662" t="s">
        <v>1529</v>
      </c>
      <c r="I2227" s="662" t="s">
        <v>2620</v>
      </c>
      <c r="J2227" s="662" t="s">
        <v>1544</v>
      </c>
      <c r="K2227" s="662" t="s">
        <v>2621</v>
      </c>
      <c r="L2227" s="663">
        <v>438.49</v>
      </c>
      <c r="M2227" s="663">
        <v>438.49</v>
      </c>
      <c r="N2227" s="662">
        <v>1</v>
      </c>
      <c r="O2227" s="745">
        <v>1</v>
      </c>
      <c r="P2227" s="663">
        <v>438.49</v>
      </c>
      <c r="Q2227" s="678">
        <v>1</v>
      </c>
      <c r="R2227" s="662">
        <v>1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12</v>
      </c>
      <c r="B2228" s="662" t="s">
        <v>543</v>
      </c>
      <c r="C2228" s="662" t="s">
        <v>2356</v>
      </c>
      <c r="D2228" s="743" t="s">
        <v>4570</v>
      </c>
      <c r="E2228" s="744" t="s">
        <v>2383</v>
      </c>
      <c r="F2228" s="662" t="s">
        <v>2351</v>
      </c>
      <c r="G2228" s="662" t="s">
        <v>2415</v>
      </c>
      <c r="H2228" s="662" t="s">
        <v>544</v>
      </c>
      <c r="I2228" s="662" t="s">
        <v>2416</v>
      </c>
      <c r="J2228" s="662" t="s">
        <v>2417</v>
      </c>
      <c r="K2228" s="662" t="s">
        <v>2418</v>
      </c>
      <c r="L2228" s="663">
        <v>1514.87</v>
      </c>
      <c r="M2228" s="663">
        <v>16663.569999999996</v>
      </c>
      <c r="N2228" s="662">
        <v>11</v>
      </c>
      <c r="O2228" s="745">
        <v>9.5</v>
      </c>
      <c r="P2228" s="663">
        <v>15148.699999999997</v>
      </c>
      <c r="Q2228" s="678">
        <v>0.90909090909090917</v>
      </c>
      <c r="R2228" s="662">
        <v>10</v>
      </c>
      <c r="S2228" s="678">
        <v>0.90909090909090906</v>
      </c>
      <c r="T2228" s="745">
        <v>8.5</v>
      </c>
      <c r="U2228" s="701">
        <v>0.89473684210526316</v>
      </c>
    </row>
    <row r="2229" spans="1:21" ht="14.4" customHeight="1" x14ac:dyDescent="0.3">
      <c r="A2229" s="661">
        <v>12</v>
      </c>
      <c r="B2229" s="662" t="s">
        <v>543</v>
      </c>
      <c r="C2229" s="662" t="s">
        <v>2356</v>
      </c>
      <c r="D2229" s="743" t="s">
        <v>4570</v>
      </c>
      <c r="E2229" s="744" t="s">
        <v>2383</v>
      </c>
      <c r="F2229" s="662" t="s">
        <v>2351</v>
      </c>
      <c r="G2229" s="662" t="s">
        <v>4380</v>
      </c>
      <c r="H2229" s="662" t="s">
        <v>544</v>
      </c>
      <c r="I2229" s="662" t="s">
        <v>4381</v>
      </c>
      <c r="J2229" s="662" t="s">
        <v>4382</v>
      </c>
      <c r="K2229" s="662" t="s">
        <v>4383</v>
      </c>
      <c r="L2229" s="663">
        <v>151.62</v>
      </c>
      <c r="M2229" s="663">
        <v>303.24</v>
      </c>
      <c r="N2229" s="662">
        <v>2</v>
      </c>
      <c r="O2229" s="745">
        <v>2</v>
      </c>
      <c r="P2229" s="663">
        <v>151.62</v>
      </c>
      <c r="Q2229" s="678">
        <v>0.5</v>
      </c>
      <c r="R2229" s="662">
        <v>1</v>
      </c>
      <c r="S2229" s="678">
        <v>0.5</v>
      </c>
      <c r="T2229" s="745">
        <v>1</v>
      </c>
      <c r="U2229" s="701">
        <v>0.5</v>
      </c>
    </row>
    <row r="2230" spans="1:21" ht="14.4" customHeight="1" x14ac:dyDescent="0.3">
      <c r="A2230" s="661">
        <v>12</v>
      </c>
      <c r="B2230" s="662" t="s">
        <v>543</v>
      </c>
      <c r="C2230" s="662" t="s">
        <v>2356</v>
      </c>
      <c r="D2230" s="743" t="s">
        <v>4570</v>
      </c>
      <c r="E2230" s="744" t="s">
        <v>2383</v>
      </c>
      <c r="F2230" s="662" t="s">
        <v>2351</v>
      </c>
      <c r="G2230" s="662" t="s">
        <v>4380</v>
      </c>
      <c r="H2230" s="662" t="s">
        <v>544</v>
      </c>
      <c r="I2230" s="662" t="s">
        <v>4384</v>
      </c>
      <c r="J2230" s="662" t="s">
        <v>4385</v>
      </c>
      <c r="K2230" s="662" t="s">
        <v>4386</v>
      </c>
      <c r="L2230" s="663">
        <v>0</v>
      </c>
      <c r="M2230" s="663">
        <v>0</v>
      </c>
      <c r="N2230" s="662">
        <v>1</v>
      </c>
      <c r="O2230" s="745">
        <v>0.5</v>
      </c>
      <c r="P2230" s="663">
        <v>0</v>
      </c>
      <c r="Q2230" s="678"/>
      <c r="R2230" s="662">
        <v>1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12</v>
      </c>
      <c r="B2231" s="662" t="s">
        <v>543</v>
      </c>
      <c r="C2231" s="662" t="s">
        <v>2356</v>
      </c>
      <c r="D2231" s="743" t="s">
        <v>4570</v>
      </c>
      <c r="E2231" s="744" t="s">
        <v>2383</v>
      </c>
      <c r="F2231" s="662" t="s">
        <v>2351</v>
      </c>
      <c r="G2231" s="662" t="s">
        <v>4380</v>
      </c>
      <c r="H2231" s="662" t="s">
        <v>544</v>
      </c>
      <c r="I2231" s="662" t="s">
        <v>4387</v>
      </c>
      <c r="J2231" s="662" t="s">
        <v>4382</v>
      </c>
      <c r="K2231" s="662" t="s">
        <v>4388</v>
      </c>
      <c r="L2231" s="663">
        <v>0</v>
      </c>
      <c r="M2231" s="663">
        <v>0</v>
      </c>
      <c r="N2231" s="662">
        <v>1</v>
      </c>
      <c r="O2231" s="745">
        <v>1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12</v>
      </c>
      <c r="B2232" s="662" t="s">
        <v>543</v>
      </c>
      <c r="C2232" s="662" t="s">
        <v>2356</v>
      </c>
      <c r="D2232" s="743" t="s">
        <v>4570</v>
      </c>
      <c r="E2232" s="744" t="s">
        <v>2383</v>
      </c>
      <c r="F2232" s="662" t="s">
        <v>2351</v>
      </c>
      <c r="G2232" s="662" t="s">
        <v>3145</v>
      </c>
      <c r="H2232" s="662" t="s">
        <v>544</v>
      </c>
      <c r="I2232" s="662" t="s">
        <v>4389</v>
      </c>
      <c r="J2232" s="662" t="s">
        <v>3150</v>
      </c>
      <c r="K2232" s="662" t="s">
        <v>3151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12</v>
      </c>
      <c r="B2233" s="662" t="s">
        <v>543</v>
      </c>
      <c r="C2233" s="662" t="s">
        <v>2356</v>
      </c>
      <c r="D2233" s="743" t="s">
        <v>4570</v>
      </c>
      <c r="E2233" s="744" t="s">
        <v>2383</v>
      </c>
      <c r="F2233" s="662" t="s">
        <v>2351</v>
      </c>
      <c r="G2233" s="662" t="s">
        <v>2729</v>
      </c>
      <c r="H2233" s="662" t="s">
        <v>544</v>
      </c>
      <c r="I2233" s="662" t="s">
        <v>1428</v>
      </c>
      <c r="J2233" s="662" t="s">
        <v>1429</v>
      </c>
      <c r="K2233" s="662" t="s">
        <v>2913</v>
      </c>
      <c r="L2233" s="663">
        <v>1081.08</v>
      </c>
      <c r="M2233" s="663">
        <v>3243.24</v>
      </c>
      <c r="N2233" s="662">
        <v>3</v>
      </c>
      <c r="O2233" s="745">
        <v>1</v>
      </c>
      <c r="P2233" s="663">
        <v>3243.24</v>
      </c>
      <c r="Q2233" s="678">
        <v>1</v>
      </c>
      <c r="R2233" s="662">
        <v>3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12</v>
      </c>
      <c r="B2234" s="662" t="s">
        <v>543</v>
      </c>
      <c r="C2234" s="662" t="s">
        <v>2356</v>
      </c>
      <c r="D2234" s="743" t="s">
        <v>4570</v>
      </c>
      <c r="E2234" s="744" t="s">
        <v>2383</v>
      </c>
      <c r="F2234" s="662" t="s">
        <v>2351</v>
      </c>
      <c r="G2234" s="662" t="s">
        <v>2729</v>
      </c>
      <c r="H2234" s="662" t="s">
        <v>544</v>
      </c>
      <c r="I2234" s="662" t="s">
        <v>2730</v>
      </c>
      <c r="J2234" s="662" t="s">
        <v>1429</v>
      </c>
      <c r="K2234" s="662" t="s">
        <v>2731</v>
      </c>
      <c r="L2234" s="663">
        <v>3243.21</v>
      </c>
      <c r="M2234" s="663">
        <v>38918.520000000004</v>
      </c>
      <c r="N2234" s="662">
        <v>12</v>
      </c>
      <c r="O2234" s="745">
        <v>8.5</v>
      </c>
      <c r="P2234" s="663">
        <v>25945.68</v>
      </c>
      <c r="Q2234" s="678">
        <v>0.66666666666666663</v>
      </c>
      <c r="R2234" s="662">
        <v>8</v>
      </c>
      <c r="S2234" s="678">
        <v>0.66666666666666663</v>
      </c>
      <c r="T2234" s="745">
        <v>6</v>
      </c>
      <c r="U2234" s="701">
        <v>0.70588235294117652</v>
      </c>
    </row>
    <row r="2235" spans="1:21" ht="14.4" customHeight="1" x14ac:dyDescent="0.3">
      <c r="A2235" s="661">
        <v>12</v>
      </c>
      <c r="B2235" s="662" t="s">
        <v>543</v>
      </c>
      <c r="C2235" s="662" t="s">
        <v>2356</v>
      </c>
      <c r="D2235" s="743" t="s">
        <v>4570</v>
      </c>
      <c r="E2235" s="744" t="s">
        <v>2383</v>
      </c>
      <c r="F2235" s="662" t="s">
        <v>2351</v>
      </c>
      <c r="G2235" s="662" t="s">
        <v>2729</v>
      </c>
      <c r="H2235" s="662" t="s">
        <v>544</v>
      </c>
      <c r="I2235" s="662" t="s">
        <v>2914</v>
      </c>
      <c r="J2235" s="662" t="s">
        <v>1429</v>
      </c>
      <c r="K2235" s="662" t="s">
        <v>2731</v>
      </c>
      <c r="L2235" s="663">
        <v>3243.21</v>
      </c>
      <c r="M2235" s="663">
        <v>3243.21</v>
      </c>
      <c r="N2235" s="662">
        <v>1</v>
      </c>
      <c r="O2235" s="745">
        <v>1</v>
      </c>
      <c r="P2235" s="663">
        <v>3243.21</v>
      </c>
      <c r="Q2235" s="678">
        <v>1</v>
      </c>
      <c r="R2235" s="662">
        <v>1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12</v>
      </c>
      <c r="B2236" s="662" t="s">
        <v>543</v>
      </c>
      <c r="C2236" s="662" t="s">
        <v>2356</v>
      </c>
      <c r="D2236" s="743" t="s">
        <v>4570</v>
      </c>
      <c r="E2236" s="744" t="s">
        <v>2383</v>
      </c>
      <c r="F2236" s="662" t="s">
        <v>2351</v>
      </c>
      <c r="G2236" s="662" t="s">
        <v>2919</v>
      </c>
      <c r="H2236" s="662" t="s">
        <v>544</v>
      </c>
      <c r="I2236" s="662" t="s">
        <v>2920</v>
      </c>
      <c r="J2236" s="662" t="s">
        <v>2921</v>
      </c>
      <c r="K2236" s="662" t="s">
        <v>2922</v>
      </c>
      <c r="L2236" s="663">
        <v>1546.98</v>
      </c>
      <c r="M2236" s="663">
        <v>13922.819999999998</v>
      </c>
      <c r="N2236" s="662">
        <v>9</v>
      </c>
      <c r="O2236" s="745">
        <v>7.5</v>
      </c>
      <c r="P2236" s="663">
        <v>12375.839999999998</v>
      </c>
      <c r="Q2236" s="678">
        <v>0.88888888888888895</v>
      </c>
      <c r="R2236" s="662">
        <v>8</v>
      </c>
      <c r="S2236" s="678">
        <v>0.88888888888888884</v>
      </c>
      <c r="T2236" s="745">
        <v>6.5</v>
      </c>
      <c r="U2236" s="701">
        <v>0.8666666666666667</v>
      </c>
    </row>
    <row r="2237" spans="1:21" ht="14.4" customHeight="1" x14ac:dyDescent="0.3">
      <c r="A2237" s="661">
        <v>12</v>
      </c>
      <c r="B2237" s="662" t="s">
        <v>543</v>
      </c>
      <c r="C2237" s="662" t="s">
        <v>2356</v>
      </c>
      <c r="D2237" s="743" t="s">
        <v>4570</v>
      </c>
      <c r="E2237" s="744" t="s">
        <v>2383</v>
      </c>
      <c r="F2237" s="662" t="s">
        <v>2351</v>
      </c>
      <c r="G2237" s="662" t="s">
        <v>2919</v>
      </c>
      <c r="H2237" s="662" t="s">
        <v>544</v>
      </c>
      <c r="I2237" s="662" t="s">
        <v>2923</v>
      </c>
      <c r="J2237" s="662" t="s">
        <v>2921</v>
      </c>
      <c r="K2237" s="662" t="s">
        <v>2924</v>
      </c>
      <c r="L2237" s="663">
        <v>0</v>
      </c>
      <c r="M2237" s="663">
        <v>0</v>
      </c>
      <c r="N2237" s="662">
        <v>1</v>
      </c>
      <c r="O2237" s="745">
        <v>1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12</v>
      </c>
      <c r="B2238" s="662" t="s">
        <v>543</v>
      </c>
      <c r="C2238" s="662" t="s">
        <v>2356</v>
      </c>
      <c r="D2238" s="743" t="s">
        <v>4570</v>
      </c>
      <c r="E2238" s="744" t="s">
        <v>2383</v>
      </c>
      <c r="F2238" s="662" t="s">
        <v>2351</v>
      </c>
      <c r="G2238" s="662" t="s">
        <v>2419</v>
      </c>
      <c r="H2238" s="662" t="s">
        <v>544</v>
      </c>
      <c r="I2238" s="662" t="s">
        <v>2420</v>
      </c>
      <c r="J2238" s="662" t="s">
        <v>2421</v>
      </c>
      <c r="K2238" s="662" t="s">
        <v>2422</v>
      </c>
      <c r="L2238" s="663">
        <v>0</v>
      </c>
      <c r="M2238" s="663">
        <v>0</v>
      </c>
      <c r="N2238" s="662">
        <v>2</v>
      </c>
      <c r="O2238" s="745">
        <v>1.5</v>
      </c>
      <c r="P2238" s="663">
        <v>0</v>
      </c>
      <c r="Q2238" s="678"/>
      <c r="R2238" s="662">
        <v>1</v>
      </c>
      <c r="S2238" s="678">
        <v>0.5</v>
      </c>
      <c r="T2238" s="745">
        <v>0.5</v>
      </c>
      <c r="U2238" s="701">
        <v>0.33333333333333331</v>
      </c>
    </row>
    <row r="2239" spans="1:21" ht="14.4" customHeight="1" x14ac:dyDescent="0.3">
      <c r="A2239" s="661">
        <v>12</v>
      </c>
      <c r="B2239" s="662" t="s">
        <v>543</v>
      </c>
      <c r="C2239" s="662" t="s">
        <v>2356</v>
      </c>
      <c r="D2239" s="743" t="s">
        <v>4570</v>
      </c>
      <c r="E2239" s="744" t="s">
        <v>2383</v>
      </c>
      <c r="F2239" s="662" t="s">
        <v>2351</v>
      </c>
      <c r="G2239" s="662" t="s">
        <v>2626</v>
      </c>
      <c r="H2239" s="662" t="s">
        <v>544</v>
      </c>
      <c r="I2239" s="662" t="s">
        <v>2627</v>
      </c>
      <c r="J2239" s="662" t="s">
        <v>2628</v>
      </c>
      <c r="K2239" s="662" t="s">
        <v>2629</v>
      </c>
      <c r="L2239" s="663">
        <v>0</v>
      </c>
      <c r="M2239" s="663">
        <v>0</v>
      </c>
      <c r="N2239" s="662">
        <v>24</v>
      </c>
      <c r="O2239" s="745">
        <v>16</v>
      </c>
      <c r="P2239" s="663">
        <v>0</v>
      </c>
      <c r="Q2239" s="678"/>
      <c r="R2239" s="662">
        <v>20</v>
      </c>
      <c r="S2239" s="678">
        <v>0.83333333333333337</v>
      </c>
      <c r="T2239" s="745">
        <v>12</v>
      </c>
      <c r="U2239" s="701">
        <v>0.75</v>
      </c>
    </row>
    <row r="2240" spans="1:21" ht="14.4" customHeight="1" x14ac:dyDescent="0.3">
      <c r="A2240" s="661">
        <v>12</v>
      </c>
      <c r="B2240" s="662" t="s">
        <v>543</v>
      </c>
      <c r="C2240" s="662" t="s">
        <v>2356</v>
      </c>
      <c r="D2240" s="743" t="s">
        <v>4570</v>
      </c>
      <c r="E2240" s="744" t="s">
        <v>2383</v>
      </c>
      <c r="F2240" s="662" t="s">
        <v>2351</v>
      </c>
      <c r="G2240" s="662" t="s">
        <v>3884</v>
      </c>
      <c r="H2240" s="662" t="s">
        <v>544</v>
      </c>
      <c r="I2240" s="662" t="s">
        <v>3885</v>
      </c>
      <c r="J2240" s="662" t="s">
        <v>3886</v>
      </c>
      <c r="K2240" s="662" t="s">
        <v>3887</v>
      </c>
      <c r="L2240" s="663">
        <v>0</v>
      </c>
      <c r="M2240" s="663">
        <v>0</v>
      </c>
      <c r="N2240" s="662">
        <v>1</v>
      </c>
      <c r="O2240" s="745">
        <v>1</v>
      </c>
      <c r="P2240" s="663">
        <v>0</v>
      </c>
      <c r="Q2240" s="678"/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12</v>
      </c>
      <c r="B2241" s="662" t="s">
        <v>543</v>
      </c>
      <c r="C2241" s="662" t="s">
        <v>2356</v>
      </c>
      <c r="D2241" s="743" t="s">
        <v>4570</v>
      </c>
      <c r="E2241" s="744" t="s">
        <v>2383</v>
      </c>
      <c r="F2241" s="662" t="s">
        <v>2353</v>
      </c>
      <c r="G2241" s="662" t="s">
        <v>2671</v>
      </c>
      <c r="H2241" s="662" t="s">
        <v>544</v>
      </c>
      <c r="I2241" s="662" t="s">
        <v>3427</v>
      </c>
      <c r="J2241" s="662" t="s">
        <v>3428</v>
      </c>
      <c r="K2241" s="662" t="s">
        <v>3429</v>
      </c>
      <c r="L2241" s="663">
        <v>320</v>
      </c>
      <c r="M2241" s="663">
        <v>320</v>
      </c>
      <c r="N2241" s="662">
        <v>1</v>
      </c>
      <c r="O2241" s="745">
        <v>1</v>
      </c>
      <c r="P2241" s="663">
        <v>320</v>
      </c>
      <c r="Q2241" s="678">
        <v>1</v>
      </c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12</v>
      </c>
      <c r="B2242" s="662" t="s">
        <v>543</v>
      </c>
      <c r="C2242" s="662" t="s">
        <v>2356</v>
      </c>
      <c r="D2242" s="743" t="s">
        <v>4570</v>
      </c>
      <c r="E2242" s="744" t="s">
        <v>2383</v>
      </c>
      <c r="F2242" s="662" t="s">
        <v>2353</v>
      </c>
      <c r="G2242" s="662" t="s">
        <v>2671</v>
      </c>
      <c r="H2242" s="662" t="s">
        <v>544</v>
      </c>
      <c r="I2242" s="662" t="s">
        <v>3430</v>
      </c>
      <c r="J2242" s="662" t="s">
        <v>3431</v>
      </c>
      <c r="K2242" s="662" t="s">
        <v>3432</v>
      </c>
      <c r="L2242" s="663">
        <v>300</v>
      </c>
      <c r="M2242" s="663">
        <v>300</v>
      </c>
      <c r="N2242" s="662">
        <v>1</v>
      </c>
      <c r="O2242" s="745">
        <v>1</v>
      </c>
      <c r="P2242" s="663">
        <v>300</v>
      </c>
      <c r="Q2242" s="678">
        <v>1</v>
      </c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12</v>
      </c>
      <c r="B2243" s="662" t="s">
        <v>543</v>
      </c>
      <c r="C2243" s="662" t="s">
        <v>2356</v>
      </c>
      <c r="D2243" s="743" t="s">
        <v>4570</v>
      </c>
      <c r="E2243" s="744" t="s">
        <v>2383</v>
      </c>
      <c r="F2243" s="662" t="s">
        <v>2353</v>
      </c>
      <c r="G2243" s="662" t="s">
        <v>2671</v>
      </c>
      <c r="H2243" s="662" t="s">
        <v>544</v>
      </c>
      <c r="I2243" s="662" t="s">
        <v>1876</v>
      </c>
      <c r="J2243" s="662" t="s">
        <v>3435</v>
      </c>
      <c r="K2243" s="662" t="s">
        <v>3436</v>
      </c>
      <c r="L2243" s="663">
        <v>1430.6</v>
      </c>
      <c r="M2243" s="663">
        <v>7153</v>
      </c>
      <c r="N2243" s="662">
        <v>5</v>
      </c>
      <c r="O2243" s="745">
        <v>1</v>
      </c>
      <c r="P2243" s="663">
        <v>7153</v>
      </c>
      <c r="Q2243" s="678">
        <v>1</v>
      </c>
      <c r="R2243" s="662">
        <v>5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12</v>
      </c>
      <c r="B2244" s="662" t="s">
        <v>543</v>
      </c>
      <c r="C2244" s="662" t="s">
        <v>2356</v>
      </c>
      <c r="D2244" s="743" t="s">
        <v>4570</v>
      </c>
      <c r="E2244" s="744" t="s">
        <v>2383</v>
      </c>
      <c r="F2244" s="662" t="s">
        <v>2353</v>
      </c>
      <c r="G2244" s="662" t="s">
        <v>2671</v>
      </c>
      <c r="H2244" s="662" t="s">
        <v>544</v>
      </c>
      <c r="I2244" s="662" t="s">
        <v>3463</v>
      </c>
      <c r="J2244" s="662" t="s">
        <v>3464</v>
      </c>
      <c r="K2244" s="662" t="s">
        <v>3465</v>
      </c>
      <c r="L2244" s="663">
        <v>525.23</v>
      </c>
      <c r="M2244" s="663">
        <v>1050.46</v>
      </c>
      <c r="N2244" s="662">
        <v>2</v>
      </c>
      <c r="O2244" s="745">
        <v>1</v>
      </c>
      <c r="P2244" s="663">
        <v>1050.46</v>
      </c>
      <c r="Q2244" s="678">
        <v>1</v>
      </c>
      <c r="R2244" s="662">
        <v>2</v>
      </c>
      <c r="S2244" s="678">
        <v>1</v>
      </c>
      <c r="T2244" s="745">
        <v>1</v>
      </c>
      <c r="U2244" s="701">
        <v>1</v>
      </c>
    </row>
    <row r="2245" spans="1:21" ht="14.4" customHeight="1" x14ac:dyDescent="0.3">
      <c r="A2245" s="661">
        <v>12</v>
      </c>
      <c r="B2245" s="662" t="s">
        <v>543</v>
      </c>
      <c r="C2245" s="662" t="s">
        <v>2356</v>
      </c>
      <c r="D2245" s="743" t="s">
        <v>4570</v>
      </c>
      <c r="E2245" s="744" t="s">
        <v>2383</v>
      </c>
      <c r="F2245" s="662" t="s">
        <v>2353</v>
      </c>
      <c r="G2245" s="662" t="s">
        <v>2671</v>
      </c>
      <c r="H2245" s="662" t="s">
        <v>544</v>
      </c>
      <c r="I2245" s="662" t="s">
        <v>3466</v>
      </c>
      <c r="J2245" s="662" t="s">
        <v>3467</v>
      </c>
      <c r="K2245" s="662" t="s">
        <v>2432</v>
      </c>
      <c r="L2245" s="663">
        <v>117.42</v>
      </c>
      <c r="M2245" s="663">
        <v>234.84</v>
      </c>
      <c r="N2245" s="662">
        <v>2</v>
      </c>
      <c r="O2245" s="745">
        <v>1</v>
      </c>
      <c r="P2245" s="663">
        <v>234.84</v>
      </c>
      <c r="Q2245" s="678">
        <v>1</v>
      </c>
      <c r="R2245" s="662">
        <v>2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12</v>
      </c>
      <c r="B2246" s="662" t="s">
        <v>543</v>
      </c>
      <c r="C2246" s="662" t="s">
        <v>2356</v>
      </c>
      <c r="D2246" s="743" t="s">
        <v>4570</v>
      </c>
      <c r="E2246" s="744" t="s">
        <v>2383</v>
      </c>
      <c r="F2246" s="662" t="s">
        <v>2353</v>
      </c>
      <c r="G2246" s="662" t="s">
        <v>2671</v>
      </c>
      <c r="H2246" s="662" t="s">
        <v>544</v>
      </c>
      <c r="I2246" s="662" t="s">
        <v>3487</v>
      </c>
      <c r="J2246" s="662" t="s">
        <v>3488</v>
      </c>
      <c r="K2246" s="662" t="s">
        <v>3489</v>
      </c>
      <c r="L2246" s="663">
        <v>198.08</v>
      </c>
      <c r="M2246" s="663">
        <v>594.24</v>
      </c>
      <c r="N2246" s="662">
        <v>3</v>
      </c>
      <c r="O2246" s="745">
        <v>1</v>
      </c>
      <c r="P2246" s="663">
        <v>594.24</v>
      </c>
      <c r="Q2246" s="678">
        <v>1</v>
      </c>
      <c r="R2246" s="662">
        <v>3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12</v>
      </c>
      <c r="B2247" s="662" t="s">
        <v>543</v>
      </c>
      <c r="C2247" s="662" t="s">
        <v>2356</v>
      </c>
      <c r="D2247" s="743" t="s">
        <v>4570</v>
      </c>
      <c r="E2247" s="744" t="s">
        <v>2383</v>
      </c>
      <c r="F2247" s="662" t="s">
        <v>2353</v>
      </c>
      <c r="G2247" s="662" t="s">
        <v>2671</v>
      </c>
      <c r="H2247" s="662" t="s">
        <v>544</v>
      </c>
      <c r="I2247" s="662" t="s">
        <v>3514</v>
      </c>
      <c r="J2247" s="662" t="s">
        <v>3515</v>
      </c>
      <c r="K2247" s="662" t="s">
        <v>3516</v>
      </c>
      <c r="L2247" s="663">
        <v>1070</v>
      </c>
      <c r="M2247" s="663">
        <v>6420</v>
      </c>
      <c r="N2247" s="662">
        <v>6</v>
      </c>
      <c r="O2247" s="745">
        <v>1</v>
      </c>
      <c r="P2247" s="663">
        <v>6420</v>
      </c>
      <c r="Q2247" s="678">
        <v>1</v>
      </c>
      <c r="R2247" s="662">
        <v>6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12</v>
      </c>
      <c r="B2248" s="662" t="s">
        <v>543</v>
      </c>
      <c r="C2248" s="662" t="s">
        <v>2356</v>
      </c>
      <c r="D2248" s="743" t="s">
        <v>4570</v>
      </c>
      <c r="E2248" s="744" t="s">
        <v>2383</v>
      </c>
      <c r="F2248" s="662" t="s">
        <v>2353</v>
      </c>
      <c r="G2248" s="662" t="s">
        <v>2671</v>
      </c>
      <c r="H2248" s="662" t="s">
        <v>544</v>
      </c>
      <c r="I2248" s="662" t="s">
        <v>3517</v>
      </c>
      <c r="J2248" s="662" t="s">
        <v>3518</v>
      </c>
      <c r="K2248" s="662" t="s">
        <v>3519</v>
      </c>
      <c r="L2248" s="663">
        <v>3060</v>
      </c>
      <c r="M2248" s="663">
        <v>6120</v>
      </c>
      <c r="N2248" s="662">
        <v>2</v>
      </c>
      <c r="O2248" s="745">
        <v>1</v>
      </c>
      <c r="P2248" s="663">
        <v>6120</v>
      </c>
      <c r="Q2248" s="678">
        <v>1</v>
      </c>
      <c r="R2248" s="662">
        <v>2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12</v>
      </c>
      <c r="B2249" s="662" t="s">
        <v>543</v>
      </c>
      <c r="C2249" s="662" t="s">
        <v>2356</v>
      </c>
      <c r="D2249" s="743" t="s">
        <v>4570</v>
      </c>
      <c r="E2249" s="744" t="s">
        <v>2383</v>
      </c>
      <c r="F2249" s="662" t="s">
        <v>2353</v>
      </c>
      <c r="G2249" s="662" t="s">
        <v>2939</v>
      </c>
      <c r="H2249" s="662" t="s">
        <v>544</v>
      </c>
      <c r="I2249" s="662" t="s">
        <v>3181</v>
      </c>
      <c r="J2249" s="662" t="s">
        <v>3182</v>
      </c>
      <c r="K2249" s="662" t="s">
        <v>3183</v>
      </c>
      <c r="L2249" s="663">
        <v>99</v>
      </c>
      <c r="M2249" s="663">
        <v>396</v>
      </c>
      <c r="N2249" s="662">
        <v>4</v>
      </c>
      <c r="O2249" s="745">
        <v>1</v>
      </c>
      <c r="P2249" s="663">
        <v>396</v>
      </c>
      <c r="Q2249" s="678">
        <v>1</v>
      </c>
      <c r="R2249" s="662">
        <v>4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12</v>
      </c>
      <c r="B2250" s="662" t="s">
        <v>543</v>
      </c>
      <c r="C2250" s="662" t="s">
        <v>2356</v>
      </c>
      <c r="D2250" s="743" t="s">
        <v>4570</v>
      </c>
      <c r="E2250" s="744" t="s">
        <v>2383</v>
      </c>
      <c r="F2250" s="662" t="s">
        <v>2353</v>
      </c>
      <c r="G2250" s="662" t="s">
        <v>2939</v>
      </c>
      <c r="H2250" s="662" t="s">
        <v>544</v>
      </c>
      <c r="I2250" s="662" t="s">
        <v>3184</v>
      </c>
      <c r="J2250" s="662" t="s">
        <v>3185</v>
      </c>
      <c r="K2250" s="662" t="s">
        <v>3186</v>
      </c>
      <c r="L2250" s="663">
        <v>50</v>
      </c>
      <c r="M2250" s="663">
        <v>100</v>
      </c>
      <c r="N2250" s="662">
        <v>2</v>
      </c>
      <c r="O2250" s="745">
        <v>1</v>
      </c>
      <c r="P2250" s="663">
        <v>100</v>
      </c>
      <c r="Q2250" s="678">
        <v>1</v>
      </c>
      <c r="R2250" s="662">
        <v>2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12</v>
      </c>
      <c r="B2251" s="662" t="s">
        <v>543</v>
      </c>
      <c r="C2251" s="662" t="s">
        <v>2356</v>
      </c>
      <c r="D2251" s="743" t="s">
        <v>4570</v>
      </c>
      <c r="E2251" s="744" t="s">
        <v>2383</v>
      </c>
      <c r="F2251" s="662" t="s">
        <v>2353</v>
      </c>
      <c r="G2251" s="662" t="s">
        <v>2426</v>
      </c>
      <c r="H2251" s="662" t="s">
        <v>544</v>
      </c>
      <c r="I2251" s="662" t="s">
        <v>2511</v>
      </c>
      <c r="J2251" s="662" t="s">
        <v>2512</v>
      </c>
      <c r="K2251" s="662" t="s">
        <v>2513</v>
      </c>
      <c r="L2251" s="663">
        <v>162.71</v>
      </c>
      <c r="M2251" s="663">
        <v>2603.36</v>
      </c>
      <c r="N2251" s="662">
        <v>16</v>
      </c>
      <c r="O2251" s="745">
        <v>1</v>
      </c>
      <c r="P2251" s="663">
        <v>2603.36</v>
      </c>
      <c r="Q2251" s="678">
        <v>1</v>
      </c>
      <c r="R2251" s="662">
        <v>16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12</v>
      </c>
      <c r="B2252" s="662" t="s">
        <v>543</v>
      </c>
      <c r="C2252" s="662" t="s">
        <v>2356</v>
      </c>
      <c r="D2252" s="743" t="s">
        <v>4570</v>
      </c>
      <c r="E2252" s="744" t="s">
        <v>2383</v>
      </c>
      <c r="F2252" s="662" t="s">
        <v>2353</v>
      </c>
      <c r="G2252" s="662" t="s">
        <v>2426</v>
      </c>
      <c r="H2252" s="662" t="s">
        <v>544</v>
      </c>
      <c r="I2252" s="662" t="s">
        <v>3188</v>
      </c>
      <c r="J2252" s="662" t="s">
        <v>3189</v>
      </c>
      <c r="K2252" s="662" t="s">
        <v>3190</v>
      </c>
      <c r="L2252" s="663">
        <v>420</v>
      </c>
      <c r="M2252" s="663">
        <v>840</v>
      </c>
      <c r="N2252" s="662">
        <v>2</v>
      </c>
      <c r="O2252" s="745">
        <v>1</v>
      </c>
      <c r="P2252" s="663">
        <v>840</v>
      </c>
      <c r="Q2252" s="678">
        <v>1</v>
      </c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12</v>
      </c>
      <c r="B2253" s="662" t="s">
        <v>543</v>
      </c>
      <c r="C2253" s="662" t="s">
        <v>2356</v>
      </c>
      <c r="D2253" s="743" t="s">
        <v>4570</v>
      </c>
      <c r="E2253" s="744" t="s">
        <v>2383</v>
      </c>
      <c r="F2253" s="662" t="s">
        <v>2353</v>
      </c>
      <c r="G2253" s="662" t="s">
        <v>2426</v>
      </c>
      <c r="H2253" s="662" t="s">
        <v>544</v>
      </c>
      <c r="I2253" s="662" t="s">
        <v>2430</v>
      </c>
      <c r="J2253" s="662" t="s">
        <v>2431</v>
      </c>
      <c r="K2253" s="662" t="s">
        <v>2432</v>
      </c>
      <c r="L2253" s="663">
        <v>87</v>
      </c>
      <c r="M2253" s="663">
        <v>87</v>
      </c>
      <c r="N2253" s="662">
        <v>1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12</v>
      </c>
      <c r="B2254" s="662" t="s">
        <v>543</v>
      </c>
      <c r="C2254" s="662" t="s">
        <v>2356</v>
      </c>
      <c r="D2254" s="743" t="s">
        <v>4570</v>
      </c>
      <c r="E2254" s="744" t="s">
        <v>2383</v>
      </c>
      <c r="F2254" s="662" t="s">
        <v>2353</v>
      </c>
      <c r="G2254" s="662" t="s">
        <v>2426</v>
      </c>
      <c r="H2254" s="662" t="s">
        <v>544</v>
      </c>
      <c r="I2254" s="662" t="s">
        <v>3194</v>
      </c>
      <c r="J2254" s="662" t="s">
        <v>3195</v>
      </c>
      <c r="K2254" s="662" t="s">
        <v>3196</v>
      </c>
      <c r="L2254" s="663">
        <v>189.85</v>
      </c>
      <c r="M2254" s="663">
        <v>1328.95</v>
      </c>
      <c r="N2254" s="662">
        <v>7</v>
      </c>
      <c r="O2254" s="745">
        <v>1</v>
      </c>
      <c r="P2254" s="663">
        <v>1328.95</v>
      </c>
      <c r="Q2254" s="678">
        <v>1</v>
      </c>
      <c r="R2254" s="662">
        <v>7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12</v>
      </c>
      <c r="B2255" s="662" t="s">
        <v>543</v>
      </c>
      <c r="C2255" s="662" t="s">
        <v>2356</v>
      </c>
      <c r="D2255" s="743" t="s">
        <v>4570</v>
      </c>
      <c r="E2255" s="744" t="s">
        <v>2383</v>
      </c>
      <c r="F2255" s="662" t="s">
        <v>2353</v>
      </c>
      <c r="G2255" s="662" t="s">
        <v>2426</v>
      </c>
      <c r="H2255" s="662" t="s">
        <v>544</v>
      </c>
      <c r="I2255" s="662" t="s">
        <v>2436</v>
      </c>
      <c r="J2255" s="662" t="s">
        <v>2437</v>
      </c>
      <c r="K2255" s="662" t="s">
        <v>2438</v>
      </c>
      <c r="L2255" s="663">
        <v>190</v>
      </c>
      <c r="M2255" s="663">
        <v>1330</v>
      </c>
      <c r="N2255" s="662">
        <v>7</v>
      </c>
      <c r="O2255" s="745">
        <v>1</v>
      </c>
      <c r="P2255" s="663">
        <v>1330</v>
      </c>
      <c r="Q2255" s="678">
        <v>1</v>
      </c>
      <c r="R2255" s="662">
        <v>7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12</v>
      </c>
      <c r="B2256" s="662" t="s">
        <v>543</v>
      </c>
      <c r="C2256" s="662" t="s">
        <v>2356</v>
      </c>
      <c r="D2256" s="743" t="s">
        <v>4570</v>
      </c>
      <c r="E2256" s="744" t="s">
        <v>2383</v>
      </c>
      <c r="F2256" s="662" t="s">
        <v>2353</v>
      </c>
      <c r="G2256" s="662" t="s">
        <v>2426</v>
      </c>
      <c r="H2256" s="662" t="s">
        <v>544</v>
      </c>
      <c r="I2256" s="662" t="s">
        <v>4390</v>
      </c>
      <c r="J2256" s="662" t="s">
        <v>4391</v>
      </c>
      <c r="K2256" s="662" t="s">
        <v>4392</v>
      </c>
      <c r="L2256" s="663">
        <v>537.46</v>
      </c>
      <c r="M2256" s="663">
        <v>3762.2200000000003</v>
      </c>
      <c r="N2256" s="662">
        <v>7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12</v>
      </c>
      <c r="B2257" s="662" t="s">
        <v>543</v>
      </c>
      <c r="C2257" s="662" t="s">
        <v>2356</v>
      </c>
      <c r="D2257" s="743" t="s">
        <v>4570</v>
      </c>
      <c r="E2257" s="744" t="s">
        <v>2385</v>
      </c>
      <c r="F2257" s="662" t="s">
        <v>2351</v>
      </c>
      <c r="G2257" s="662" t="s">
        <v>2733</v>
      </c>
      <c r="H2257" s="662" t="s">
        <v>544</v>
      </c>
      <c r="I2257" s="662" t="s">
        <v>2734</v>
      </c>
      <c r="J2257" s="662" t="s">
        <v>2735</v>
      </c>
      <c r="K2257" s="662" t="s">
        <v>2736</v>
      </c>
      <c r="L2257" s="663">
        <v>0</v>
      </c>
      <c r="M2257" s="663">
        <v>0</v>
      </c>
      <c r="N2257" s="662">
        <v>27</v>
      </c>
      <c r="O2257" s="745">
        <v>11</v>
      </c>
      <c r="P2257" s="663">
        <v>0</v>
      </c>
      <c r="Q2257" s="678"/>
      <c r="R2257" s="662">
        <v>23</v>
      </c>
      <c r="S2257" s="678">
        <v>0.85185185185185186</v>
      </c>
      <c r="T2257" s="745">
        <v>8</v>
      </c>
      <c r="U2257" s="701">
        <v>0.72727272727272729</v>
      </c>
    </row>
    <row r="2258" spans="1:21" ht="14.4" customHeight="1" x14ac:dyDescent="0.3">
      <c r="A2258" s="661">
        <v>12</v>
      </c>
      <c r="B2258" s="662" t="s">
        <v>543</v>
      </c>
      <c r="C2258" s="662" t="s">
        <v>2356</v>
      </c>
      <c r="D2258" s="743" t="s">
        <v>4570</v>
      </c>
      <c r="E2258" s="744" t="s">
        <v>2385</v>
      </c>
      <c r="F2258" s="662" t="s">
        <v>2351</v>
      </c>
      <c r="G2258" s="662" t="s">
        <v>2733</v>
      </c>
      <c r="H2258" s="662" t="s">
        <v>544</v>
      </c>
      <c r="I2258" s="662" t="s">
        <v>3028</v>
      </c>
      <c r="J2258" s="662" t="s">
        <v>3029</v>
      </c>
      <c r="K2258" s="662" t="s">
        <v>3030</v>
      </c>
      <c r="L2258" s="663">
        <v>0</v>
      </c>
      <c r="M2258" s="663">
        <v>0</v>
      </c>
      <c r="N2258" s="662">
        <v>5</v>
      </c>
      <c r="O2258" s="745">
        <v>5</v>
      </c>
      <c r="P2258" s="663">
        <v>0</v>
      </c>
      <c r="Q2258" s="678"/>
      <c r="R2258" s="662">
        <v>4</v>
      </c>
      <c r="S2258" s="678">
        <v>0.8</v>
      </c>
      <c r="T2258" s="745">
        <v>4</v>
      </c>
      <c r="U2258" s="701">
        <v>0.8</v>
      </c>
    </row>
    <row r="2259" spans="1:21" ht="14.4" customHeight="1" x14ac:dyDescent="0.3">
      <c r="A2259" s="661">
        <v>12</v>
      </c>
      <c r="B2259" s="662" t="s">
        <v>543</v>
      </c>
      <c r="C2259" s="662" t="s">
        <v>2356</v>
      </c>
      <c r="D2259" s="743" t="s">
        <v>4570</v>
      </c>
      <c r="E2259" s="744" t="s">
        <v>2385</v>
      </c>
      <c r="F2259" s="662" t="s">
        <v>2351</v>
      </c>
      <c r="G2259" s="662" t="s">
        <v>2389</v>
      </c>
      <c r="H2259" s="662" t="s">
        <v>1529</v>
      </c>
      <c r="I2259" s="662" t="s">
        <v>1872</v>
      </c>
      <c r="J2259" s="662" t="s">
        <v>1712</v>
      </c>
      <c r="K2259" s="662" t="s">
        <v>2273</v>
      </c>
      <c r="L2259" s="663">
        <v>154.36000000000001</v>
      </c>
      <c r="M2259" s="663">
        <v>463.08000000000004</v>
      </c>
      <c r="N2259" s="662">
        <v>3</v>
      </c>
      <c r="O2259" s="745">
        <v>2</v>
      </c>
      <c r="P2259" s="663">
        <v>154.36000000000001</v>
      </c>
      <c r="Q2259" s="678">
        <v>0.33333333333333331</v>
      </c>
      <c r="R2259" s="662">
        <v>1</v>
      </c>
      <c r="S2259" s="678">
        <v>0.33333333333333331</v>
      </c>
      <c r="T2259" s="745">
        <v>1</v>
      </c>
      <c r="U2259" s="701">
        <v>0.5</v>
      </c>
    </row>
    <row r="2260" spans="1:21" ht="14.4" customHeight="1" x14ac:dyDescent="0.3">
      <c r="A2260" s="661">
        <v>12</v>
      </c>
      <c r="B2260" s="662" t="s">
        <v>543</v>
      </c>
      <c r="C2260" s="662" t="s">
        <v>2356</v>
      </c>
      <c r="D2260" s="743" t="s">
        <v>4570</v>
      </c>
      <c r="E2260" s="744" t="s">
        <v>2385</v>
      </c>
      <c r="F2260" s="662" t="s">
        <v>2351</v>
      </c>
      <c r="G2260" s="662" t="s">
        <v>3222</v>
      </c>
      <c r="H2260" s="662" t="s">
        <v>1529</v>
      </c>
      <c r="I2260" s="662" t="s">
        <v>1887</v>
      </c>
      <c r="J2260" s="662" t="s">
        <v>1888</v>
      </c>
      <c r="K2260" s="662" t="s">
        <v>2290</v>
      </c>
      <c r="L2260" s="663">
        <v>70.540000000000006</v>
      </c>
      <c r="M2260" s="663">
        <v>846.48</v>
      </c>
      <c r="N2260" s="662">
        <v>12</v>
      </c>
      <c r="O2260" s="745">
        <v>4</v>
      </c>
      <c r="P2260" s="663">
        <v>634.86</v>
      </c>
      <c r="Q2260" s="678">
        <v>0.75</v>
      </c>
      <c r="R2260" s="662">
        <v>9</v>
      </c>
      <c r="S2260" s="678">
        <v>0.75</v>
      </c>
      <c r="T2260" s="745">
        <v>3</v>
      </c>
      <c r="U2260" s="701">
        <v>0.75</v>
      </c>
    </row>
    <row r="2261" spans="1:21" ht="14.4" customHeight="1" x14ac:dyDescent="0.3">
      <c r="A2261" s="661">
        <v>12</v>
      </c>
      <c r="B2261" s="662" t="s">
        <v>543</v>
      </c>
      <c r="C2261" s="662" t="s">
        <v>2356</v>
      </c>
      <c r="D2261" s="743" t="s">
        <v>4570</v>
      </c>
      <c r="E2261" s="744" t="s">
        <v>2385</v>
      </c>
      <c r="F2261" s="662" t="s">
        <v>2351</v>
      </c>
      <c r="G2261" s="662" t="s">
        <v>2742</v>
      </c>
      <c r="H2261" s="662" t="s">
        <v>544</v>
      </c>
      <c r="I2261" s="662" t="s">
        <v>2743</v>
      </c>
      <c r="J2261" s="662" t="s">
        <v>2744</v>
      </c>
      <c r="K2261" s="662" t="s">
        <v>2706</v>
      </c>
      <c r="L2261" s="663">
        <v>55.95</v>
      </c>
      <c r="M2261" s="663">
        <v>671.40000000000009</v>
      </c>
      <c r="N2261" s="662">
        <v>12</v>
      </c>
      <c r="O2261" s="745">
        <v>1</v>
      </c>
      <c r="P2261" s="663">
        <v>671.40000000000009</v>
      </c>
      <c r="Q2261" s="678">
        <v>1</v>
      </c>
      <c r="R2261" s="662">
        <v>12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12</v>
      </c>
      <c r="B2262" s="662" t="s">
        <v>543</v>
      </c>
      <c r="C2262" s="662" t="s">
        <v>2356</v>
      </c>
      <c r="D2262" s="743" t="s">
        <v>4570</v>
      </c>
      <c r="E2262" s="744" t="s">
        <v>2385</v>
      </c>
      <c r="F2262" s="662" t="s">
        <v>2351</v>
      </c>
      <c r="G2262" s="662" t="s">
        <v>2742</v>
      </c>
      <c r="H2262" s="662" t="s">
        <v>544</v>
      </c>
      <c r="I2262" s="662" t="s">
        <v>2745</v>
      </c>
      <c r="J2262" s="662" t="s">
        <v>2746</v>
      </c>
      <c r="K2262" s="662" t="s">
        <v>2747</v>
      </c>
      <c r="L2262" s="663">
        <v>128.55000000000001</v>
      </c>
      <c r="M2262" s="663">
        <v>514.20000000000005</v>
      </c>
      <c r="N2262" s="662">
        <v>4</v>
      </c>
      <c r="O2262" s="745">
        <v>0.5</v>
      </c>
      <c r="P2262" s="663">
        <v>514.20000000000005</v>
      </c>
      <c r="Q2262" s="678">
        <v>1</v>
      </c>
      <c r="R2262" s="662">
        <v>4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12</v>
      </c>
      <c r="B2263" s="662" t="s">
        <v>543</v>
      </c>
      <c r="C2263" s="662" t="s">
        <v>2356</v>
      </c>
      <c r="D2263" s="743" t="s">
        <v>4570</v>
      </c>
      <c r="E2263" s="744" t="s">
        <v>2385</v>
      </c>
      <c r="F2263" s="662" t="s">
        <v>2351</v>
      </c>
      <c r="G2263" s="662" t="s">
        <v>2748</v>
      </c>
      <c r="H2263" s="662" t="s">
        <v>1529</v>
      </c>
      <c r="I2263" s="662" t="s">
        <v>1706</v>
      </c>
      <c r="J2263" s="662" t="s">
        <v>1707</v>
      </c>
      <c r="K2263" s="662" t="s">
        <v>2306</v>
      </c>
      <c r="L2263" s="663">
        <v>206.88</v>
      </c>
      <c r="M2263" s="663">
        <v>620.64</v>
      </c>
      <c r="N2263" s="662">
        <v>3</v>
      </c>
      <c r="O2263" s="745">
        <v>1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12</v>
      </c>
      <c r="B2264" s="662" t="s">
        <v>543</v>
      </c>
      <c r="C2264" s="662" t="s">
        <v>2356</v>
      </c>
      <c r="D2264" s="743" t="s">
        <v>4570</v>
      </c>
      <c r="E2264" s="744" t="s">
        <v>2385</v>
      </c>
      <c r="F2264" s="662" t="s">
        <v>2351</v>
      </c>
      <c r="G2264" s="662" t="s">
        <v>2748</v>
      </c>
      <c r="H2264" s="662" t="s">
        <v>1529</v>
      </c>
      <c r="I2264" s="662" t="s">
        <v>2749</v>
      </c>
      <c r="J2264" s="662" t="s">
        <v>2750</v>
      </c>
      <c r="K2264" s="662" t="s">
        <v>2751</v>
      </c>
      <c r="L2264" s="663">
        <v>1091.0899999999999</v>
      </c>
      <c r="M2264" s="663">
        <v>1091.0899999999999</v>
      </c>
      <c r="N2264" s="662">
        <v>1</v>
      </c>
      <c r="O2264" s="745">
        <v>1</v>
      </c>
      <c r="P2264" s="663">
        <v>1091.0899999999999</v>
      </c>
      <c r="Q2264" s="678">
        <v>1</v>
      </c>
      <c r="R2264" s="662">
        <v>1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12</v>
      </c>
      <c r="B2265" s="662" t="s">
        <v>543</v>
      </c>
      <c r="C2265" s="662" t="s">
        <v>2356</v>
      </c>
      <c r="D2265" s="743" t="s">
        <v>4570</v>
      </c>
      <c r="E2265" s="744" t="s">
        <v>2385</v>
      </c>
      <c r="F2265" s="662" t="s">
        <v>2351</v>
      </c>
      <c r="G2265" s="662" t="s">
        <v>2748</v>
      </c>
      <c r="H2265" s="662" t="s">
        <v>1529</v>
      </c>
      <c r="I2265" s="662" t="s">
        <v>2752</v>
      </c>
      <c r="J2265" s="662" t="s">
        <v>2750</v>
      </c>
      <c r="K2265" s="662" t="s">
        <v>2753</v>
      </c>
      <c r="L2265" s="663">
        <v>3818.86</v>
      </c>
      <c r="M2265" s="663">
        <v>164210.98000000001</v>
      </c>
      <c r="N2265" s="662">
        <v>43</v>
      </c>
      <c r="O2265" s="745">
        <v>37</v>
      </c>
      <c r="P2265" s="663">
        <v>129841.24</v>
      </c>
      <c r="Q2265" s="678">
        <v>0.79069767441860461</v>
      </c>
      <c r="R2265" s="662">
        <v>34</v>
      </c>
      <c r="S2265" s="678">
        <v>0.79069767441860461</v>
      </c>
      <c r="T2265" s="745">
        <v>28.5</v>
      </c>
      <c r="U2265" s="701">
        <v>0.77027027027027029</v>
      </c>
    </row>
    <row r="2266" spans="1:21" ht="14.4" customHeight="1" x14ac:dyDescent="0.3">
      <c r="A2266" s="661">
        <v>12</v>
      </c>
      <c r="B2266" s="662" t="s">
        <v>543</v>
      </c>
      <c r="C2266" s="662" t="s">
        <v>2356</v>
      </c>
      <c r="D2266" s="743" t="s">
        <v>4570</v>
      </c>
      <c r="E2266" s="744" t="s">
        <v>2385</v>
      </c>
      <c r="F2266" s="662" t="s">
        <v>2351</v>
      </c>
      <c r="G2266" s="662" t="s">
        <v>2748</v>
      </c>
      <c r="H2266" s="662" t="s">
        <v>544</v>
      </c>
      <c r="I2266" s="662" t="s">
        <v>4393</v>
      </c>
      <c r="J2266" s="662" t="s">
        <v>4394</v>
      </c>
      <c r="K2266" s="662" t="s">
        <v>2186</v>
      </c>
      <c r="L2266" s="663">
        <v>1169.03</v>
      </c>
      <c r="M2266" s="663">
        <v>10521.27</v>
      </c>
      <c r="N2266" s="662">
        <v>9</v>
      </c>
      <c r="O2266" s="745">
        <v>2</v>
      </c>
      <c r="P2266" s="663">
        <v>3507.09</v>
      </c>
      <c r="Q2266" s="678">
        <v>0.33333333333333331</v>
      </c>
      <c r="R2266" s="662">
        <v>3</v>
      </c>
      <c r="S2266" s="678">
        <v>0.33333333333333331</v>
      </c>
      <c r="T2266" s="745">
        <v>0.5</v>
      </c>
      <c r="U2266" s="701">
        <v>0.25</v>
      </c>
    </row>
    <row r="2267" spans="1:21" ht="14.4" customHeight="1" x14ac:dyDescent="0.3">
      <c r="A2267" s="661">
        <v>12</v>
      </c>
      <c r="B2267" s="662" t="s">
        <v>543</v>
      </c>
      <c r="C2267" s="662" t="s">
        <v>2356</v>
      </c>
      <c r="D2267" s="743" t="s">
        <v>4570</v>
      </c>
      <c r="E2267" s="744" t="s">
        <v>2385</v>
      </c>
      <c r="F2267" s="662" t="s">
        <v>2351</v>
      </c>
      <c r="G2267" s="662" t="s">
        <v>2748</v>
      </c>
      <c r="H2267" s="662" t="s">
        <v>544</v>
      </c>
      <c r="I2267" s="662" t="s">
        <v>4395</v>
      </c>
      <c r="J2267" s="662" t="s">
        <v>4394</v>
      </c>
      <c r="K2267" s="662" t="s">
        <v>4396</v>
      </c>
      <c r="L2267" s="663">
        <v>3507.09</v>
      </c>
      <c r="M2267" s="663">
        <v>3507.09</v>
      </c>
      <c r="N2267" s="662">
        <v>1</v>
      </c>
      <c r="O2267" s="745">
        <v>1</v>
      </c>
      <c r="P2267" s="663">
        <v>3507.09</v>
      </c>
      <c r="Q2267" s="678">
        <v>1</v>
      </c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12</v>
      </c>
      <c r="B2268" s="662" t="s">
        <v>543</v>
      </c>
      <c r="C2268" s="662" t="s">
        <v>2356</v>
      </c>
      <c r="D2268" s="743" t="s">
        <v>4570</v>
      </c>
      <c r="E2268" s="744" t="s">
        <v>2385</v>
      </c>
      <c r="F2268" s="662" t="s">
        <v>2351</v>
      </c>
      <c r="G2268" s="662" t="s">
        <v>2390</v>
      </c>
      <c r="H2268" s="662" t="s">
        <v>544</v>
      </c>
      <c r="I2268" s="662" t="s">
        <v>2594</v>
      </c>
      <c r="J2268" s="662" t="s">
        <v>2463</v>
      </c>
      <c r="K2268" s="662" t="s">
        <v>2595</v>
      </c>
      <c r="L2268" s="663">
        <v>85.27</v>
      </c>
      <c r="M2268" s="663">
        <v>85.27</v>
      </c>
      <c r="N2268" s="662">
        <v>1</v>
      </c>
      <c r="O2268" s="745">
        <v>1</v>
      </c>
      <c r="P2268" s="663">
        <v>85.27</v>
      </c>
      <c r="Q2268" s="678">
        <v>1</v>
      </c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12</v>
      </c>
      <c r="B2269" s="662" t="s">
        <v>543</v>
      </c>
      <c r="C2269" s="662" t="s">
        <v>2356</v>
      </c>
      <c r="D2269" s="743" t="s">
        <v>4570</v>
      </c>
      <c r="E2269" s="744" t="s">
        <v>2385</v>
      </c>
      <c r="F2269" s="662" t="s">
        <v>2351</v>
      </c>
      <c r="G2269" s="662" t="s">
        <v>2390</v>
      </c>
      <c r="H2269" s="662" t="s">
        <v>544</v>
      </c>
      <c r="I2269" s="662" t="s">
        <v>1786</v>
      </c>
      <c r="J2269" s="662" t="s">
        <v>1787</v>
      </c>
      <c r="K2269" s="662" t="s">
        <v>2286</v>
      </c>
      <c r="L2269" s="663">
        <v>170.52</v>
      </c>
      <c r="M2269" s="663">
        <v>1023.1200000000001</v>
      </c>
      <c r="N2269" s="662">
        <v>6</v>
      </c>
      <c r="O2269" s="745">
        <v>5</v>
      </c>
      <c r="P2269" s="663">
        <v>682.08</v>
      </c>
      <c r="Q2269" s="678">
        <v>0.66666666666666663</v>
      </c>
      <c r="R2269" s="662">
        <v>4</v>
      </c>
      <c r="S2269" s="678">
        <v>0.66666666666666663</v>
      </c>
      <c r="T2269" s="745">
        <v>3</v>
      </c>
      <c r="U2269" s="701">
        <v>0.6</v>
      </c>
    </row>
    <row r="2270" spans="1:21" ht="14.4" customHeight="1" x14ac:dyDescent="0.3">
      <c r="A2270" s="661">
        <v>12</v>
      </c>
      <c r="B2270" s="662" t="s">
        <v>543</v>
      </c>
      <c r="C2270" s="662" t="s">
        <v>2356</v>
      </c>
      <c r="D2270" s="743" t="s">
        <v>4570</v>
      </c>
      <c r="E2270" s="744" t="s">
        <v>2385</v>
      </c>
      <c r="F2270" s="662" t="s">
        <v>2351</v>
      </c>
      <c r="G2270" s="662" t="s">
        <v>3589</v>
      </c>
      <c r="H2270" s="662" t="s">
        <v>544</v>
      </c>
      <c r="I2270" s="662" t="s">
        <v>4397</v>
      </c>
      <c r="J2270" s="662" t="s">
        <v>4286</v>
      </c>
      <c r="K2270" s="662" t="s">
        <v>4398</v>
      </c>
      <c r="L2270" s="663">
        <v>13.83</v>
      </c>
      <c r="M2270" s="663">
        <v>13.83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12</v>
      </c>
      <c r="B2271" s="662" t="s">
        <v>543</v>
      </c>
      <c r="C2271" s="662" t="s">
        <v>2356</v>
      </c>
      <c r="D2271" s="743" t="s">
        <v>4570</v>
      </c>
      <c r="E2271" s="744" t="s">
        <v>2385</v>
      </c>
      <c r="F2271" s="662" t="s">
        <v>2351</v>
      </c>
      <c r="G2271" s="662" t="s">
        <v>2763</v>
      </c>
      <c r="H2271" s="662" t="s">
        <v>544</v>
      </c>
      <c r="I2271" s="662" t="s">
        <v>2764</v>
      </c>
      <c r="J2271" s="662" t="s">
        <v>2765</v>
      </c>
      <c r="K2271" s="662" t="s">
        <v>2766</v>
      </c>
      <c r="L2271" s="663">
        <v>741.88</v>
      </c>
      <c r="M2271" s="663">
        <v>17805.12</v>
      </c>
      <c r="N2271" s="662">
        <v>24</v>
      </c>
      <c r="O2271" s="745">
        <v>6.5</v>
      </c>
      <c r="P2271" s="663">
        <v>15579.479999999998</v>
      </c>
      <c r="Q2271" s="678">
        <v>0.87499999999999989</v>
      </c>
      <c r="R2271" s="662">
        <v>21</v>
      </c>
      <c r="S2271" s="678">
        <v>0.875</v>
      </c>
      <c r="T2271" s="745">
        <v>5.5</v>
      </c>
      <c r="U2271" s="701">
        <v>0.84615384615384615</v>
      </c>
    </row>
    <row r="2272" spans="1:21" ht="14.4" customHeight="1" x14ac:dyDescent="0.3">
      <c r="A2272" s="661">
        <v>12</v>
      </c>
      <c r="B2272" s="662" t="s">
        <v>543</v>
      </c>
      <c r="C2272" s="662" t="s">
        <v>2356</v>
      </c>
      <c r="D2272" s="743" t="s">
        <v>4570</v>
      </c>
      <c r="E2272" s="744" t="s">
        <v>2385</v>
      </c>
      <c r="F2272" s="662" t="s">
        <v>2351</v>
      </c>
      <c r="G2272" s="662" t="s">
        <v>2763</v>
      </c>
      <c r="H2272" s="662" t="s">
        <v>544</v>
      </c>
      <c r="I2272" s="662" t="s">
        <v>2767</v>
      </c>
      <c r="J2272" s="662" t="s">
        <v>2768</v>
      </c>
      <c r="K2272" s="662" t="s">
        <v>2769</v>
      </c>
      <c r="L2272" s="663">
        <v>1154.81</v>
      </c>
      <c r="M2272" s="663">
        <v>66978.98</v>
      </c>
      <c r="N2272" s="662">
        <v>58</v>
      </c>
      <c r="O2272" s="745">
        <v>14.5</v>
      </c>
      <c r="P2272" s="663">
        <v>53121.26</v>
      </c>
      <c r="Q2272" s="678">
        <v>0.7931034482758621</v>
      </c>
      <c r="R2272" s="662">
        <v>46</v>
      </c>
      <c r="S2272" s="678">
        <v>0.7931034482758621</v>
      </c>
      <c r="T2272" s="745">
        <v>11</v>
      </c>
      <c r="U2272" s="701">
        <v>0.75862068965517238</v>
      </c>
    </row>
    <row r="2273" spans="1:21" ht="14.4" customHeight="1" x14ac:dyDescent="0.3">
      <c r="A2273" s="661">
        <v>12</v>
      </c>
      <c r="B2273" s="662" t="s">
        <v>543</v>
      </c>
      <c r="C2273" s="662" t="s">
        <v>2356</v>
      </c>
      <c r="D2273" s="743" t="s">
        <v>4570</v>
      </c>
      <c r="E2273" s="744" t="s">
        <v>2385</v>
      </c>
      <c r="F2273" s="662" t="s">
        <v>2351</v>
      </c>
      <c r="G2273" s="662" t="s">
        <v>2651</v>
      </c>
      <c r="H2273" s="662" t="s">
        <v>544</v>
      </c>
      <c r="I2273" s="662" t="s">
        <v>654</v>
      </c>
      <c r="J2273" s="662" t="s">
        <v>3996</v>
      </c>
      <c r="K2273" s="662" t="s">
        <v>3997</v>
      </c>
      <c r="L2273" s="663">
        <v>37.61</v>
      </c>
      <c r="M2273" s="663">
        <v>75.22</v>
      </c>
      <c r="N2273" s="662">
        <v>2</v>
      </c>
      <c r="O2273" s="745">
        <v>1</v>
      </c>
      <c r="P2273" s="663">
        <v>75.22</v>
      </c>
      <c r="Q2273" s="678">
        <v>1</v>
      </c>
      <c r="R2273" s="662">
        <v>2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12</v>
      </c>
      <c r="B2274" s="662" t="s">
        <v>543</v>
      </c>
      <c r="C2274" s="662" t="s">
        <v>2356</v>
      </c>
      <c r="D2274" s="743" t="s">
        <v>4570</v>
      </c>
      <c r="E2274" s="744" t="s">
        <v>2385</v>
      </c>
      <c r="F2274" s="662" t="s">
        <v>2351</v>
      </c>
      <c r="G2274" s="662" t="s">
        <v>2520</v>
      </c>
      <c r="H2274" s="662" t="s">
        <v>544</v>
      </c>
      <c r="I2274" s="662" t="s">
        <v>2655</v>
      </c>
      <c r="J2274" s="662" t="s">
        <v>2656</v>
      </c>
      <c r="K2274" s="662" t="s">
        <v>2522</v>
      </c>
      <c r="L2274" s="663">
        <v>48.72</v>
      </c>
      <c r="M2274" s="663">
        <v>146.16</v>
      </c>
      <c r="N2274" s="662">
        <v>3</v>
      </c>
      <c r="O2274" s="745">
        <v>1</v>
      </c>
      <c r="P2274" s="663">
        <v>97.44</v>
      </c>
      <c r="Q2274" s="678">
        <v>0.66666666666666663</v>
      </c>
      <c r="R2274" s="662">
        <v>2</v>
      </c>
      <c r="S2274" s="678">
        <v>0.66666666666666663</v>
      </c>
      <c r="T2274" s="745">
        <v>0.5</v>
      </c>
      <c r="U2274" s="701">
        <v>0.5</v>
      </c>
    </row>
    <row r="2275" spans="1:21" ht="14.4" customHeight="1" x14ac:dyDescent="0.3">
      <c r="A2275" s="661">
        <v>12</v>
      </c>
      <c r="B2275" s="662" t="s">
        <v>543</v>
      </c>
      <c r="C2275" s="662" t="s">
        <v>2356</v>
      </c>
      <c r="D2275" s="743" t="s">
        <v>4570</v>
      </c>
      <c r="E2275" s="744" t="s">
        <v>2385</v>
      </c>
      <c r="F2275" s="662" t="s">
        <v>2351</v>
      </c>
      <c r="G2275" s="662" t="s">
        <v>4399</v>
      </c>
      <c r="H2275" s="662" t="s">
        <v>544</v>
      </c>
      <c r="I2275" s="662" t="s">
        <v>4400</v>
      </c>
      <c r="J2275" s="662" t="s">
        <v>4401</v>
      </c>
      <c r="K2275" s="662" t="s">
        <v>4402</v>
      </c>
      <c r="L2275" s="663">
        <v>0</v>
      </c>
      <c r="M2275" s="663">
        <v>0</v>
      </c>
      <c r="N2275" s="662">
        <v>1</v>
      </c>
      <c r="O2275" s="745">
        <v>1</v>
      </c>
      <c r="P2275" s="663">
        <v>0</v>
      </c>
      <c r="Q2275" s="678"/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12</v>
      </c>
      <c r="B2276" s="662" t="s">
        <v>543</v>
      </c>
      <c r="C2276" s="662" t="s">
        <v>2356</v>
      </c>
      <c r="D2276" s="743" t="s">
        <v>4570</v>
      </c>
      <c r="E2276" s="744" t="s">
        <v>2385</v>
      </c>
      <c r="F2276" s="662" t="s">
        <v>2351</v>
      </c>
      <c r="G2276" s="662" t="s">
        <v>2781</v>
      </c>
      <c r="H2276" s="662" t="s">
        <v>1529</v>
      </c>
      <c r="I2276" s="662" t="s">
        <v>2782</v>
      </c>
      <c r="J2276" s="662" t="s">
        <v>2783</v>
      </c>
      <c r="K2276" s="662" t="s">
        <v>2784</v>
      </c>
      <c r="L2276" s="663">
        <v>394.64</v>
      </c>
      <c r="M2276" s="663">
        <v>1578.56</v>
      </c>
      <c r="N2276" s="662">
        <v>4</v>
      </c>
      <c r="O2276" s="745">
        <v>2.5</v>
      </c>
      <c r="P2276" s="663">
        <v>1183.92</v>
      </c>
      <c r="Q2276" s="678">
        <v>0.75000000000000011</v>
      </c>
      <c r="R2276" s="662">
        <v>3</v>
      </c>
      <c r="S2276" s="678">
        <v>0.75</v>
      </c>
      <c r="T2276" s="745">
        <v>2</v>
      </c>
      <c r="U2276" s="701">
        <v>0.8</v>
      </c>
    </row>
    <row r="2277" spans="1:21" ht="14.4" customHeight="1" x14ac:dyDescent="0.3">
      <c r="A2277" s="661">
        <v>12</v>
      </c>
      <c r="B2277" s="662" t="s">
        <v>543</v>
      </c>
      <c r="C2277" s="662" t="s">
        <v>2356</v>
      </c>
      <c r="D2277" s="743" t="s">
        <v>4570</v>
      </c>
      <c r="E2277" s="744" t="s">
        <v>2385</v>
      </c>
      <c r="F2277" s="662" t="s">
        <v>2351</v>
      </c>
      <c r="G2277" s="662" t="s">
        <v>2446</v>
      </c>
      <c r="H2277" s="662" t="s">
        <v>544</v>
      </c>
      <c r="I2277" s="662" t="s">
        <v>2790</v>
      </c>
      <c r="J2277" s="662" t="s">
        <v>2448</v>
      </c>
      <c r="K2277" s="662" t="s">
        <v>2791</v>
      </c>
      <c r="L2277" s="663">
        <v>1435.18</v>
      </c>
      <c r="M2277" s="663">
        <v>10046.26</v>
      </c>
      <c r="N2277" s="662">
        <v>7</v>
      </c>
      <c r="O2277" s="745">
        <v>5.5</v>
      </c>
      <c r="P2277" s="663">
        <v>8611.08</v>
      </c>
      <c r="Q2277" s="678">
        <v>0.8571428571428571</v>
      </c>
      <c r="R2277" s="662">
        <v>6</v>
      </c>
      <c r="S2277" s="678">
        <v>0.8571428571428571</v>
      </c>
      <c r="T2277" s="745">
        <v>4.5</v>
      </c>
      <c r="U2277" s="701">
        <v>0.81818181818181823</v>
      </c>
    </row>
    <row r="2278" spans="1:21" ht="14.4" customHeight="1" x14ac:dyDescent="0.3">
      <c r="A2278" s="661">
        <v>12</v>
      </c>
      <c r="B2278" s="662" t="s">
        <v>543</v>
      </c>
      <c r="C2278" s="662" t="s">
        <v>2356</v>
      </c>
      <c r="D2278" s="743" t="s">
        <v>4570</v>
      </c>
      <c r="E2278" s="744" t="s">
        <v>2385</v>
      </c>
      <c r="F2278" s="662" t="s">
        <v>2351</v>
      </c>
      <c r="G2278" s="662" t="s">
        <v>2446</v>
      </c>
      <c r="H2278" s="662" t="s">
        <v>544</v>
      </c>
      <c r="I2278" s="662" t="s">
        <v>2792</v>
      </c>
      <c r="J2278" s="662" t="s">
        <v>2788</v>
      </c>
      <c r="K2278" s="662" t="s">
        <v>2793</v>
      </c>
      <c r="L2278" s="663">
        <v>717.59</v>
      </c>
      <c r="M2278" s="663">
        <v>6458.31</v>
      </c>
      <c r="N2278" s="662">
        <v>9</v>
      </c>
      <c r="O2278" s="745">
        <v>8</v>
      </c>
      <c r="P2278" s="663">
        <v>3587.9500000000003</v>
      </c>
      <c r="Q2278" s="678">
        <v>0.55555555555555558</v>
      </c>
      <c r="R2278" s="662">
        <v>5</v>
      </c>
      <c r="S2278" s="678">
        <v>0.55555555555555558</v>
      </c>
      <c r="T2278" s="745">
        <v>4</v>
      </c>
      <c r="U2278" s="701">
        <v>0.5</v>
      </c>
    </row>
    <row r="2279" spans="1:21" ht="14.4" customHeight="1" x14ac:dyDescent="0.3">
      <c r="A2279" s="661">
        <v>12</v>
      </c>
      <c r="B2279" s="662" t="s">
        <v>543</v>
      </c>
      <c r="C2279" s="662" t="s">
        <v>2356</v>
      </c>
      <c r="D2279" s="743" t="s">
        <v>4570</v>
      </c>
      <c r="E2279" s="744" t="s">
        <v>2385</v>
      </c>
      <c r="F2279" s="662" t="s">
        <v>2351</v>
      </c>
      <c r="G2279" s="662" t="s">
        <v>2526</v>
      </c>
      <c r="H2279" s="662" t="s">
        <v>544</v>
      </c>
      <c r="I2279" s="662" t="s">
        <v>2527</v>
      </c>
      <c r="J2279" s="662" t="s">
        <v>2528</v>
      </c>
      <c r="K2279" s="662" t="s">
        <v>2529</v>
      </c>
      <c r="L2279" s="663">
        <v>670.97</v>
      </c>
      <c r="M2279" s="663">
        <v>6709.7000000000016</v>
      </c>
      <c r="N2279" s="662">
        <v>10</v>
      </c>
      <c r="O2279" s="745">
        <v>5.5</v>
      </c>
      <c r="P2279" s="663">
        <v>6038.7300000000014</v>
      </c>
      <c r="Q2279" s="678">
        <v>0.9</v>
      </c>
      <c r="R2279" s="662">
        <v>9</v>
      </c>
      <c r="S2279" s="678">
        <v>0.9</v>
      </c>
      <c r="T2279" s="745">
        <v>5</v>
      </c>
      <c r="U2279" s="701">
        <v>0.90909090909090906</v>
      </c>
    </row>
    <row r="2280" spans="1:21" ht="14.4" customHeight="1" x14ac:dyDescent="0.3">
      <c r="A2280" s="661">
        <v>12</v>
      </c>
      <c r="B2280" s="662" t="s">
        <v>543</v>
      </c>
      <c r="C2280" s="662" t="s">
        <v>2356</v>
      </c>
      <c r="D2280" s="743" t="s">
        <v>4570</v>
      </c>
      <c r="E2280" s="744" t="s">
        <v>2385</v>
      </c>
      <c r="F2280" s="662" t="s">
        <v>2351</v>
      </c>
      <c r="G2280" s="662" t="s">
        <v>2526</v>
      </c>
      <c r="H2280" s="662" t="s">
        <v>1529</v>
      </c>
      <c r="I2280" s="662" t="s">
        <v>4019</v>
      </c>
      <c r="J2280" s="662" t="s">
        <v>4020</v>
      </c>
      <c r="K2280" s="662" t="s">
        <v>3040</v>
      </c>
      <c r="L2280" s="663">
        <v>745.52</v>
      </c>
      <c r="M2280" s="663">
        <v>1491.04</v>
      </c>
      <c r="N2280" s="662">
        <v>2</v>
      </c>
      <c r="O2280" s="745">
        <v>1</v>
      </c>
      <c r="P2280" s="663">
        <v>1491.04</v>
      </c>
      <c r="Q2280" s="678">
        <v>1</v>
      </c>
      <c r="R2280" s="662">
        <v>2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12</v>
      </c>
      <c r="B2281" s="662" t="s">
        <v>543</v>
      </c>
      <c r="C2281" s="662" t="s">
        <v>2356</v>
      </c>
      <c r="D2281" s="743" t="s">
        <v>4570</v>
      </c>
      <c r="E2281" s="744" t="s">
        <v>2385</v>
      </c>
      <c r="F2281" s="662" t="s">
        <v>2351</v>
      </c>
      <c r="G2281" s="662" t="s">
        <v>2472</v>
      </c>
      <c r="H2281" s="662" t="s">
        <v>544</v>
      </c>
      <c r="I2281" s="662" t="s">
        <v>907</v>
      </c>
      <c r="J2281" s="662" t="s">
        <v>2474</v>
      </c>
      <c r="K2281" s="662" t="s">
        <v>3597</v>
      </c>
      <c r="L2281" s="663">
        <v>42.51</v>
      </c>
      <c r="M2281" s="663">
        <v>85.02</v>
      </c>
      <c r="N2281" s="662">
        <v>2</v>
      </c>
      <c r="O2281" s="745">
        <v>1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12</v>
      </c>
      <c r="B2282" s="662" t="s">
        <v>543</v>
      </c>
      <c r="C2282" s="662" t="s">
        <v>2356</v>
      </c>
      <c r="D2282" s="743" t="s">
        <v>4570</v>
      </c>
      <c r="E2282" s="744" t="s">
        <v>2385</v>
      </c>
      <c r="F2282" s="662" t="s">
        <v>2351</v>
      </c>
      <c r="G2282" s="662" t="s">
        <v>2476</v>
      </c>
      <c r="H2282" s="662" t="s">
        <v>544</v>
      </c>
      <c r="I2282" s="662" t="s">
        <v>1059</v>
      </c>
      <c r="J2282" s="662" t="s">
        <v>1060</v>
      </c>
      <c r="K2282" s="662" t="s">
        <v>1061</v>
      </c>
      <c r="L2282" s="663">
        <v>60.9</v>
      </c>
      <c r="M2282" s="663">
        <v>243.6</v>
      </c>
      <c r="N2282" s="662">
        <v>4</v>
      </c>
      <c r="O2282" s="745">
        <v>1.5</v>
      </c>
      <c r="P2282" s="663">
        <v>182.7</v>
      </c>
      <c r="Q2282" s="678">
        <v>0.75</v>
      </c>
      <c r="R2282" s="662">
        <v>3</v>
      </c>
      <c r="S2282" s="678">
        <v>0.75</v>
      </c>
      <c r="T2282" s="745">
        <v>1</v>
      </c>
      <c r="U2282" s="701">
        <v>0.66666666666666663</v>
      </c>
    </row>
    <row r="2283" spans="1:21" ht="14.4" customHeight="1" x14ac:dyDescent="0.3">
      <c r="A2283" s="661">
        <v>12</v>
      </c>
      <c r="B2283" s="662" t="s">
        <v>543</v>
      </c>
      <c r="C2283" s="662" t="s">
        <v>2356</v>
      </c>
      <c r="D2283" s="743" t="s">
        <v>4570</v>
      </c>
      <c r="E2283" s="744" t="s">
        <v>2385</v>
      </c>
      <c r="F2283" s="662" t="s">
        <v>2351</v>
      </c>
      <c r="G2283" s="662" t="s">
        <v>2713</v>
      </c>
      <c r="H2283" s="662" t="s">
        <v>544</v>
      </c>
      <c r="I2283" s="662" t="s">
        <v>2103</v>
      </c>
      <c r="J2283" s="662" t="s">
        <v>2104</v>
      </c>
      <c r="K2283" s="662" t="s">
        <v>2714</v>
      </c>
      <c r="L2283" s="663">
        <v>48.09</v>
      </c>
      <c r="M2283" s="663">
        <v>48.09</v>
      </c>
      <c r="N2283" s="662">
        <v>1</v>
      </c>
      <c r="O2283" s="745">
        <v>1</v>
      </c>
      <c r="P2283" s="663">
        <v>48.09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12</v>
      </c>
      <c r="B2284" s="662" t="s">
        <v>543</v>
      </c>
      <c r="C2284" s="662" t="s">
        <v>2356</v>
      </c>
      <c r="D2284" s="743" t="s">
        <v>4570</v>
      </c>
      <c r="E2284" s="744" t="s">
        <v>2385</v>
      </c>
      <c r="F2284" s="662" t="s">
        <v>2351</v>
      </c>
      <c r="G2284" s="662" t="s">
        <v>2477</v>
      </c>
      <c r="H2284" s="662" t="s">
        <v>544</v>
      </c>
      <c r="I2284" s="662" t="s">
        <v>2612</v>
      </c>
      <c r="J2284" s="662" t="s">
        <v>1454</v>
      </c>
      <c r="K2284" s="662" t="s">
        <v>2613</v>
      </c>
      <c r="L2284" s="663">
        <v>111.07</v>
      </c>
      <c r="M2284" s="663">
        <v>222.14</v>
      </c>
      <c r="N2284" s="662">
        <v>2</v>
      </c>
      <c r="O2284" s="745">
        <v>0.5</v>
      </c>
      <c r="P2284" s="663">
        <v>222.14</v>
      </c>
      <c r="Q2284" s="678">
        <v>1</v>
      </c>
      <c r="R2284" s="662">
        <v>2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12</v>
      </c>
      <c r="B2285" s="662" t="s">
        <v>543</v>
      </c>
      <c r="C2285" s="662" t="s">
        <v>2356</v>
      </c>
      <c r="D2285" s="743" t="s">
        <v>4570</v>
      </c>
      <c r="E2285" s="744" t="s">
        <v>2385</v>
      </c>
      <c r="F2285" s="662" t="s">
        <v>2351</v>
      </c>
      <c r="G2285" s="662" t="s">
        <v>3617</v>
      </c>
      <c r="H2285" s="662" t="s">
        <v>544</v>
      </c>
      <c r="I2285" s="662" t="s">
        <v>4403</v>
      </c>
      <c r="J2285" s="662" t="s">
        <v>3619</v>
      </c>
      <c r="K2285" s="662" t="s">
        <v>2882</v>
      </c>
      <c r="L2285" s="663">
        <v>64.540000000000006</v>
      </c>
      <c r="M2285" s="663">
        <v>64.540000000000006</v>
      </c>
      <c r="N2285" s="662">
        <v>1</v>
      </c>
      <c r="O2285" s="745">
        <v>0.5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12</v>
      </c>
      <c r="B2286" s="662" t="s">
        <v>543</v>
      </c>
      <c r="C2286" s="662" t="s">
        <v>2356</v>
      </c>
      <c r="D2286" s="743" t="s">
        <v>4570</v>
      </c>
      <c r="E2286" s="744" t="s">
        <v>2385</v>
      </c>
      <c r="F2286" s="662" t="s">
        <v>2351</v>
      </c>
      <c r="G2286" s="662" t="s">
        <v>3617</v>
      </c>
      <c r="H2286" s="662" t="s">
        <v>544</v>
      </c>
      <c r="I2286" s="662" t="s">
        <v>4404</v>
      </c>
      <c r="J2286" s="662" t="s">
        <v>4405</v>
      </c>
      <c r="K2286" s="662" t="s">
        <v>4406</v>
      </c>
      <c r="L2286" s="663">
        <v>189.43</v>
      </c>
      <c r="M2286" s="663">
        <v>189.43</v>
      </c>
      <c r="N2286" s="662">
        <v>1</v>
      </c>
      <c r="O2286" s="745">
        <v>1</v>
      </c>
      <c r="P2286" s="663">
        <v>189.43</v>
      </c>
      <c r="Q2286" s="678">
        <v>1</v>
      </c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12</v>
      </c>
      <c r="B2287" s="662" t="s">
        <v>543</v>
      </c>
      <c r="C2287" s="662" t="s">
        <v>2356</v>
      </c>
      <c r="D2287" s="743" t="s">
        <v>4570</v>
      </c>
      <c r="E2287" s="744" t="s">
        <v>2385</v>
      </c>
      <c r="F2287" s="662" t="s">
        <v>2351</v>
      </c>
      <c r="G2287" s="662" t="s">
        <v>3287</v>
      </c>
      <c r="H2287" s="662" t="s">
        <v>1529</v>
      </c>
      <c r="I2287" s="662" t="s">
        <v>1702</v>
      </c>
      <c r="J2287" s="662" t="s">
        <v>1703</v>
      </c>
      <c r="K2287" s="662" t="s">
        <v>2267</v>
      </c>
      <c r="L2287" s="663">
        <v>59.27</v>
      </c>
      <c r="M2287" s="663">
        <v>59.27</v>
      </c>
      <c r="N2287" s="662">
        <v>1</v>
      </c>
      <c r="O2287" s="745">
        <v>1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12</v>
      </c>
      <c r="B2288" s="662" t="s">
        <v>543</v>
      </c>
      <c r="C2288" s="662" t="s">
        <v>2356</v>
      </c>
      <c r="D2288" s="743" t="s">
        <v>4570</v>
      </c>
      <c r="E2288" s="744" t="s">
        <v>2385</v>
      </c>
      <c r="F2288" s="662" t="s">
        <v>2351</v>
      </c>
      <c r="G2288" s="662" t="s">
        <v>3298</v>
      </c>
      <c r="H2288" s="662" t="s">
        <v>1529</v>
      </c>
      <c r="I2288" s="662" t="s">
        <v>3301</v>
      </c>
      <c r="J2288" s="662" t="s">
        <v>1632</v>
      </c>
      <c r="K2288" s="662" t="s">
        <v>3302</v>
      </c>
      <c r="L2288" s="663">
        <v>146.15</v>
      </c>
      <c r="M2288" s="663">
        <v>146.15</v>
      </c>
      <c r="N2288" s="662">
        <v>1</v>
      </c>
      <c r="O2288" s="745">
        <v>0.5</v>
      </c>
      <c r="P2288" s="663">
        <v>146.15</v>
      </c>
      <c r="Q2288" s="678">
        <v>1</v>
      </c>
      <c r="R2288" s="662">
        <v>1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12</v>
      </c>
      <c r="B2289" s="662" t="s">
        <v>543</v>
      </c>
      <c r="C2289" s="662" t="s">
        <v>2356</v>
      </c>
      <c r="D2289" s="743" t="s">
        <v>4570</v>
      </c>
      <c r="E2289" s="744" t="s">
        <v>2385</v>
      </c>
      <c r="F2289" s="662" t="s">
        <v>2351</v>
      </c>
      <c r="G2289" s="662" t="s">
        <v>2395</v>
      </c>
      <c r="H2289" s="662" t="s">
        <v>544</v>
      </c>
      <c r="I2289" s="662" t="s">
        <v>2680</v>
      </c>
      <c r="J2289" s="662" t="s">
        <v>2681</v>
      </c>
      <c r="K2289" s="662" t="s">
        <v>2682</v>
      </c>
      <c r="L2289" s="663">
        <v>146.84</v>
      </c>
      <c r="M2289" s="663">
        <v>146.84</v>
      </c>
      <c r="N2289" s="662">
        <v>1</v>
      </c>
      <c r="O2289" s="745">
        <v>1</v>
      </c>
      <c r="P2289" s="663">
        <v>146.84</v>
      </c>
      <c r="Q2289" s="678">
        <v>1</v>
      </c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12</v>
      </c>
      <c r="B2290" s="662" t="s">
        <v>543</v>
      </c>
      <c r="C2290" s="662" t="s">
        <v>2356</v>
      </c>
      <c r="D2290" s="743" t="s">
        <v>4570</v>
      </c>
      <c r="E2290" s="744" t="s">
        <v>2385</v>
      </c>
      <c r="F2290" s="662" t="s">
        <v>2351</v>
      </c>
      <c r="G2290" s="662" t="s">
        <v>2395</v>
      </c>
      <c r="H2290" s="662" t="s">
        <v>544</v>
      </c>
      <c r="I2290" s="662" t="s">
        <v>1868</v>
      </c>
      <c r="J2290" s="662" t="s">
        <v>1869</v>
      </c>
      <c r="K2290" s="662" t="s">
        <v>2310</v>
      </c>
      <c r="L2290" s="663">
        <v>88.1</v>
      </c>
      <c r="M2290" s="663">
        <v>176.2</v>
      </c>
      <c r="N2290" s="662">
        <v>2</v>
      </c>
      <c r="O2290" s="745">
        <v>2</v>
      </c>
      <c r="P2290" s="663">
        <v>88.1</v>
      </c>
      <c r="Q2290" s="678">
        <v>0.5</v>
      </c>
      <c r="R2290" s="662">
        <v>1</v>
      </c>
      <c r="S2290" s="678">
        <v>0.5</v>
      </c>
      <c r="T2290" s="745">
        <v>1</v>
      </c>
      <c r="U2290" s="701">
        <v>0.5</v>
      </c>
    </row>
    <row r="2291" spans="1:21" ht="14.4" customHeight="1" x14ac:dyDescent="0.3">
      <c r="A2291" s="661">
        <v>12</v>
      </c>
      <c r="B2291" s="662" t="s">
        <v>543</v>
      </c>
      <c r="C2291" s="662" t="s">
        <v>2356</v>
      </c>
      <c r="D2291" s="743" t="s">
        <v>4570</v>
      </c>
      <c r="E2291" s="744" t="s">
        <v>2385</v>
      </c>
      <c r="F2291" s="662" t="s">
        <v>2351</v>
      </c>
      <c r="G2291" s="662" t="s">
        <v>2400</v>
      </c>
      <c r="H2291" s="662" t="s">
        <v>544</v>
      </c>
      <c r="I2291" s="662" t="s">
        <v>1790</v>
      </c>
      <c r="J2291" s="662" t="s">
        <v>1791</v>
      </c>
      <c r="K2291" s="662" t="s">
        <v>2401</v>
      </c>
      <c r="L2291" s="663">
        <v>78.33</v>
      </c>
      <c r="M2291" s="663">
        <v>2193.2400000000002</v>
      </c>
      <c r="N2291" s="662">
        <v>28</v>
      </c>
      <c r="O2291" s="745">
        <v>13</v>
      </c>
      <c r="P2291" s="663">
        <v>1879.92</v>
      </c>
      <c r="Q2291" s="678">
        <v>0.8571428571428571</v>
      </c>
      <c r="R2291" s="662">
        <v>24</v>
      </c>
      <c r="S2291" s="678">
        <v>0.8571428571428571</v>
      </c>
      <c r="T2291" s="745">
        <v>10</v>
      </c>
      <c r="U2291" s="701">
        <v>0.76923076923076927</v>
      </c>
    </row>
    <row r="2292" spans="1:21" ht="14.4" customHeight="1" x14ac:dyDescent="0.3">
      <c r="A2292" s="661">
        <v>12</v>
      </c>
      <c r="B2292" s="662" t="s">
        <v>543</v>
      </c>
      <c r="C2292" s="662" t="s">
        <v>2356</v>
      </c>
      <c r="D2292" s="743" t="s">
        <v>4570</v>
      </c>
      <c r="E2292" s="744" t="s">
        <v>2385</v>
      </c>
      <c r="F2292" s="662" t="s">
        <v>2351</v>
      </c>
      <c r="G2292" s="662" t="s">
        <v>3099</v>
      </c>
      <c r="H2292" s="662" t="s">
        <v>544</v>
      </c>
      <c r="I2292" s="662" t="s">
        <v>3845</v>
      </c>
      <c r="J2292" s="662" t="s">
        <v>3846</v>
      </c>
      <c r="K2292" s="662" t="s">
        <v>3102</v>
      </c>
      <c r="L2292" s="663">
        <v>138.88999999999999</v>
      </c>
      <c r="M2292" s="663">
        <v>416.66999999999996</v>
      </c>
      <c r="N2292" s="662">
        <v>3</v>
      </c>
      <c r="O2292" s="745">
        <v>1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12</v>
      </c>
      <c r="B2293" s="662" t="s">
        <v>543</v>
      </c>
      <c r="C2293" s="662" t="s">
        <v>2356</v>
      </c>
      <c r="D2293" s="743" t="s">
        <v>4570</v>
      </c>
      <c r="E2293" s="744" t="s">
        <v>2385</v>
      </c>
      <c r="F2293" s="662" t="s">
        <v>2351</v>
      </c>
      <c r="G2293" s="662" t="s">
        <v>4407</v>
      </c>
      <c r="H2293" s="662" t="s">
        <v>544</v>
      </c>
      <c r="I2293" s="662" t="s">
        <v>4408</v>
      </c>
      <c r="J2293" s="662" t="s">
        <v>4409</v>
      </c>
      <c r="K2293" s="662" t="s">
        <v>4410</v>
      </c>
      <c r="L2293" s="663">
        <v>838.65</v>
      </c>
      <c r="M2293" s="663">
        <v>838.65</v>
      </c>
      <c r="N2293" s="662">
        <v>1</v>
      </c>
      <c r="O2293" s="745">
        <v>1</v>
      </c>
      <c r="P2293" s="663">
        <v>838.65</v>
      </c>
      <c r="Q2293" s="678">
        <v>1</v>
      </c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12</v>
      </c>
      <c r="B2294" s="662" t="s">
        <v>543</v>
      </c>
      <c r="C2294" s="662" t="s">
        <v>2356</v>
      </c>
      <c r="D2294" s="743" t="s">
        <v>4570</v>
      </c>
      <c r="E2294" s="744" t="s">
        <v>2385</v>
      </c>
      <c r="F2294" s="662" t="s">
        <v>2351</v>
      </c>
      <c r="G2294" s="662" t="s">
        <v>2725</v>
      </c>
      <c r="H2294" s="662" t="s">
        <v>544</v>
      </c>
      <c r="I2294" s="662" t="s">
        <v>4411</v>
      </c>
      <c r="J2294" s="662" t="s">
        <v>4412</v>
      </c>
      <c r="K2294" s="662" t="s">
        <v>4413</v>
      </c>
      <c r="L2294" s="663">
        <v>172.91</v>
      </c>
      <c r="M2294" s="663">
        <v>172.91</v>
      </c>
      <c r="N2294" s="662">
        <v>1</v>
      </c>
      <c r="O2294" s="745">
        <v>0.5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12</v>
      </c>
      <c r="B2295" s="662" t="s">
        <v>543</v>
      </c>
      <c r="C2295" s="662" t="s">
        <v>2356</v>
      </c>
      <c r="D2295" s="743" t="s">
        <v>4570</v>
      </c>
      <c r="E2295" s="744" t="s">
        <v>2385</v>
      </c>
      <c r="F2295" s="662" t="s">
        <v>2351</v>
      </c>
      <c r="G2295" s="662" t="s">
        <v>2402</v>
      </c>
      <c r="H2295" s="662" t="s">
        <v>544</v>
      </c>
      <c r="I2295" s="662" t="s">
        <v>2403</v>
      </c>
      <c r="J2295" s="662" t="s">
        <v>1386</v>
      </c>
      <c r="K2295" s="662" t="s">
        <v>2404</v>
      </c>
      <c r="L2295" s="663">
        <v>54.23</v>
      </c>
      <c r="M2295" s="663">
        <v>162.69</v>
      </c>
      <c r="N2295" s="662">
        <v>3</v>
      </c>
      <c r="O2295" s="745">
        <v>1</v>
      </c>
      <c r="P2295" s="663">
        <v>108.46</v>
      </c>
      <c r="Q2295" s="678">
        <v>0.66666666666666663</v>
      </c>
      <c r="R2295" s="662">
        <v>2</v>
      </c>
      <c r="S2295" s="678">
        <v>0.66666666666666663</v>
      </c>
      <c r="T2295" s="745">
        <v>0.5</v>
      </c>
      <c r="U2295" s="701">
        <v>0.5</v>
      </c>
    </row>
    <row r="2296" spans="1:21" ht="14.4" customHeight="1" x14ac:dyDescent="0.3">
      <c r="A2296" s="661">
        <v>12</v>
      </c>
      <c r="B2296" s="662" t="s">
        <v>543</v>
      </c>
      <c r="C2296" s="662" t="s">
        <v>2356</v>
      </c>
      <c r="D2296" s="743" t="s">
        <v>4570</v>
      </c>
      <c r="E2296" s="744" t="s">
        <v>2385</v>
      </c>
      <c r="F2296" s="662" t="s">
        <v>2351</v>
      </c>
      <c r="G2296" s="662" t="s">
        <v>2402</v>
      </c>
      <c r="H2296" s="662" t="s">
        <v>544</v>
      </c>
      <c r="I2296" s="662" t="s">
        <v>2403</v>
      </c>
      <c r="J2296" s="662" t="s">
        <v>1386</v>
      </c>
      <c r="K2296" s="662" t="s">
        <v>2404</v>
      </c>
      <c r="L2296" s="663">
        <v>52.61</v>
      </c>
      <c r="M2296" s="663">
        <v>52.61</v>
      </c>
      <c r="N2296" s="662">
        <v>1</v>
      </c>
      <c r="O2296" s="745">
        <v>1</v>
      </c>
      <c r="P2296" s="663">
        <v>52.61</v>
      </c>
      <c r="Q2296" s="678">
        <v>1</v>
      </c>
      <c r="R2296" s="662">
        <v>1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12</v>
      </c>
      <c r="B2297" s="662" t="s">
        <v>543</v>
      </c>
      <c r="C2297" s="662" t="s">
        <v>2356</v>
      </c>
      <c r="D2297" s="743" t="s">
        <v>4570</v>
      </c>
      <c r="E2297" s="744" t="s">
        <v>2385</v>
      </c>
      <c r="F2297" s="662" t="s">
        <v>2351</v>
      </c>
      <c r="G2297" s="662" t="s">
        <v>2489</v>
      </c>
      <c r="H2297" s="662" t="s">
        <v>544</v>
      </c>
      <c r="I2297" s="662" t="s">
        <v>4319</v>
      </c>
      <c r="J2297" s="662" t="s">
        <v>4320</v>
      </c>
      <c r="K2297" s="662" t="s">
        <v>4321</v>
      </c>
      <c r="L2297" s="663">
        <v>218.41</v>
      </c>
      <c r="M2297" s="663">
        <v>218.41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12</v>
      </c>
      <c r="B2298" s="662" t="s">
        <v>543</v>
      </c>
      <c r="C2298" s="662" t="s">
        <v>2356</v>
      </c>
      <c r="D2298" s="743" t="s">
        <v>4570</v>
      </c>
      <c r="E2298" s="744" t="s">
        <v>2385</v>
      </c>
      <c r="F2298" s="662" t="s">
        <v>2351</v>
      </c>
      <c r="G2298" s="662" t="s">
        <v>2495</v>
      </c>
      <c r="H2298" s="662" t="s">
        <v>544</v>
      </c>
      <c r="I2298" s="662" t="s">
        <v>2584</v>
      </c>
      <c r="J2298" s="662" t="s">
        <v>2497</v>
      </c>
      <c r="K2298" s="662" t="s">
        <v>2585</v>
      </c>
      <c r="L2298" s="663">
        <v>239.19</v>
      </c>
      <c r="M2298" s="663">
        <v>6697.3199999999979</v>
      </c>
      <c r="N2298" s="662">
        <v>28</v>
      </c>
      <c r="O2298" s="745">
        <v>9.5</v>
      </c>
      <c r="P2298" s="663">
        <v>5979.7499999999982</v>
      </c>
      <c r="Q2298" s="678">
        <v>0.8928571428571429</v>
      </c>
      <c r="R2298" s="662">
        <v>25</v>
      </c>
      <c r="S2298" s="678">
        <v>0.8928571428571429</v>
      </c>
      <c r="T2298" s="745">
        <v>8.5</v>
      </c>
      <c r="U2298" s="701">
        <v>0.89473684210526316</v>
      </c>
    </row>
    <row r="2299" spans="1:21" ht="14.4" customHeight="1" x14ac:dyDescent="0.3">
      <c r="A2299" s="661">
        <v>12</v>
      </c>
      <c r="B2299" s="662" t="s">
        <v>543</v>
      </c>
      <c r="C2299" s="662" t="s">
        <v>2356</v>
      </c>
      <c r="D2299" s="743" t="s">
        <v>4570</v>
      </c>
      <c r="E2299" s="744" t="s">
        <v>2385</v>
      </c>
      <c r="F2299" s="662" t="s">
        <v>2351</v>
      </c>
      <c r="G2299" s="662" t="s">
        <v>2495</v>
      </c>
      <c r="H2299" s="662" t="s">
        <v>544</v>
      </c>
      <c r="I2299" s="662" t="s">
        <v>2855</v>
      </c>
      <c r="J2299" s="662" t="s">
        <v>2853</v>
      </c>
      <c r="K2299" s="662" t="s">
        <v>2856</v>
      </c>
      <c r="L2299" s="663">
        <v>405.16</v>
      </c>
      <c r="M2299" s="663">
        <v>1620.64</v>
      </c>
      <c r="N2299" s="662">
        <v>4</v>
      </c>
      <c r="O2299" s="745">
        <v>1.5</v>
      </c>
      <c r="P2299" s="663">
        <v>1620.64</v>
      </c>
      <c r="Q2299" s="678">
        <v>1</v>
      </c>
      <c r="R2299" s="662">
        <v>4</v>
      </c>
      <c r="S2299" s="678">
        <v>1</v>
      </c>
      <c r="T2299" s="745">
        <v>1.5</v>
      </c>
      <c r="U2299" s="701">
        <v>1</v>
      </c>
    </row>
    <row r="2300" spans="1:21" ht="14.4" customHeight="1" x14ac:dyDescent="0.3">
      <c r="A2300" s="661">
        <v>12</v>
      </c>
      <c r="B2300" s="662" t="s">
        <v>543</v>
      </c>
      <c r="C2300" s="662" t="s">
        <v>2356</v>
      </c>
      <c r="D2300" s="743" t="s">
        <v>4570</v>
      </c>
      <c r="E2300" s="744" t="s">
        <v>2385</v>
      </c>
      <c r="F2300" s="662" t="s">
        <v>2351</v>
      </c>
      <c r="G2300" s="662" t="s">
        <v>2495</v>
      </c>
      <c r="H2300" s="662" t="s">
        <v>544</v>
      </c>
      <c r="I2300" s="662" t="s">
        <v>2855</v>
      </c>
      <c r="J2300" s="662" t="s">
        <v>2853</v>
      </c>
      <c r="K2300" s="662" t="s">
        <v>2856</v>
      </c>
      <c r="L2300" s="663">
        <v>220.09</v>
      </c>
      <c r="M2300" s="663">
        <v>440.18</v>
      </c>
      <c r="N2300" s="662">
        <v>2</v>
      </c>
      <c r="O2300" s="745">
        <v>0.5</v>
      </c>
      <c r="P2300" s="663">
        <v>440.18</v>
      </c>
      <c r="Q2300" s="678">
        <v>1</v>
      </c>
      <c r="R2300" s="662">
        <v>2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12</v>
      </c>
      <c r="B2301" s="662" t="s">
        <v>543</v>
      </c>
      <c r="C2301" s="662" t="s">
        <v>2356</v>
      </c>
      <c r="D2301" s="743" t="s">
        <v>4570</v>
      </c>
      <c r="E2301" s="744" t="s">
        <v>2385</v>
      </c>
      <c r="F2301" s="662" t="s">
        <v>2351</v>
      </c>
      <c r="G2301" s="662" t="s">
        <v>2495</v>
      </c>
      <c r="H2301" s="662" t="s">
        <v>544</v>
      </c>
      <c r="I2301" s="662" t="s">
        <v>1229</v>
      </c>
      <c r="J2301" s="662" t="s">
        <v>1230</v>
      </c>
      <c r="K2301" s="662" t="s">
        <v>2634</v>
      </c>
      <c r="L2301" s="663">
        <v>104.17</v>
      </c>
      <c r="M2301" s="663">
        <v>625.02</v>
      </c>
      <c r="N2301" s="662">
        <v>6</v>
      </c>
      <c r="O2301" s="745">
        <v>1</v>
      </c>
      <c r="P2301" s="663">
        <v>625.02</v>
      </c>
      <c r="Q2301" s="678">
        <v>1</v>
      </c>
      <c r="R2301" s="662">
        <v>6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12</v>
      </c>
      <c r="B2302" s="662" t="s">
        <v>543</v>
      </c>
      <c r="C2302" s="662" t="s">
        <v>2356</v>
      </c>
      <c r="D2302" s="743" t="s">
        <v>4570</v>
      </c>
      <c r="E2302" s="744" t="s">
        <v>2385</v>
      </c>
      <c r="F2302" s="662" t="s">
        <v>2351</v>
      </c>
      <c r="G2302" s="662" t="s">
        <v>2495</v>
      </c>
      <c r="H2302" s="662" t="s">
        <v>544</v>
      </c>
      <c r="I2302" s="662" t="s">
        <v>2858</v>
      </c>
      <c r="J2302" s="662" t="s">
        <v>2859</v>
      </c>
      <c r="K2302" s="662" t="s">
        <v>2860</v>
      </c>
      <c r="L2302" s="663">
        <v>598</v>
      </c>
      <c r="M2302" s="663">
        <v>3588</v>
      </c>
      <c r="N2302" s="662">
        <v>6</v>
      </c>
      <c r="O2302" s="745">
        <v>1.5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12</v>
      </c>
      <c r="B2303" s="662" t="s">
        <v>543</v>
      </c>
      <c r="C2303" s="662" t="s">
        <v>2356</v>
      </c>
      <c r="D2303" s="743" t="s">
        <v>4570</v>
      </c>
      <c r="E2303" s="744" t="s">
        <v>2385</v>
      </c>
      <c r="F2303" s="662" t="s">
        <v>2351</v>
      </c>
      <c r="G2303" s="662" t="s">
        <v>2405</v>
      </c>
      <c r="H2303" s="662" t="s">
        <v>544</v>
      </c>
      <c r="I2303" s="662" t="s">
        <v>2865</v>
      </c>
      <c r="J2303" s="662" t="s">
        <v>2866</v>
      </c>
      <c r="K2303" s="662" t="s">
        <v>2408</v>
      </c>
      <c r="L2303" s="663">
        <v>0</v>
      </c>
      <c r="M2303" s="663">
        <v>0</v>
      </c>
      <c r="N2303" s="662">
        <v>3</v>
      </c>
      <c r="O2303" s="745">
        <v>1</v>
      </c>
      <c r="P2303" s="663">
        <v>0</v>
      </c>
      <c r="Q2303" s="678"/>
      <c r="R2303" s="662">
        <v>3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12</v>
      </c>
      <c r="B2304" s="662" t="s">
        <v>543</v>
      </c>
      <c r="C2304" s="662" t="s">
        <v>2356</v>
      </c>
      <c r="D2304" s="743" t="s">
        <v>4570</v>
      </c>
      <c r="E2304" s="744" t="s">
        <v>2385</v>
      </c>
      <c r="F2304" s="662" t="s">
        <v>2351</v>
      </c>
      <c r="G2304" s="662" t="s">
        <v>2405</v>
      </c>
      <c r="H2304" s="662" t="s">
        <v>544</v>
      </c>
      <c r="I2304" s="662" t="s">
        <v>2406</v>
      </c>
      <c r="J2304" s="662" t="s">
        <v>2407</v>
      </c>
      <c r="K2304" s="662" t="s">
        <v>2408</v>
      </c>
      <c r="L2304" s="663">
        <v>0</v>
      </c>
      <c r="M2304" s="663">
        <v>0</v>
      </c>
      <c r="N2304" s="662">
        <v>46</v>
      </c>
      <c r="O2304" s="745">
        <v>18.5</v>
      </c>
      <c r="P2304" s="663">
        <v>0</v>
      </c>
      <c r="Q2304" s="678"/>
      <c r="R2304" s="662">
        <v>44</v>
      </c>
      <c r="S2304" s="678">
        <v>0.95652173913043481</v>
      </c>
      <c r="T2304" s="745">
        <v>16.5</v>
      </c>
      <c r="U2304" s="701">
        <v>0.89189189189189189</v>
      </c>
    </row>
    <row r="2305" spans="1:21" ht="14.4" customHeight="1" x14ac:dyDescent="0.3">
      <c r="A2305" s="661">
        <v>12</v>
      </c>
      <c r="B2305" s="662" t="s">
        <v>543</v>
      </c>
      <c r="C2305" s="662" t="s">
        <v>2356</v>
      </c>
      <c r="D2305" s="743" t="s">
        <v>4570</v>
      </c>
      <c r="E2305" s="744" t="s">
        <v>2385</v>
      </c>
      <c r="F2305" s="662" t="s">
        <v>2351</v>
      </c>
      <c r="G2305" s="662" t="s">
        <v>2405</v>
      </c>
      <c r="H2305" s="662" t="s">
        <v>544</v>
      </c>
      <c r="I2305" s="662" t="s">
        <v>4219</v>
      </c>
      <c r="J2305" s="662" t="s">
        <v>4215</v>
      </c>
      <c r="K2305" s="662" t="s">
        <v>3154</v>
      </c>
      <c r="L2305" s="663">
        <v>0</v>
      </c>
      <c r="M2305" s="663">
        <v>0</v>
      </c>
      <c r="N2305" s="662">
        <v>33</v>
      </c>
      <c r="O2305" s="745">
        <v>7</v>
      </c>
      <c r="P2305" s="663">
        <v>0</v>
      </c>
      <c r="Q2305" s="678"/>
      <c r="R2305" s="662">
        <v>13</v>
      </c>
      <c r="S2305" s="678">
        <v>0.39393939393939392</v>
      </c>
      <c r="T2305" s="745">
        <v>3</v>
      </c>
      <c r="U2305" s="701">
        <v>0.42857142857142855</v>
      </c>
    </row>
    <row r="2306" spans="1:21" ht="14.4" customHeight="1" x14ac:dyDescent="0.3">
      <c r="A2306" s="661">
        <v>12</v>
      </c>
      <c r="B2306" s="662" t="s">
        <v>543</v>
      </c>
      <c r="C2306" s="662" t="s">
        <v>2356</v>
      </c>
      <c r="D2306" s="743" t="s">
        <v>4570</v>
      </c>
      <c r="E2306" s="744" t="s">
        <v>2385</v>
      </c>
      <c r="F2306" s="662" t="s">
        <v>2351</v>
      </c>
      <c r="G2306" s="662" t="s">
        <v>2405</v>
      </c>
      <c r="H2306" s="662" t="s">
        <v>544</v>
      </c>
      <c r="I2306" s="662" t="s">
        <v>3637</v>
      </c>
      <c r="J2306" s="662" t="s">
        <v>3638</v>
      </c>
      <c r="K2306" s="662" t="s">
        <v>2408</v>
      </c>
      <c r="L2306" s="663">
        <v>0</v>
      </c>
      <c r="M2306" s="663">
        <v>0</v>
      </c>
      <c r="N2306" s="662">
        <v>5</v>
      </c>
      <c r="O2306" s="745">
        <v>1</v>
      </c>
      <c r="P2306" s="663">
        <v>0</v>
      </c>
      <c r="Q2306" s="678"/>
      <c r="R2306" s="662">
        <v>5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12</v>
      </c>
      <c r="B2307" s="662" t="s">
        <v>543</v>
      </c>
      <c r="C2307" s="662" t="s">
        <v>2356</v>
      </c>
      <c r="D2307" s="743" t="s">
        <v>4570</v>
      </c>
      <c r="E2307" s="744" t="s">
        <v>2385</v>
      </c>
      <c r="F2307" s="662" t="s">
        <v>2351</v>
      </c>
      <c r="G2307" s="662" t="s">
        <v>2409</v>
      </c>
      <c r="H2307" s="662" t="s">
        <v>544</v>
      </c>
      <c r="I2307" s="662" t="s">
        <v>779</v>
      </c>
      <c r="J2307" s="662" t="s">
        <v>2410</v>
      </c>
      <c r="K2307" s="662" t="s">
        <v>2411</v>
      </c>
      <c r="L2307" s="663">
        <v>0</v>
      </c>
      <c r="M2307" s="663">
        <v>0</v>
      </c>
      <c r="N2307" s="662">
        <v>2</v>
      </c>
      <c r="O2307" s="745">
        <v>0.5</v>
      </c>
      <c r="P2307" s="663">
        <v>0</v>
      </c>
      <c r="Q2307" s="678"/>
      <c r="R2307" s="662">
        <v>2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12</v>
      </c>
      <c r="B2308" s="662" t="s">
        <v>543</v>
      </c>
      <c r="C2308" s="662" t="s">
        <v>2356</v>
      </c>
      <c r="D2308" s="743" t="s">
        <v>4570</v>
      </c>
      <c r="E2308" s="744" t="s">
        <v>2385</v>
      </c>
      <c r="F2308" s="662" t="s">
        <v>2351</v>
      </c>
      <c r="G2308" s="662" t="s">
        <v>2870</v>
      </c>
      <c r="H2308" s="662" t="s">
        <v>544</v>
      </c>
      <c r="I2308" s="662" t="s">
        <v>2871</v>
      </c>
      <c r="J2308" s="662" t="s">
        <v>2872</v>
      </c>
      <c r="K2308" s="662" t="s">
        <v>2873</v>
      </c>
      <c r="L2308" s="663">
        <v>854.27</v>
      </c>
      <c r="M2308" s="663">
        <v>1708.54</v>
      </c>
      <c r="N2308" s="662">
        <v>2</v>
      </c>
      <c r="O2308" s="745">
        <v>1.5</v>
      </c>
      <c r="P2308" s="663">
        <v>854.27</v>
      </c>
      <c r="Q2308" s="678">
        <v>0.5</v>
      </c>
      <c r="R2308" s="662">
        <v>1</v>
      </c>
      <c r="S2308" s="678">
        <v>0.5</v>
      </c>
      <c r="T2308" s="745">
        <v>0.5</v>
      </c>
      <c r="U2308" s="701">
        <v>0.33333333333333331</v>
      </c>
    </row>
    <row r="2309" spans="1:21" ht="14.4" customHeight="1" x14ac:dyDescent="0.3">
      <c r="A2309" s="661">
        <v>12</v>
      </c>
      <c r="B2309" s="662" t="s">
        <v>543</v>
      </c>
      <c r="C2309" s="662" t="s">
        <v>2356</v>
      </c>
      <c r="D2309" s="743" t="s">
        <v>4570</v>
      </c>
      <c r="E2309" s="744" t="s">
        <v>2385</v>
      </c>
      <c r="F2309" s="662" t="s">
        <v>2351</v>
      </c>
      <c r="G2309" s="662" t="s">
        <v>2870</v>
      </c>
      <c r="H2309" s="662" t="s">
        <v>544</v>
      </c>
      <c r="I2309" s="662" t="s">
        <v>2874</v>
      </c>
      <c r="J2309" s="662" t="s">
        <v>2875</v>
      </c>
      <c r="K2309" s="662" t="s">
        <v>2876</v>
      </c>
      <c r="L2309" s="663">
        <v>1708.55</v>
      </c>
      <c r="M2309" s="663">
        <v>3417.1</v>
      </c>
      <c r="N2309" s="662">
        <v>2</v>
      </c>
      <c r="O2309" s="745">
        <v>2</v>
      </c>
      <c r="P2309" s="663">
        <v>1708.55</v>
      </c>
      <c r="Q2309" s="678">
        <v>0.5</v>
      </c>
      <c r="R2309" s="662">
        <v>1</v>
      </c>
      <c r="S2309" s="678">
        <v>0.5</v>
      </c>
      <c r="T2309" s="745">
        <v>1</v>
      </c>
      <c r="U2309" s="701">
        <v>0.5</v>
      </c>
    </row>
    <row r="2310" spans="1:21" ht="14.4" customHeight="1" x14ac:dyDescent="0.3">
      <c r="A2310" s="661">
        <v>12</v>
      </c>
      <c r="B2310" s="662" t="s">
        <v>543</v>
      </c>
      <c r="C2310" s="662" t="s">
        <v>2356</v>
      </c>
      <c r="D2310" s="743" t="s">
        <v>4570</v>
      </c>
      <c r="E2310" s="744" t="s">
        <v>2385</v>
      </c>
      <c r="F2310" s="662" t="s">
        <v>2351</v>
      </c>
      <c r="G2310" s="662" t="s">
        <v>2870</v>
      </c>
      <c r="H2310" s="662" t="s">
        <v>544</v>
      </c>
      <c r="I2310" s="662" t="s">
        <v>2877</v>
      </c>
      <c r="J2310" s="662" t="s">
        <v>2872</v>
      </c>
      <c r="K2310" s="662" t="s">
        <v>2873</v>
      </c>
      <c r="L2310" s="663">
        <v>854.27</v>
      </c>
      <c r="M2310" s="663">
        <v>30753.720000000012</v>
      </c>
      <c r="N2310" s="662">
        <v>36</v>
      </c>
      <c r="O2310" s="745">
        <v>31.5</v>
      </c>
      <c r="P2310" s="663">
        <v>28190.910000000011</v>
      </c>
      <c r="Q2310" s="678">
        <v>0.91666666666666663</v>
      </c>
      <c r="R2310" s="662">
        <v>33</v>
      </c>
      <c r="S2310" s="678">
        <v>0.91666666666666663</v>
      </c>
      <c r="T2310" s="745">
        <v>28.5</v>
      </c>
      <c r="U2310" s="701">
        <v>0.90476190476190477</v>
      </c>
    </row>
    <row r="2311" spans="1:21" ht="14.4" customHeight="1" x14ac:dyDescent="0.3">
      <c r="A2311" s="661">
        <v>12</v>
      </c>
      <c r="B2311" s="662" t="s">
        <v>543</v>
      </c>
      <c r="C2311" s="662" t="s">
        <v>2356</v>
      </c>
      <c r="D2311" s="743" t="s">
        <v>4570</v>
      </c>
      <c r="E2311" s="744" t="s">
        <v>2385</v>
      </c>
      <c r="F2311" s="662" t="s">
        <v>2351</v>
      </c>
      <c r="G2311" s="662" t="s">
        <v>2870</v>
      </c>
      <c r="H2311" s="662" t="s">
        <v>544</v>
      </c>
      <c r="I2311" s="662" t="s">
        <v>2878</v>
      </c>
      <c r="J2311" s="662" t="s">
        <v>2875</v>
      </c>
      <c r="K2311" s="662" t="s">
        <v>2876</v>
      </c>
      <c r="L2311" s="663">
        <v>1708.55</v>
      </c>
      <c r="M2311" s="663">
        <v>47839.400000000009</v>
      </c>
      <c r="N2311" s="662">
        <v>28</v>
      </c>
      <c r="O2311" s="745">
        <v>26</v>
      </c>
      <c r="P2311" s="663">
        <v>42713.750000000007</v>
      </c>
      <c r="Q2311" s="678">
        <v>0.89285714285714279</v>
      </c>
      <c r="R2311" s="662">
        <v>25</v>
      </c>
      <c r="S2311" s="678">
        <v>0.8928571428571429</v>
      </c>
      <c r="T2311" s="745">
        <v>23.5</v>
      </c>
      <c r="U2311" s="701">
        <v>0.90384615384615385</v>
      </c>
    </row>
    <row r="2312" spans="1:21" ht="14.4" customHeight="1" x14ac:dyDescent="0.3">
      <c r="A2312" s="661">
        <v>12</v>
      </c>
      <c r="B2312" s="662" t="s">
        <v>543</v>
      </c>
      <c r="C2312" s="662" t="s">
        <v>2356</v>
      </c>
      <c r="D2312" s="743" t="s">
        <v>4570</v>
      </c>
      <c r="E2312" s="744" t="s">
        <v>2385</v>
      </c>
      <c r="F2312" s="662" t="s">
        <v>2351</v>
      </c>
      <c r="G2312" s="662" t="s">
        <v>2870</v>
      </c>
      <c r="H2312" s="662" t="s">
        <v>544</v>
      </c>
      <c r="I2312" s="662" t="s">
        <v>4414</v>
      </c>
      <c r="J2312" s="662" t="s">
        <v>2875</v>
      </c>
      <c r="K2312" s="662" t="s">
        <v>3688</v>
      </c>
      <c r="L2312" s="663">
        <v>0</v>
      </c>
      <c r="M2312" s="663">
        <v>0</v>
      </c>
      <c r="N2312" s="662">
        <v>1</v>
      </c>
      <c r="O2312" s="745">
        <v>1</v>
      </c>
      <c r="P2312" s="663">
        <v>0</v>
      </c>
      <c r="Q2312" s="678"/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12</v>
      </c>
      <c r="B2313" s="662" t="s">
        <v>543</v>
      </c>
      <c r="C2313" s="662" t="s">
        <v>2356</v>
      </c>
      <c r="D2313" s="743" t="s">
        <v>4570</v>
      </c>
      <c r="E2313" s="744" t="s">
        <v>2385</v>
      </c>
      <c r="F2313" s="662" t="s">
        <v>2351</v>
      </c>
      <c r="G2313" s="662" t="s">
        <v>2870</v>
      </c>
      <c r="H2313" s="662" t="s">
        <v>544</v>
      </c>
      <c r="I2313" s="662" t="s">
        <v>4415</v>
      </c>
      <c r="J2313" s="662" t="s">
        <v>4416</v>
      </c>
      <c r="K2313" s="662" t="s">
        <v>2876</v>
      </c>
      <c r="L2313" s="663">
        <v>1708.55</v>
      </c>
      <c r="M2313" s="663">
        <v>6834.2</v>
      </c>
      <c r="N2313" s="662">
        <v>4</v>
      </c>
      <c r="O2313" s="745">
        <v>2.5</v>
      </c>
      <c r="P2313" s="663">
        <v>6834.2</v>
      </c>
      <c r="Q2313" s="678">
        <v>1</v>
      </c>
      <c r="R2313" s="662">
        <v>4</v>
      </c>
      <c r="S2313" s="678">
        <v>1</v>
      </c>
      <c r="T2313" s="745">
        <v>2.5</v>
      </c>
      <c r="U2313" s="701">
        <v>1</v>
      </c>
    </row>
    <row r="2314" spans="1:21" ht="14.4" customHeight="1" x14ac:dyDescent="0.3">
      <c r="A2314" s="661">
        <v>12</v>
      </c>
      <c r="B2314" s="662" t="s">
        <v>543</v>
      </c>
      <c r="C2314" s="662" t="s">
        <v>2356</v>
      </c>
      <c r="D2314" s="743" t="s">
        <v>4570</v>
      </c>
      <c r="E2314" s="744" t="s">
        <v>2385</v>
      </c>
      <c r="F2314" s="662" t="s">
        <v>2351</v>
      </c>
      <c r="G2314" s="662" t="s">
        <v>2870</v>
      </c>
      <c r="H2314" s="662" t="s">
        <v>544</v>
      </c>
      <c r="I2314" s="662" t="s">
        <v>4417</v>
      </c>
      <c r="J2314" s="662" t="s">
        <v>4416</v>
      </c>
      <c r="K2314" s="662" t="s">
        <v>2876</v>
      </c>
      <c r="L2314" s="663">
        <v>0</v>
      </c>
      <c r="M2314" s="663">
        <v>0</v>
      </c>
      <c r="N2314" s="662">
        <v>2</v>
      </c>
      <c r="O2314" s="745">
        <v>2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12</v>
      </c>
      <c r="B2315" s="662" t="s">
        <v>543</v>
      </c>
      <c r="C2315" s="662" t="s">
        <v>2356</v>
      </c>
      <c r="D2315" s="743" t="s">
        <v>4570</v>
      </c>
      <c r="E2315" s="744" t="s">
        <v>2385</v>
      </c>
      <c r="F2315" s="662" t="s">
        <v>2351</v>
      </c>
      <c r="G2315" s="662" t="s">
        <v>2870</v>
      </c>
      <c r="H2315" s="662" t="s">
        <v>544</v>
      </c>
      <c r="I2315" s="662" t="s">
        <v>3866</v>
      </c>
      <c r="J2315" s="662" t="s">
        <v>3867</v>
      </c>
      <c r="K2315" s="662" t="s">
        <v>2873</v>
      </c>
      <c r="L2315" s="663">
        <v>854.27</v>
      </c>
      <c r="M2315" s="663">
        <v>12814.050000000003</v>
      </c>
      <c r="N2315" s="662">
        <v>15</v>
      </c>
      <c r="O2315" s="745">
        <v>11</v>
      </c>
      <c r="P2315" s="663">
        <v>9396.970000000003</v>
      </c>
      <c r="Q2315" s="678">
        <v>0.73333333333333339</v>
      </c>
      <c r="R2315" s="662">
        <v>11</v>
      </c>
      <c r="S2315" s="678">
        <v>0.73333333333333328</v>
      </c>
      <c r="T2315" s="745">
        <v>8.5</v>
      </c>
      <c r="U2315" s="701">
        <v>0.77272727272727271</v>
      </c>
    </row>
    <row r="2316" spans="1:21" ht="14.4" customHeight="1" x14ac:dyDescent="0.3">
      <c r="A2316" s="661">
        <v>12</v>
      </c>
      <c r="B2316" s="662" t="s">
        <v>543</v>
      </c>
      <c r="C2316" s="662" t="s">
        <v>2356</v>
      </c>
      <c r="D2316" s="743" t="s">
        <v>4570</v>
      </c>
      <c r="E2316" s="744" t="s">
        <v>2385</v>
      </c>
      <c r="F2316" s="662" t="s">
        <v>2351</v>
      </c>
      <c r="G2316" s="662" t="s">
        <v>2870</v>
      </c>
      <c r="H2316" s="662" t="s">
        <v>544</v>
      </c>
      <c r="I2316" s="662" t="s">
        <v>3049</v>
      </c>
      <c r="J2316" s="662" t="s">
        <v>3050</v>
      </c>
      <c r="K2316" s="662" t="s">
        <v>3051</v>
      </c>
      <c r="L2316" s="663">
        <v>0</v>
      </c>
      <c r="M2316" s="663">
        <v>0</v>
      </c>
      <c r="N2316" s="662">
        <v>8</v>
      </c>
      <c r="O2316" s="745">
        <v>5.5</v>
      </c>
      <c r="P2316" s="663">
        <v>0</v>
      </c>
      <c r="Q2316" s="678"/>
      <c r="R2316" s="662">
        <v>5</v>
      </c>
      <c r="S2316" s="678">
        <v>0.625</v>
      </c>
      <c r="T2316" s="745">
        <v>4</v>
      </c>
      <c r="U2316" s="701">
        <v>0.72727272727272729</v>
      </c>
    </row>
    <row r="2317" spans="1:21" ht="14.4" customHeight="1" x14ac:dyDescent="0.3">
      <c r="A2317" s="661">
        <v>12</v>
      </c>
      <c r="B2317" s="662" t="s">
        <v>543</v>
      </c>
      <c r="C2317" s="662" t="s">
        <v>2356</v>
      </c>
      <c r="D2317" s="743" t="s">
        <v>4570</v>
      </c>
      <c r="E2317" s="744" t="s">
        <v>2385</v>
      </c>
      <c r="F2317" s="662" t="s">
        <v>2351</v>
      </c>
      <c r="G2317" s="662" t="s">
        <v>2870</v>
      </c>
      <c r="H2317" s="662" t="s">
        <v>544</v>
      </c>
      <c r="I2317" s="662" t="s">
        <v>4418</v>
      </c>
      <c r="J2317" s="662" t="s">
        <v>3050</v>
      </c>
      <c r="K2317" s="662" t="s">
        <v>4419</v>
      </c>
      <c r="L2317" s="663">
        <v>1708.55</v>
      </c>
      <c r="M2317" s="663">
        <v>3417.1</v>
      </c>
      <c r="N2317" s="662">
        <v>2</v>
      </c>
      <c r="O2317" s="745">
        <v>1.5</v>
      </c>
      <c r="P2317" s="663">
        <v>3417.1</v>
      </c>
      <c r="Q2317" s="678">
        <v>1</v>
      </c>
      <c r="R2317" s="662">
        <v>2</v>
      </c>
      <c r="S2317" s="678">
        <v>1</v>
      </c>
      <c r="T2317" s="745">
        <v>1.5</v>
      </c>
      <c r="U2317" s="701">
        <v>1</v>
      </c>
    </row>
    <row r="2318" spans="1:21" ht="14.4" customHeight="1" x14ac:dyDescent="0.3">
      <c r="A2318" s="661">
        <v>12</v>
      </c>
      <c r="B2318" s="662" t="s">
        <v>543</v>
      </c>
      <c r="C2318" s="662" t="s">
        <v>2356</v>
      </c>
      <c r="D2318" s="743" t="s">
        <v>4570</v>
      </c>
      <c r="E2318" s="744" t="s">
        <v>2385</v>
      </c>
      <c r="F2318" s="662" t="s">
        <v>2351</v>
      </c>
      <c r="G2318" s="662" t="s">
        <v>2870</v>
      </c>
      <c r="H2318" s="662" t="s">
        <v>544</v>
      </c>
      <c r="I2318" s="662" t="s">
        <v>4420</v>
      </c>
      <c r="J2318" s="662" t="s">
        <v>4421</v>
      </c>
      <c r="K2318" s="662" t="s">
        <v>3040</v>
      </c>
      <c r="L2318" s="663">
        <v>854.27</v>
      </c>
      <c r="M2318" s="663">
        <v>9396.9700000000012</v>
      </c>
      <c r="N2318" s="662">
        <v>11</v>
      </c>
      <c r="O2318" s="745">
        <v>8</v>
      </c>
      <c r="P2318" s="663">
        <v>5979.8900000000012</v>
      </c>
      <c r="Q2318" s="678">
        <v>0.63636363636363646</v>
      </c>
      <c r="R2318" s="662">
        <v>7</v>
      </c>
      <c r="S2318" s="678">
        <v>0.63636363636363635</v>
      </c>
      <c r="T2318" s="745">
        <v>5.5</v>
      </c>
      <c r="U2318" s="701">
        <v>0.6875</v>
      </c>
    </row>
    <row r="2319" spans="1:21" ht="14.4" customHeight="1" x14ac:dyDescent="0.3">
      <c r="A2319" s="661">
        <v>12</v>
      </c>
      <c r="B2319" s="662" t="s">
        <v>543</v>
      </c>
      <c r="C2319" s="662" t="s">
        <v>2356</v>
      </c>
      <c r="D2319" s="743" t="s">
        <v>4570</v>
      </c>
      <c r="E2319" s="744" t="s">
        <v>2385</v>
      </c>
      <c r="F2319" s="662" t="s">
        <v>2351</v>
      </c>
      <c r="G2319" s="662" t="s">
        <v>2870</v>
      </c>
      <c r="H2319" s="662" t="s">
        <v>544</v>
      </c>
      <c r="I2319" s="662" t="s">
        <v>4422</v>
      </c>
      <c r="J2319" s="662" t="s">
        <v>4416</v>
      </c>
      <c r="K2319" s="662" t="s">
        <v>3688</v>
      </c>
      <c r="L2319" s="663">
        <v>0</v>
      </c>
      <c r="M2319" s="663">
        <v>0</v>
      </c>
      <c r="N2319" s="662">
        <v>1</v>
      </c>
      <c r="O2319" s="745">
        <v>1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12</v>
      </c>
      <c r="B2320" s="662" t="s">
        <v>543</v>
      </c>
      <c r="C2320" s="662" t="s">
        <v>2356</v>
      </c>
      <c r="D2320" s="743" t="s">
        <v>4570</v>
      </c>
      <c r="E2320" s="744" t="s">
        <v>2385</v>
      </c>
      <c r="F2320" s="662" t="s">
        <v>2351</v>
      </c>
      <c r="G2320" s="662" t="s">
        <v>2870</v>
      </c>
      <c r="H2320" s="662" t="s">
        <v>544</v>
      </c>
      <c r="I2320" s="662" t="s">
        <v>4423</v>
      </c>
      <c r="J2320" s="662" t="s">
        <v>4421</v>
      </c>
      <c r="K2320" s="662" t="s">
        <v>4424</v>
      </c>
      <c r="L2320" s="663">
        <v>0</v>
      </c>
      <c r="M2320" s="663">
        <v>0</v>
      </c>
      <c r="N2320" s="662">
        <v>6</v>
      </c>
      <c r="O2320" s="745">
        <v>4.5</v>
      </c>
      <c r="P2320" s="663">
        <v>0</v>
      </c>
      <c r="Q2320" s="678"/>
      <c r="R2320" s="662">
        <v>5</v>
      </c>
      <c r="S2320" s="678">
        <v>0.83333333333333337</v>
      </c>
      <c r="T2320" s="745">
        <v>3.5</v>
      </c>
      <c r="U2320" s="701">
        <v>0.77777777777777779</v>
      </c>
    </row>
    <row r="2321" spans="1:21" ht="14.4" customHeight="1" x14ac:dyDescent="0.3">
      <c r="A2321" s="661">
        <v>12</v>
      </c>
      <c r="B2321" s="662" t="s">
        <v>543</v>
      </c>
      <c r="C2321" s="662" t="s">
        <v>2356</v>
      </c>
      <c r="D2321" s="743" t="s">
        <v>4570</v>
      </c>
      <c r="E2321" s="744" t="s">
        <v>2385</v>
      </c>
      <c r="F2321" s="662" t="s">
        <v>2351</v>
      </c>
      <c r="G2321" s="662" t="s">
        <v>2870</v>
      </c>
      <c r="H2321" s="662" t="s">
        <v>544</v>
      </c>
      <c r="I2321" s="662" t="s">
        <v>4425</v>
      </c>
      <c r="J2321" s="662" t="s">
        <v>2872</v>
      </c>
      <c r="K2321" s="662" t="s">
        <v>4426</v>
      </c>
      <c r="L2321" s="663">
        <v>0</v>
      </c>
      <c r="M2321" s="663">
        <v>0</v>
      </c>
      <c r="N2321" s="662">
        <v>1</v>
      </c>
      <c r="O2321" s="745">
        <v>1</v>
      </c>
      <c r="P2321" s="663">
        <v>0</v>
      </c>
      <c r="Q2321" s="678"/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12</v>
      </c>
      <c r="B2322" s="662" t="s">
        <v>543</v>
      </c>
      <c r="C2322" s="662" t="s">
        <v>2356</v>
      </c>
      <c r="D2322" s="743" t="s">
        <v>4570</v>
      </c>
      <c r="E2322" s="744" t="s">
        <v>2385</v>
      </c>
      <c r="F2322" s="662" t="s">
        <v>2351</v>
      </c>
      <c r="G2322" s="662" t="s">
        <v>2870</v>
      </c>
      <c r="H2322" s="662" t="s">
        <v>544</v>
      </c>
      <c r="I2322" s="662" t="s">
        <v>4427</v>
      </c>
      <c r="J2322" s="662" t="s">
        <v>3050</v>
      </c>
      <c r="K2322" s="662" t="s">
        <v>3841</v>
      </c>
      <c r="L2322" s="663">
        <v>0</v>
      </c>
      <c r="M2322" s="663">
        <v>0</v>
      </c>
      <c r="N2322" s="662">
        <v>2</v>
      </c>
      <c r="O2322" s="745">
        <v>2</v>
      </c>
      <c r="P2322" s="663">
        <v>0</v>
      </c>
      <c r="Q2322" s="678"/>
      <c r="R2322" s="662">
        <v>1</v>
      </c>
      <c r="S2322" s="678">
        <v>0.5</v>
      </c>
      <c r="T2322" s="745">
        <v>1</v>
      </c>
      <c r="U2322" s="701">
        <v>0.5</v>
      </c>
    </row>
    <row r="2323" spans="1:21" ht="14.4" customHeight="1" x14ac:dyDescent="0.3">
      <c r="A2323" s="661">
        <v>12</v>
      </c>
      <c r="B2323" s="662" t="s">
        <v>543</v>
      </c>
      <c r="C2323" s="662" t="s">
        <v>2356</v>
      </c>
      <c r="D2323" s="743" t="s">
        <v>4570</v>
      </c>
      <c r="E2323" s="744" t="s">
        <v>2385</v>
      </c>
      <c r="F2323" s="662" t="s">
        <v>2351</v>
      </c>
      <c r="G2323" s="662" t="s">
        <v>2870</v>
      </c>
      <c r="H2323" s="662" t="s">
        <v>544</v>
      </c>
      <c r="I2323" s="662" t="s">
        <v>4428</v>
      </c>
      <c r="J2323" s="662" t="s">
        <v>4421</v>
      </c>
      <c r="K2323" s="662" t="s">
        <v>4429</v>
      </c>
      <c r="L2323" s="663">
        <v>0</v>
      </c>
      <c r="M2323" s="663">
        <v>0</v>
      </c>
      <c r="N2323" s="662">
        <v>1</v>
      </c>
      <c r="O2323" s="745">
        <v>1</v>
      </c>
      <c r="P2323" s="663">
        <v>0</v>
      </c>
      <c r="Q2323" s="678"/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12</v>
      </c>
      <c r="B2324" s="662" t="s">
        <v>543</v>
      </c>
      <c r="C2324" s="662" t="s">
        <v>2356</v>
      </c>
      <c r="D2324" s="743" t="s">
        <v>4570</v>
      </c>
      <c r="E2324" s="744" t="s">
        <v>2385</v>
      </c>
      <c r="F2324" s="662" t="s">
        <v>2351</v>
      </c>
      <c r="G2324" s="662" t="s">
        <v>2412</v>
      </c>
      <c r="H2324" s="662" t="s">
        <v>544</v>
      </c>
      <c r="I2324" s="662" t="s">
        <v>2413</v>
      </c>
      <c r="J2324" s="662" t="s">
        <v>1457</v>
      </c>
      <c r="K2324" s="662" t="s">
        <v>2414</v>
      </c>
      <c r="L2324" s="663">
        <v>22.44</v>
      </c>
      <c r="M2324" s="663">
        <v>314.16000000000003</v>
      </c>
      <c r="N2324" s="662">
        <v>14</v>
      </c>
      <c r="O2324" s="745">
        <v>13.5</v>
      </c>
      <c r="P2324" s="663">
        <v>201.96</v>
      </c>
      <c r="Q2324" s="678">
        <v>0.64285714285714279</v>
      </c>
      <c r="R2324" s="662">
        <v>9</v>
      </c>
      <c r="S2324" s="678">
        <v>0.6428571428571429</v>
      </c>
      <c r="T2324" s="745">
        <v>8.5</v>
      </c>
      <c r="U2324" s="701">
        <v>0.62962962962962965</v>
      </c>
    </row>
    <row r="2325" spans="1:21" ht="14.4" customHeight="1" x14ac:dyDescent="0.3">
      <c r="A2325" s="661">
        <v>12</v>
      </c>
      <c r="B2325" s="662" t="s">
        <v>543</v>
      </c>
      <c r="C2325" s="662" t="s">
        <v>2356</v>
      </c>
      <c r="D2325" s="743" t="s">
        <v>4570</v>
      </c>
      <c r="E2325" s="744" t="s">
        <v>2385</v>
      </c>
      <c r="F2325" s="662" t="s">
        <v>2351</v>
      </c>
      <c r="G2325" s="662" t="s">
        <v>2412</v>
      </c>
      <c r="H2325" s="662" t="s">
        <v>544</v>
      </c>
      <c r="I2325" s="662" t="s">
        <v>2413</v>
      </c>
      <c r="J2325" s="662" t="s">
        <v>1457</v>
      </c>
      <c r="K2325" s="662" t="s">
        <v>2414</v>
      </c>
      <c r="L2325" s="663">
        <v>42.54</v>
      </c>
      <c r="M2325" s="663">
        <v>127.62</v>
      </c>
      <c r="N2325" s="662">
        <v>3</v>
      </c>
      <c r="O2325" s="745">
        <v>3</v>
      </c>
      <c r="P2325" s="663">
        <v>85.08</v>
      </c>
      <c r="Q2325" s="678">
        <v>0.66666666666666663</v>
      </c>
      <c r="R2325" s="662">
        <v>2</v>
      </c>
      <c r="S2325" s="678">
        <v>0.66666666666666663</v>
      </c>
      <c r="T2325" s="745">
        <v>2</v>
      </c>
      <c r="U2325" s="701">
        <v>0.66666666666666663</v>
      </c>
    </row>
    <row r="2326" spans="1:21" ht="14.4" customHeight="1" x14ac:dyDescent="0.3">
      <c r="A2326" s="661">
        <v>12</v>
      </c>
      <c r="B2326" s="662" t="s">
        <v>543</v>
      </c>
      <c r="C2326" s="662" t="s">
        <v>2356</v>
      </c>
      <c r="D2326" s="743" t="s">
        <v>4570</v>
      </c>
      <c r="E2326" s="744" t="s">
        <v>2385</v>
      </c>
      <c r="F2326" s="662" t="s">
        <v>2351</v>
      </c>
      <c r="G2326" s="662" t="s">
        <v>2879</v>
      </c>
      <c r="H2326" s="662" t="s">
        <v>544</v>
      </c>
      <c r="I2326" s="662" t="s">
        <v>2880</v>
      </c>
      <c r="J2326" s="662" t="s">
        <v>2881</v>
      </c>
      <c r="K2326" s="662" t="s">
        <v>2882</v>
      </c>
      <c r="L2326" s="663">
        <v>0</v>
      </c>
      <c r="M2326" s="663">
        <v>0</v>
      </c>
      <c r="N2326" s="662">
        <v>25</v>
      </c>
      <c r="O2326" s="745">
        <v>9.5</v>
      </c>
      <c r="P2326" s="663">
        <v>0</v>
      </c>
      <c r="Q2326" s="678"/>
      <c r="R2326" s="662">
        <v>10</v>
      </c>
      <c r="S2326" s="678">
        <v>0.4</v>
      </c>
      <c r="T2326" s="745">
        <v>4.5</v>
      </c>
      <c r="U2326" s="701">
        <v>0.47368421052631576</v>
      </c>
    </row>
    <row r="2327" spans="1:21" ht="14.4" customHeight="1" x14ac:dyDescent="0.3">
      <c r="A2327" s="661">
        <v>12</v>
      </c>
      <c r="B2327" s="662" t="s">
        <v>543</v>
      </c>
      <c r="C2327" s="662" t="s">
        <v>2356</v>
      </c>
      <c r="D2327" s="743" t="s">
        <v>4570</v>
      </c>
      <c r="E2327" s="744" t="s">
        <v>2385</v>
      </c>
      <c r="F2327" s="662" t="s">
        <v>2351</v>
      </c>
      <c r="G2327" s="662" t="s">
        <v>2889</v>
      </c>
      <c r="H2327" s="662" t="s">
        <v>1529</v>
      </c>
      <c r="I2327" s="662" t="s">
        <v>2890</v>
      </c>
      <c r="J2327" s="662" t="s">
        <v>2891</v>
      </c>
      <c r="K2327" s="662" t="s">
        <v>2892</v>
      </c>
      <c r="L2327" s="663">
        <v>0</v>
      </c>
      <c r="M2327" s="663">
        <v>0</v>
      </c>
      <c r="N2327" s="662">
        <v>1</v>
      </c>
      <c r="O2327" s="745">
        <v>1</v>
      </c>
      <c r="P2327" s="663">
        <v>0</v>
      </c>
      <c r="Q2327" s="678"/>
      <c r="R2327" s="662">
        <v>1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12</v>
      </c>
      <c r="B2328" s="662" t="s">
        <v>543</v>
      </c>
      <c r="C2328" s="662" t="s">
        <v>2356</v>
      </c>
      <c r="D2328" s="743" t="s">
        <v>4570</v>
      </c>
      <c r="E2328" s="744" t="s">
        <v>2385</v>
      </c>
      <c r="F2328" s="662" t="s">
        <v>2351</v>
      </c>
      <c r="G2328" s="662" t="s">
        <v>2889</v>
      </c>
      <c r="H2328" s="662" t="s">
        <v>1529</v>
      </c>
      <c r="I2328" s="662" t="s">
        <v>3768</v>
      </c>
      <c r="J2328" s="662" t="s">
        <v>2891</v>
      </c>
      <c r="K2328" s="662" t="s">
        <v>3769</v>
      </c>
      <c r="L2328" s="663">
        <v>492.3</v>
      </c>
      <c r="M2328" s="663">
        <v>1969.2</v>
      </c>
      <c r="N2328" s="662">
        <v>4</v>
      </c>
      <c r="O2328" s="745">
        <v>2.5</v>
      </c>
      <c r="P2328" s="663">
        <v>1969.2</v>
      </c>
      <c r="Q2328" s="678">
        <v>1</v>
      </c>
      <c r="R2328" s="662">
        <v>4</v>
      </c>
      <c r="S2328" s="678">
        <v>1</v>
      </c>
      <c r="T2328" s="745">
        <v>2.5</v>
      </c>
      <c r="U2328" s="701">
        <v>1</v>
      </c>
    </row>
    <row r="2329" spans="1:21" ht="14.4" customHeight="1" x14ac:dyDescent="0.3">
      <c r="A2329" s="661">
        <v>12</v>
      </c>
      <c r="B2329" s="662" t="s">
        <v>543</v>
      </c>
      <c r="C2329" s="662" t="s">
        <v>2356</v>
      </c>
      <c r="D2329" s="743" t="s">
        <v>4570</v>
      </c>
      <c r="E2329" s="744" t="s">
        <v>2385</v>
      </c>
      <c r="F2329" s="662" t="s">
        <v>2351</v>
      </c>
      <c r="G2329" s="662" t="s">
        <v>2889</v>
      </c>
      <c r="H2329" s="662" t="s">
        <v>1529</v>
      </c>
      <c r="I2329" s="662" t="s">
        <v>3768</v>
      </c>
      <c r="J2329" s="662" t="s">
        <v>2891</v>
      </c>
      <c r="K2329" s="662" t="s">
        <v>3769</v>
      </c>
      <c r="L2329" s="663">
        <v>502.31</v>
      </c>
      <c r="M2329" s="663">
        <v>5023.1000000000004</v>
      </c>
      <c r="N2329" s="662">
        <v>10</v>
      </c>
      <c r="O2329" s="745">
        <v>6</v>
      </c>
      <c r="P2329" s="663">
        <v>4520.79</v>
      </c>
      <c r="Q2329" s="678">
        <v>0.89999999999999991</v>
      </c>
      <c r="R2329" s="662">
        <v>9</v>
      </c>
      <c r="S2329" s="678">
        <v>0.9</v>
      </c>
      <c r="T2329" s="745">
        <v>5.5</v>
      </c>
      <c r="U2329" s="701">
        <v>0.91666666666666663</v>
      </c>
    </row>
    <row r="2330" spans="1:21" ht="14.4" customHeight="1" x14ac:dyDescent="0.3">
      <c r="A2330" s="661">
        <v>12</v>
      </c>
      <c r="B2330" s="662" t="s">
        <v>543</v>
      </c>
      <c r="C2330" s="662" t="s">
        <v>2356</v>
      </c>
      <c r="D2330" s="743" t="s">
        <v>4570</v>
      </c>
      <c r="E2330" s="744" t="s">
        <v>2385</v>
      </c>
      <c r="F2330" s="662" t="s">
        <v>2351</v>
      </c>
      <c r="G2330" s="662" t="s">
        <v>2537</v>
      </c>
      <c r="H2330" s="662" t="s">
        <v>544</v>
      </c>
      <c r="I2330" s="662" t="s">
        <v>2893</v>
      </c>
      <c r="J2330" s="662" t="s">
        <v>2894</v>
      </c>
      <c r="K2330" s="662" t="s">
        <v>2895</v>
      </c>
      <c r="L2330" s="663">
        <v>438.49</v>
      </c>
      <c r="M2330" s="663">
        <v>18855.069999999992</v>
      </c>
      <c r="N2330" s="662">
        <v>43</v>
      </c>
      <c r="O2330" s="745">
        <v>30</v>
      </c>
      <c r="P2330" s="663">
        <v>13154.699999999995</v>
      </c>
      <c r="Q2330" s="678">
        <v>0.69767441860465118</v>
      </c>
      <c r="R2330" s="662">
        <v>30</v>
      </c>
      <c r="S2330" s="678">
        <v>0.69767441860465118</v>
      </c>
      <c r="T2330" s="745">
        <v>18.5</v>
      </c>
      <c r="U2330" s="701">
        <v>0.6166666666666667</v>
      </c>
    </row>
    <row r="2331" spans="1:21" ht="14.4" customHeight="1" x14ac:dyDescent="0.3">
      <c r="A2331" s="661">
        <v>12</v>
      </c>
      <c r="B2331" s="662" t="s">
        <v>543</v>
      </c>
      <c r="C2331" s="662" t="s">
        <v>2356</v>
      </c>
      <c r="D2331" s="743" t="s">
        <v>4570</v>
      </c>
      <c r="E2331" s="744" t="s">
        <v>2385</v>
      </c>
      <c r="F2331" s="662" t="s">
        <v>2351</v>
      </c>
      <c r="G2331" s="662" t="s">
        <v>2537</v>
      </c>
      <c r="H2331" s="662" t="s">
        <v>1529</v>
      </c>
      <c r="I2331" s="662" t="s">
        <v>2538</v>
      </c>
      <c r="J2331" s="662" t="s">
        <v>1544</v>
      </c>
      <c r="K2331" s="662" t="s">
        <v>2539</v>
      </c>
      <c r="L2331" s="663">
        <v>394.64</v>
      </c>
      <c r="M2331" s="663">
        <v>3946.3999999999992</v>
      </c>
      <c r="N2331" s="662">
        <v>10</v>
      </c>
      <c r="O2331" s="745">
        <v>8.5</v>
      </c>
      <c r="P2331" s="663">
        <v>3551.7599999999993</v>
      </c>
      <c r="Q2331" s="678">
        <v>0.9</v>
      </c>
      <c r="R2331" s="662">
        <v>9</v>
      </c>
      <c r="S2331" s="678">
        <v>0.9</v>
      </c>
      <c r="T2331" s="745">
        <v>7.5</v>
      </c>
      <c r="U2331" s="701">
        <v>0.88235294117647056</v>
      </c>
    </row>
    <row r="2332" spans="1:21" ht="14.4" customHeight="1" x14ac:dyDescent="0.3">
      <c r="A2332" s="661">
        <v>12</v>
      </c>
      <c r="B2332" s="662" t="s">
        <v>543</v>
      </c>
      <c r="C2332" s="662" t="s">
        <v>2356</v>
      </c>
      <c r="D2332" s="743" t="s">
        <v>4570</v>
      </c>
      <c r="E2332" s="744" t="s">
        <v>2385</v>
      </c>
      <c r="F2332" s="662" t="s">
        <v>2351</v>
      </c>
      <c r="G2332" s="662" t="s">
        <v>2415</v>
      </c>
      <c r="H2332" s="662" t="s">
        <v>544</v>
      </c>
      <c r="I2332" s="662" t="s">
        <v>2416</v>
      </c>
      <c r="J2332" s="662" t="s">
        <v>2417</v>
      </c>
      <c r="K2332" s="662" t="s">
        <v>2418</v>
      </c>
      <c r="L2332" s="663">
        <v>1514.87</v>
      </c>
      <c r="M2332" s="663">
        <v>136338.29999999993</v>
      </c>
      <c r="N2332" s="662">
        <v>90</v>
      </c>
      <c r="O2332" s="745">
        <v>78</v>
      </c>
      <c r="P2332" s="663">
        <v>99981.41999999994</v>
      </c>
      <c r="Q2332" s="678">
        <v>0.73333333333333328</v>
      </c>
      <c r="R2332" s="662">
        <v>66</v>
      </c>
      <c r="S2332" s="678">
        <v>0.73333333333333328</v>
      </c>
      <c r="T2332" s="745">
        <v>56.5</v>
      </c>
      <c r="U2332" s="701">
        <v>0.72435897435897434</v>
      </c>
    </row>
    <row r="2333" spans="1:21" ht="14.4" customHeight="1" x14ac:dyDescent="0.3">
      <c r="A2333" s="661">
        <v>12</v>
      </c>
      <c r="B2333" s="662" t="s">
        <v>543</v>
      </c>
      <c r="C2333" s="662" t="s">
        <v>2356</v>
      </c>
      <c r="D2333" s="743" t="s">
        <v>4570</v>
      </c>
      <c r="E2333" s="744" t="s">
        <v>2385</v>
      </c>
      <c r="F2333" s="662" t="s">
        <v>2351</v>
      </c>
      <c r="G2333" s="662" t="s">
        <v>2898</v>
      </c>
      <c r="H2333" s="662" t="s">
        <v>544</v>
      </c>
      <c r="I2333" s="662" t="s">
        <v>4430</v>
      </c>
      <c r="J2333" s="662" t="s">
        <v>4431</v>
      </c>
      <c r="K2333" s="662" t="s">
        <v>4432</v>
      </c>
      <c r="L2333" s="663">
        <v>0</v>
      </c>
      <c r="M2333" s="663">
        <v>0</v>
      </c>
      <c r="N2333" s="662">
        <v>2</v>
      </c>
      <c r="O2333" s="745">
        <v>2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12</v>
      </c>
      <c r="B2334" s="662" t="s">
        <v>543</v>
      </c>
      <c r="C2334" s="662" t="s">
        <v>2356</v>
      </c>
      <c r="D2334" s="743" t="s">
        <v>4570</v>
      </c>
      <c r="E2334" s="744" t="s">
        <v>2385</v>
      </c>
      <c r="F2334" s="662" t="s">
        <v>2351</v>
      </c>
      <c r="G2334" s="662" t="s">
        <v>2588</v>
      </c>
      <c r="H2334" s="662" t="s">
        <v>544</v>
      </c>
      <c r="I2334" s="662" t="s">
        <v>3651</v>
      </c>
      <c r="J2334" s="662" t="s">
        <v>3652</v>
      </c>
      <c r="K2334" s="662" t="s">
        <v>3653</v>
      </c>
      <c r="L2334" s="663">
        <v>239.19</v>
      </c>
      <c r="M2334" s="663">
        <v>717.56999999999994</v>
      </c>
      <c r="N2334" s="662">
        <v>3</v>
      </c>
      <c r="O2334" s="745">
        <v>1</v>
      </c>
      <c r="P2334" s="663">
        <v>717.56999999999994</v>
      </c>
      <c r="Q2334" s="678">
        <v>1</v>
      </c>
      <c r="R2334" s="662">
        <v>3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12</v>
      </c>
      <c r="B2335" s="662" t="s">
        <v>543</v>
      </c>
      <c r="C2335" s="662" t="s">
        <v>2356</v>
      </c>
      <c r="D2335" s="743" t="s">
        <v>4570</v>
      </c>
      <c r="E2335" s="744" t="s">
        <v>2385</v>
      </c>
      <c r="F2335" s="662" t="s">
        <v>2351</v>
      </c>
      <c r="G2335" s="662" t="s">
        <v>2667</v>
      </c>
      <c r="H2335" s="662" t="s">
        <v>544</v>
      </c>
      <c r="I2335" s="662" t="s">
        <v>4433</v>
      </c>
      <c r="J2335" s="662" t="s">
        <v>4434</v>
      </c>
      <c r="K2335" s="662" t="s">
        <v>4102</v>
      </c>
      <c r="L2335" s="663">
        <v>93.96</v>
      </c>
      <c r="M2335" s="663">
        <v>187.92</v>
      </c>
      <c r="N2335" s="662">
        <v>2</v>
      </c>
      <c r="O2335" s="745">
        <v>0.5</v>
      </c>
      <c r="P2335" s="663">
        <v>187.92</v>
      </c>
      <c r="Q2335" s="678">
        <v>1</v>
      </c>
      <c r="R2335" s="662">
        <v>2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12</v>
      </c>
      <c r="B2336" s="662" t="s">
        <v>543</v>
      </c>
      <c r="C2336" s="662" t="s">
        <v>2356</v>
      </c>
      <c r="D2336" s="743" t="s">
        <v>4570</v>
      </c>
      <c r="E2336" s="744" t="s">
        <v>2385</v>
      </c>
      <c r="F2336" s="662" t="s">
        <v>2351</v>
      </c>
      <c r="G2336" s="662" t="s">
        <v>3777</v>
      </c>
      <c r="H2336" s="662" t="s">
        <v>544</v>
      </c>
      <c r="I2336" s="662" t="s">
        <v>1993</v>
      </c>
      <c r="J2336" s="662" t="s">
        <v>3778</v>
      </c>
      <c r="K2336" s="662" t="s">
        <v>3779</v>
      </c>
      <c r="L2336" s="663">
        <v>52.47</v>
      </c>
      <c r="M2336" s="663">
        <v>262.35000000000002</v>
      </c>
      <c r="N2336" s="662">
        <v>5</v>
      </c>
      <c r="O2336" s="745">
        <v>3</v>
      </c>
      <c r="P2336" s="663">
        <v>104.94</v>
      </c>
      <c r="Q2336" s="678">
        <v>0.39999999999999997</v>
      </c>
      <c r="R2336" s="662">
        <v>2</v>
      </c>
      <c r="S2336" s="678">
        <v>0.4</v>
      </c>
      <c r="T2336" s="745">
        <v>1</v>
      </c>
      <c r="U2336" s="701">
        <v>0.33333333333333331</v>
      </c>
    </row>
    <row r="2337" spans="1:21" ht="14.4" customHeight="1" x14ac:dyDescent="0.3">
      <c r="A2337" s="661">
        <v>12</v>
      </c>
      <c r="B2337" s="662" t="s">
        <v>543</v>
      </c>
      <c r="C2337" s="662" t="s">
        <v>2356</v>
      </c>
      <c r="D2337" s="743" t="s">
        <v>4570</v>
      </c>
      <c r="E2337" s="744" t="s">
        <v>2385</v>
      </c>
      <c r="F2337" s="662" t="s">
        <v>2351</v>
      </c>
      <c r="G2337" s="662" t="s">
        <v>3780</v>
      </c>
      <c r="H2337" s="662" t="s">
        <v>544</v>
      </c>
      <c r="I2337" s="662" t="s">
        <v>4108</v>
      </c>
      <c r="J2337" s="662" t="s">
        <v>3782</v>
      </c>
      <c r="K2337" s="662" t="s">
        <v>3822</v>
      </c>
      <c r="L2337" s="663">
        <v>43.93</v>
      </c>
      <c r="M2337" s="663">
        <v>43.93</v>
      </c>
      <c r="N2337" s="662">
        <v>1</v>
      </c>
      <c r="O2337" s="745">
        <v>0.5</v>
      </c>
      <c r="P2337" s="663">
        <v>43.93</v>
      </c>
      <c r="Q2337" s="678">
        <v>1</v>
      </c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12</v>
      </c>
      <c r="B2338" s="662" t="s">
        <v>543</v>
      </c>
      <c r="C2338" s="662" t="s">
        <v>2356</v>
      </c>
      <c r="D2338" s="743" t="s">
        <v>4570</v>
      </c>
      <c r="E2338" s="744" t="s">
        <v>2385</v>
      </c>
      <c r="F2338" s="662" t="s">
        <v>2351</v>
      </c>
      <c r="G2338" s="662" t="s">
        <v>2906</v>
      </c>
      <c r="H2338" s="662" t="s">
        <v>544</v>
      </c>
      <c r="I2338" s="662" t="s">
        <v>2910</v>
      </c>
      <c r="J2338" s="662" t="s">
        <v>2911</v>
      </c>
      <c r="K2338" s="662" t="s">
        <v>2912</v>
      </c>
      <c r="L2338" s="663">
        <v>154.08000000000001</v>
      </c>
      <c r="M2338" s="663">
        <v>308.16000000000003</v>
      </c>
      <c r="N2338" s="662">
        <v>2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12</v>
      </c>
      <c r="B2339" s="662" t="s">
        <v>543</v>
      </c>
      <c r="C2339" s="662" t="s">
        <v>2356</v>
      </c>
      <c r="D2339" s="743" t="s">
        <v>4570</v>
      </c>
      <c r="E2339" s="744" t="s">
        <v>2385</v>
      </c>
      <c r="F2339" s="662" t="s">
        <v>2351</v>
      </c>
      <c r="G2339" s="662" t="s">
        <v>3139</v>
      </c>
      <c r="H2339" s="662" t="s">
        <v>544</v>
      </c>
      <c r="I2339" s="662" t="s">
        <v>1335</v>
      </c>
      <c r="J2339" s="662" t="s">
        <v>3660</v>
      </c>
      <c r="K2339" s="662" t="s">
        <v>4435</v>
      </c>
      <c r="L2339" s="663">
        <v>0</v>
      </c>
      <c r="M2339" s="663">
        <v>0</v>
      </c>
      <c r="N2339" s="662">
        <v>2</v>
      </c>
      <c r="O2339" s="745">
        <v>1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12</v>
      </c>
      <c r="B2340" s="662" t="s">
        <v>543</v>
      </c>
      <c r="C2340" s="662" t="s">
        <v>2356</v>
      </c>
      <c r="D2340" s="743" t="s">
        <v>4570</v>
      </c>
      <c r="E2340" s="744" t="s">
        <v>2385</v>
      </c>
      <c r="F2340" s="662" t="s">
        <v>2351</v>
      </c>
      <c r="G2340" s="662" t="s">
        <v>3139</v>
      </c>
      <c r="H2340" s="662" t="s">
        <v>544</v>
      </c>
      <c r="I2340" s="662" t="s">
        <v>4436</v>
      </c>
      <c r="J2340" s="662" t="s">
        <v>3660</v>
      </c>
      <c r="K2340" s="662" t="s">
        <v>4435</v>
      </c>
      <c r="L2340" s="663">
        <v>0</v>
      </c>
      <c r="M2340" s="663">
        <v>0</v>
      </c>
      <c r="N2340" s="662">
        <v>2</v>
      </c>
      <c r="O2340" s="745">
        <v>0.5</v>
      </c>
      <c r="P2340" s="663">
        <v>0</v>
      </c>
      <c r="Q2340" s="678"/>
      <c r="R2340" s="662">
        <v>2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12</v>
      </c>
      <c r="B2341" s="662" t="s">
        <v>543</v>
      </c>
      <c r="C2341" s="662" t="s">
        <v>2356</v>
      </c>
      <c r="D2341" s="743" t="s">
        <v>4570</v>
      </c>
      <c r="E2341" s="744" t="s">
        <v>2385</v>
      </c>
      <c r="F2341" s="662" t="s">
        <v>2351</v>
      </c>
      <c r="G2341" s="662" t="s">
        <v>3139</v>
      </c>
      <c r="H2341" s="662" t="s">
        <v>544</v>
      </c>
      <c r="I2341" s="662" t="s">
        <v>3783</v>
      </c>
      <c r="J2341" s="662" t="s">
        <v>3784</v>
      </c>
      <c r="K2341" s="662" t="s">
        <v>3144</v>
      </c>
      <c r="L2341" s="663">
        <v>0</v>
      </c>
      <c r="M2341" s="663">
        <v>0</v>
      </c>
      <c r="N2341" s="662">
        <v>2</v>
      </c>
      <c r="O2341" s="745">
        <v>1</v>
      </c>
      <c r="P2341" s="663">
        <v>0</v>
      </c>
      <c r="Q2341" s="678"/>
      <c r="R2341" s="662">
        <v>2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12</v>
      </c>
      <c r="B2342" s="662" t="s">
        <v>543</v>
      </c>
      <c r="C2342" s="662" t="s">
        <v>2356</v>
      </c>
      <c r="D2342" s="743" t="s">
        <v>4570</v>
      </c>
      <c r="E2342" s="744" t="s">
        <v>2385</v>
      </c>
      <c r="F2342" s="662" t="s">
        <v>2351</v>
      </c>
      <c r="G2342" s="662" t="s">
        <v>3139</v>
      </c>
      <c r="H2342" s="662" t="s">
        <v>544</v>
      </c>
      <c r="I2342" s="662" t="s">
        <v>1411</v>
      </c>
      <c r="J2342" s="662" t="s">
        <v>1406</v>
      </c>
      <c r="K2342" s="662" t="s">
        <v>2876</v>
      </c>
      <c r="L2342" s="663">
        <v>0</v>
      </c>
      <c r="M2342" s="663">
        <v>0</v>
      </c>
      <c r="N2342" s="662">
        <v>2</v>
      </c>
      <c r="O2342" s="745">
        <v>2</v>
      </c>
      <c r="P2342" s="663">
        <v>0</v>
      </c>
      <c r="Q2342" s="678"/>
      <c r="R2342" s="662">
        <v>1</v>
      </c>
      <c r="S2342" s="678">
        <v>0.5</v>
      </c>
      <c r="T2342" s="745">
        <v>1</v>
      </c>
      <c r="U2342" s="701">
        <v>0.5</v>
      </c>
    </row>
    <row r="2343" spans="1:21" ht="14.4" customHeight="1" x14ac:dyDescent="0.3">
      <c r="A2343" s="661">
        <v>12</v>
      </c>
      <c r="B2343" s="662" t="s">
        <v>543</v>
      </c>
      <c r="C2343" s="662" t="s">
        <v>2356</v>
      </c>
      <c r="D2343" s="743" t="s">
        <v>4570</v>
      </c>
      <c r="E2343" s="744" t="s">
        <v>2385</v>
      </c>
      <c r="F2343" s="662" t="s">
        <v>2351</v>
      </c>
      <c r="G2343" s="662" t="s">
        <v>2729</v>
      </c>
      <c r="H2343" s="662" t="s">
        <v>544</v>
      </c>
      <c r="I2343" s="662" t="s">
        <v>1428</v>
      </c>
      <c r="J2343" s="662" t="s">
        <v>1429</v>
      </c>
      <c r="K2343" s="662" t="s">
        <v>2913</v>
      </c>
      <c r="L2343" s="663">
        <v>1081.08</v>
      </c>
      <c r="M2343" s="663">
        <v>3243.24</v>
      </c>
      <c r="N2343" s="662">
        <v>3</v>
      </c>
      <c r="O2343" s="745">
        <v>1.5</v>
      </c>
      <c r="P2343" s="663">
        <v>3243.24</v>
      </c>
      <c r="Q2343" s="678">
        <v>1</v>
      </c>
      <c r="R2343" s="662">
        <v>3</v>
      </c>
      <c r="S2343" s="678">
        <v>1</v>
      </c>
      <c r="T2343" s="745">
        <v>1.5</v>
      </c>
      <c r="U2343" s="701">
        <v>1</v>
      </c>
    </row>
    <row r="2344" spans="1:21" ht="14.4" customHeight="1" x14ac:dyDescent="0.3">
      <c r="A2344" s="661">
        <v>12</v>
      </c>
      <c r="B2344" s="662" t="s">
        <v>543</v>
      </c>
      <c r="C2344" s="662" t="s">
        <v>2356</v>
      </c>
      <c r="D2344" s="743" t="s">
        <v>4570</v>
      </c>
      <c r="E2344" s="744" t="s">
        <v>2385</v>
      </c>
      <c r="F2344" s="662" t="s">
        <v>2351</v>
      </c>
      <c r="G2344" s="662" t="s">
        <v>2729</v>
      </c>
      <c r="H2344" s="662" t="s">
        <v>544</v>
      </c>
      <c r="I2344" s="662" t="s">
        <v>2730</v>
      </c>
      <c r="J2344" s="662" t="s">
        <v>1429</v>
      </c>
      <c r="K2344" s="662" t="s">
        <v>2731</v>
      </c>
      <c r="L2344" s="663">
        <v>3243.21</v>
      </c>
      <c r="M2344" s="663">
        <v>249727.16999999993</v>
      </c>
      <c r="N2344" s="662">
        <v>77</v>
      </c>
      <c r="O2344" s="745">
        <v>65.5</v>
      </c>
      <c r="P2344" s="663">
        <v>201079.01999999993</v>
      </c>
      <c r="Q2344" s="678">
        <v>0.80519480519480513</v>
      </c>
      <c r="R2344" s="662">
        <v>62</v>
      </c>
      <c r="S2344" s="678">
        <v>0.80519480519480524</v>
      </c>
      <c r="T2344" s="745">
        <v>53</v>
      </c>
      <c r="U2344" s="701">
        <v>0.80916030534351147</v>
      </c>
    </row>
    <row r="2345" spans="1:21" ht="14.4" customHeight="1" x14ac:dyDescent="0.3">
      <c r="A2345" s="661">
        <v>12</v>
      </c>
      <c r="B2345" s="662" t="s">
        <v>543</v>
      </c>
      <c r="C2345" s="662" t="s">
        <v>2356</v>
      </c>
      <c r="D2345" s="743" t="s">
        <v>4570</v>
      </c>
      <c r="E2345" s="744" t="s">
        <v>2385</v>
      </c>
      <c r="F2345" s="662" t="s">
        <v>2351</v>
      </c>
      <c r="G2345" s="662" t="s">
        <v>2729</v>
      </c>
      <c r="H2345" s="662" t="s">
        <v>544</v>
      </c>
      <c r="I2345" s="662" t="s">
        <v>2914</v>
      </c>
      <c r="J2345" s="662" t="s">
        <v>1429</v>
      </c>
      <c r="K2345" s="662" t="s">
        <v>2731</v>
      </c>
      <c r="L2345" s="663">
        <v>3243.21</v>
      </c>
      <c r="M2345" s="663">
        <v>3243.21</v>
      </c>
      <c r="N2345" s="662">
        <v>1</v>
      </c>
      <c r="O2345" s="745">
        <v>0.5</v>
      </c>
      <c r="P2345" s="663">
        <v>3243.21</v>
      </c>
      <c r="Q2345" s="678">
        <v>1</v>
      </c>
      <c r="R2345" s="662">
        <v>1</v>
      </c>
      <c r="S2345" s="678">
        <v>1</v>
      </c>
      <c r="T2345" s="745">
        <v>0.5</v>
      </c>
      <c r="U2345" s="701">
        <v>1</v>
      </c>
    </row>
    <row r="2346" spans="1:21" ht="14.4" customHeight="1" x14ac:dyDescent="0.3">
      <c r="A2346" s="661">
        <v>12</v>
      </c>
      <c r="B2346" s="662" t="s">
        <v>543</v>
      </c>
      <c r="C2346" s="662" t="s">
        <v>2356</v>
      </c>
      <c r="D2346" s="743" t="s">
        <v>4570</v>
      </c>
      <c r="E2346" s="744" t="s">
        <v>2385</v>
      </c>
      <c r="F2346" s="662" t="s">
        <v>2351</v>
      </c>
      <c r="G2346" s="662" t="s">
        <v>2919</v>
      </c>
      <c r="H2346" s="662" t="s">
        <v>544</v>
      </c>
      <c r="I2346" s="662" t="s">
        <v>2920</v>
      </c>
      <c r="J2346" s="662" t="s">
        <v>2921</v>
      </c>
      <c r="K2346" s="662" t="s">
        <v>2922</v>
      </c>
      <c r="L2346" s="663">
        <v>1546.98</v>
      </c>
      <c r="M2346" s="663">
        <v>24751.68</v>
      </c>
      <c r="N2346" s="662">
        <v>16</v>
      </c>
      <c r="O2346" s="745">
        <v>16</v>
      </c>
      <c r="P2346" s="663">
        <v>20110.739999999998</v>
      </c>
      <c r="Q2346" s="678">
        <v>0.81249999999999989</v>
      </c>
      <c r="R2346" s="662">
        <v>13</v>
      </c>
      <c r="S2346" s="678">
        <v>0.8125</v>
      </c>
      <c r="T2346" s="745">
        <v>13</v>
      </c>
      <c r="U2346" s="701">
        <v>0.8125</v>
      </c>
    </row>
    <row r="2347" spans="1:21" ht="14.4" customHeight="1" x14ac:dyDescent="0.3">
      <c r="A2347" s="661">
        <v>12</v>
      </c>
      <c r="B2347" s="662" t="s">
        <v>543</v>
      </c>
      <c r="C2347" s="662" t="s">
        <v>2356</v>
      </c>
      <c r="D2347" s="743" t="s">
        <v>4570</v>
      </c>
      <c r="E2347" s="744" t="s">
        <v>2385</v>
      </c>
      <c r="F2347" s="662" t="s">
        <v>2351</v>
      </c>
      <c r="G2347" s="662" t="s">
        <v>2419</v>
      </c>
      <c r="H2347" s="662" t="s">
        <v>544</v>
      </c>
      <c r="I2347" s="662" t="s">
        <v>2420</v>
      </c>
      <c r="J2347" s="662" t="s">
        <v>2421</v>
      </c>
      <c r="K2347" s="662" t="s">
        <v>2422</v>
      </c>
      <c r="L2347" s="663">
        <v>0</v>
      </c>
      <c r="M2347" s="663">
        <v>0</v>
      </c>
      <c r="N2347" s="662">
        <v>1</v>
      </c>
      <c r="O2347" s="745">
        <v>1</v>
      </c>
      <c r="P2347" s="663">
        <v>0</v>
      </c>
      <c r="Q2347" s="678"/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12</v>
      </c>
      <c r="B2348" s="662" t="s">
        <v>543</v>
      </c>
      <c r="C2348" s="662" t="s">
        <v>2356</v>
      </c>
      <c r="D2348" s="743" t="s">
        <v>4570</v>
      </c>
      <c r="E2348" s="744" t="s">
        <v>2385</v>
      </c>
      <c r="F2348" s="662" t="s">
        <v>2351</v>
      </c>
      <c r="G2348" s="662" t="s">
        <v>2626</v>
      </c>
      <c r="H2348" s="662" t="s">
        <v>544</v>
      </c>
      <c r="I2348" s="662" t="s">
        <v>2627</v>
      </c>
      <c r="J2348" s="662" t="s">
        <v>2628</v>
      </c>
      <c r="K2348" s="662" t="s">
        <v>2629</v>
      </c>
      <c r="L2348" s="663">
        <v>0</v>
      </c>
      <c r="M2348" s="663">
        <v>0</v>
      </c>
      <c r="N2348" s="662">
        <v>21</v>
      </c>
      <c r="O2348" s="745">
        <v>9.5</v>
      </c>
      <c r="P2348" s="663">
        <v>0</v>
      </c>
      <c r="Q2348" s="678"/>
      <c r="R2348" s="662">
        <v>20</v>
      </c>
      <c r="S2348" s="678">
        <v>0.95238095238095233</v>
      </c>
      <c r="T2348" s="745">
        <v>8.5</v>
      </c>
      <c r="U2348" s="701">
        <v>0.89473684210526316</v>
      </c>
    </row>
    <row r="2349" spans="1:21" ht="14.4" customHeight="1" x14ac:dyDescent="0.3">
      <c r="A2349" s="661">
        <v>12</v>
      </c>
      <c r="B2349" s="662" t="s">
        <v>543</v>
      </c>
      <c r="C2349" s="662" t="s">
        <v>2356</v>
      </c>
      <c r="D2349" s="743" t="s">
        <v>4570</v>
      </c>
      <c r="E2349" s="744" t="s">
        <v>2385</v>
      </c>
      <c r="F2349" s="662" t="s">
        <v>2351</v>
      </c>
      <c r="G2349" s="662" t="s">
        <v>2928</v>
      </c>
      <c r="H2349" s="662" t="s">
        <v>544</v>
      </c>
      <c r="I2349" s="662" t="s">
        <v>2932</v>
      </c>
      <c r="J2349" s="662" t="s">
        <v>2933</v>
      </c>
      <c r="K2349" s="662" t="s">
        <v>2934</v>
      </c>
      <c r="L2349" s="663">
        <v>478.4</v>
      </c>
      <c r="M2349" s="663">
        <v>1435.1999999999998</v>
      </c>
      <c r="N2349" s="662">
        <v>3</v>
      </c>
      <c r="O2349" s="745">
        <v>1</v>
      </c>
      <c r="P2349" s="663">
        <v>1435.1999999999998</v>
      </c>
      <c r="Q2349" s="678">
        <v>1</v>
      </c>
      <c r="R2349" s="662">
        <v>3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12</v>
      </c>
      <c r="B2350" s="662" t="s">
        <v>543</v>
      </c>
      <c r="C2350" s="662" t="s">
        <v>2356</v>
      </c>
      <c r="D2350" s="743" t="s">
        <v>4570</v>
      </c>
      <c r="E2350" s="744" t="s">
        <v>2385</v>
      </c>
      <c r="F2350" s="662" t="s">
        <v>2353</v>
      </c>
      <c r="G2350" s="662" t="s">
        <v>2426</v>
      </c>
      <c r="H2350" s="662" t="s">
        <v>544</v>
      </c>
      <c r="I2350" s="662" t="s">
        <v>2511</v>
      </c>
      <c r="J2350" s="662" t="s">
        <v>2512</v>
      </c>
      <c r="K2350" s="662" t="s">
        <v>2513</v>
      </c>
      <c r="L2350" s="663">
        <v>162.71</v>
      </c>
      <c r="M2350" s="663">
        <v>2603.36</v>
      </c>
      <c r="N2350" s="662">
        <v>16</v>
      </c>
      <c r="O2350" s="745">
        <v>2</v>
      </c>
      <c r="P2350" s="663">
        <v>2603.36</v>
      </c>
      <c r="Q2350" s="678">
        <v>1</v>
      </c>
      <c r="R2350" s="662">
        <v>16</v>
      </c>
      <c r="S2350" s="678">
        <v>1</v>
      </c>
      <c r="T2350" s="745">
        <v>2</v>
      </c>
      <c r="U2350" s="701">
        <v>1</v>
      </c>
    </row>
    <row r="2351" spans="1:21" ht="14.4" customHeight="1" x14ac:dyDescent="0.3">
      <c r="A2351" s="661">
        <v>12</v>
      </c>
      <c r="B2351" s="662" t="s">
        <v>543</v>
      </c>
      <c r="C2351" s="662" t="s">
        <v>2356</v>
      </c>
      <c r="D2351" s="743" t="s">
        <v>4570</v>
      </c>
      <c r="E2351" s="744" t="s">
        <v>2385</v>
      </c>
      <c r="F2351" s="662" t="s">
        <v>2353</v>
      </c>
      <c r="G2351" s="662" t="s">
        <v>2426</v>
      </c>
      <c r="H2351" s="662" t="s">
        <v>544</v>
      </c>
      <c r="I2351" s="662" t="s">
        <v>2943</v>
      </c>
      <c r="J2351" s="662" t="s">
        <v>2944</v>
      </c>
      <c r="K2351" s="662" t="s">
        <v>2945</v>
      </c>
      <c r="L2351" s="663">
        <v>112.5</v>
      </c>
      <c r="M2351" s="663">
        <v>7987.5</v>
      </c>
      <c r="N2351" s="662">
        <v>71</v>
      </c>
      <c r="O2351" s="745">
        <v>7</v>
      </c>
      <c r="P2351" s="663">
        <v>6637.5</v>
      </c>
      <c r="Q2351" s="678">
        <v>0.83098591549295775</v>
      </c>
      <c r="R2351" s="662">
        <v>59</v>
      </c>
      <c r="S2351" s="678">
        <v>0.83098591549295775</v>
      </c>
      <c r="T2351" s="745">
        <v>6</v>
      </c>
      <c r="U2351" s="701">
        <v>0.8571428571428571</v>
      </c>
    </row>
    <row r="2352" spans="1:21" ht="14.4" customHeight="1" x14ac:dyDescent="0.3">
      <c r="A2352" s="661">
        <v>12</v>
      </c>
      <c r="B2352" s="662" t="s">
        <v>543</v>
      </c>
      <c r="C2352" s="662" t="s">
        <v>2356</v>
      </c>
      <c r="D2352" s="743" t="s">
        <v>4570</v>
      </c>
      <c r="E2352" s="744" t="s">
        <v>2385</v>
      </c>
      <c r="F2352" s="662" t="s">
        <v>2353</v>
      </c>
      <c r="G2352" s="662" t="s">
        <v>2426</v>
      </c>
      <c r="H2352" s="662" t="s">
        <v>544</v>
      </c>
      <c r="I2352" s="662" t="s">
        <v>3187</v>
      </c>
      <c r="J2352" s="662" t="s">
        <v>2985</v>
      </c>
      <c r="K2352" s="662" t="s">
        <v>2975</v>
      </c>
      <c r="L2352" s="663">
        <v>651.20000000000005</v>
      </c>
      <c r="M2352" s="663">
        <v>1953.6000000000001</v>
      </c>
      <c r="N2352" s="662">
        <v>3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12</v>
      </c>
      <c r="B2353" s="662" t="s">
        <v>543</v>
      </c>
      <c r="C2353" s="662" t="s">
        <v>2356</v>
      </c>
      <c r="D2353" s="743" t="s">
        <v>4570</v>
      </c>
      <c r="E2353" s="744" t="s">
        <v>2385</v>
      </c>
      <c r="F2353" s="662" t="s">
        <v>2353</v>
      </c>
      <c r="G2353" s="662" t="s">
        <v>2426</v>
      </c>
      <c r="H2353" s="662" t="s">
        <v>544</v>
      </c>
      <c r="I2353" s="662" t="s">
        <v>4158</v>
      </c>
      <c r="J2353" s="662" t="s">
        <v>2974</v>
      </c>
      <c r="K2353" s="662" t="s">
        <v>4159</v>
      </c>
      <c r="L2353" s="663">
        <v>700</v>
      </c>
      <c r="M2353" s="663">
        <v>2100</v>
      </c>
      <c r="N2353" s="662">
        <v>3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12</v>
      </c>
      <c r="B2354" s="662" t="s">
        <v>543</v>
      </c>
      <c r="C2354" s="662" t="s">
        <v>2356</v>
      </c>
      <c r="D2354" s="743" t="s">
        <v>4570</v>
      </c>
      <c r="E2354" s="744" t="s">
        <v>2385</v>
      </c>
      <c r="F2354" s="662" t="s">
        <v>2353</v>
      </c>
      <c r="G2354" s="662" t="s">
        <v>2426</v>
      </c>
      <c r="H2354" s="662" t="s">
        <v>544</v>
      </c>
      <c r="I2354" s="662" t="s">
        <v>2433</v>
      </c>
      <c r="J2354" s="662" t="s">
        <v>2434</v>
      </c>
      <c r="K2354" s="662" t="s">
        <v>2435</v>
      </c>
      <c r="L2354" s="663">
        <v>500</v>
      </c>
      <c r="M2354" s="663">
        <v>1500</v>
      </c>
      <c r="N2354" s="662">
        <v>3</v>
      </c>
      <c r="O2354" s="745">
        <v>1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12</v>
      </c>
      <c r="B2355" s="662" t="s">
        <v>543</v>
      </c>
      <c r="C2355" s="662" t="s">
        <v>2356</v>
      </c>
      <c r="D2355" s="743" t="s">
        <v>4570</v>
      </c>
      <c r="E2355" s="744" t="s">
        <v>2385</v>
      </c>
      <c r="F2355" s="662" t="s">
        <v>2353</v>
      </c>
      <c r="G2355" s="662" t="s">
        <v>2426</v>
      </c>
      <c r="H2355" s="662" t="s">
        <v>544</v>
      </c>
      <c r="I2355" s="662" t="s">
        <v>2675</v>
      </c>
      <c r="J2355" s="662" t="s">
        <v>2676</v>
      </c>
      <c r="K2355" s="662" t="s">
        <v>2677</v>
      </c>
      <c r="L2355" s="663">
        <v>500</v>
      </c>
      <c r="M2355" s="663">
        <v>1500</v>
      </c>
      <c r="N2355" s="662">
        <v>3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12</v>
      </c>
      <c r="B2356" s="662" t="s">
        <v>543</v>
      </c>
      <c r="C2356" s="662" t="s">
        <v>2356</v>
      </c>
      <c r="D2356" s="743" t="s">
        <v>4570</v>
      </c>
      <c r="E2356" s="744" t="s">
        <v>2385</v>
      </c>
      <c r="F2356" s="662" t="s">
        <v>2353</v>
      </c>
      <c r="G2356" s="662" t="s">
        <v>2426</v>
      </c>
      <c r="H2356" s="662" t="s">
        <v>544</v>
      </c>
      <c r="I2356" s="662" t="s">
        <v>3194</v>
      </c>
      <c r="J2356" s="662" t="s">
        <v>3195</v>
      </c>
      <c r="K2356" s="662" t="s">
        <v>3196</v>
      </c>
      <c r="L2356" s="663">
        <v>189.85</v>
      </c>
      <c r="M2356" s="663">
        <v>8733.1</v>
      </c>
      <c r="N2356" s="662">
        <v>46</v>
      </c>
      <c r="O2356" s="745">
        <v>8</v>
      </c>
      <c r="P2356" s="663">
        <v>6644.75</v>
      </c>
      <c r="Q2356" s="678">
        <v>0.76086956521739124</v>
      </c>
      <c r="R2356" s="662">
        <v>35</v>
      </c>
      <c r="S2356" s="678">
        <v>0.76086956521739135</v>
      </c>
      <c r="T2356" s="745">
        <v>6</v>
      </c>
      <c r="U2356" s="701">
        <v>0.75</v>
      </c>
    </row>
    <row r="2357" spans="1:21" ht="14.4" customHeight="1" x14ac:dyDescent="0.3">
      <c r="A2357" s="661">
        <v>12</v>
      </c>
      <c r="B2357" s="662" t="s">
        <v>543</v>
      </c>
      <c r="C2357" s="662" t="s">
        <v>2356</v>
      </c>
      <c r="D2357" s="743" t="s">
        <v>4570</v>
      </c>
      <c r="E2357" s="744" t="s">
        <v>2385</v>
      </c>
      <c r="F2357" s="662" t="s">
        <v>2353</v>
      </c>
      <c r="G2357" s="662" t="s">
        <v>2426</v>
      </c>
      <c r="H2357" s="662" t="s">
        <v>544</v>
      </c>
      <c r="I2357" s="662" t="s">
        <v>2436</v>
      </c>
      <c r="J2357" s="662" t="s">
        <v>2437</v>
      </c>
      <c r="K2357" s="662" t="s">
        <v>2438</v>
      </c>
      <c r="L2357" s="663">
        <v>190</v>
      </c>
      <c r="M2357" s="663">
        <v>11590</v>
      </c>
      <c r="N2357" s="662">
        <v>61</v>
      </c>
      <c r="O2357" s="745">
        <v>10</v>
      </c>
      <c r="P2357" s="663">
        <v>4750</v>
      </c>
      <c r="Q2357" s="678">
        <v>0.4098360655737705</v>
      </c>
      <c r="R2357" s="662">
        <v>25</v>
      </c>
      <c r="S2357" s="678">
        <v>0.4098360655737705</v>
      </c>
      <c r="T2357" s="745">
        <v>5</v>
      </c>
      <c r="U2357" s="701">
        <v>0.5</v>
      </c>
    </row>
    <row r="2358" spans="1:21" ht="14.4" customHeight="1" x14ac:dyDescent="0.3">
      <c r="A2358" s="661">
        <v>12</v>
      </c>
      <c r="B2358" s="662" t="s">
        <v>543</v>
      </c>
      <c r="C2358" s="662" t="s">
        <v>2356</v>
      </c>
      <c r="D2358" s="743" t="s">
        <v>4570</v>
      </c>
      <c r="E2358" s="744" t="s">
        <v>2385</v>
      </c>
      <c r="F2358" s="662" t="s">
        <v>2353</v>
      </c>
      <c r="G2358" s="662" t="s">
        <v>2426</v>
      </c>
      <c r="H2358" s="662" t="s">
        <v>544</v>
      </c>
      <c r="I2358" s="662" t="s">
        <v>2946</v>
      </c>
      <c r="J2358" s="662" t="s">
        <v>2947</v>
      </c>
      <c r="K2358" s="662" t="s">
        <v>2948</v>
      </c>
      <c r="L2358" s="663">
        <v>166.06</v>
      </c>
      <c r="M2358" s="663">
        <v>10461.779999999999</v>
      </c>
      <c r="N2358" s="662">
        <v>63</v>
      </c>
      <c r="O2358" s="745">
        <v>7</v>
      </c>
      <c r="P2358" s="663">
        <v>3321.2</v>
      </c>
      <c r="Q2358" s="678">
        <v>0.3174603174603175</v>
      </c>
      <c r="R2358" s="662">
        <v>20</v>
      </c>
      <c r="S2358" s="678">
        <v>0.31746031746031744</v>
      </c>
      <c r="T2358" s="745">
        <v>3</v>
      </c>
      <c r="U2358" s="701">
        <v>0.42857142857142855</v>
      </c>
    </row>
    <row r="2359" spans="1:21" ht="14.4" customHeight="1" x14ac:dyDescent="0.3">
      <c r="A2359" s="661">
        <v>12</v>
      </c>
      <c r="B2359" s="662" t="s">
        <v>543</v>
      </c>
      <c r="C2359" s="662" t="s">
        <v>2356</v>
      </c>
      <c r="D2359" s="743" t="s">
        <v>4570</v>
      </c>
      <c r="E2359" s="744" t="s">
        <v>2385</v>
      </c>
      <c r="F2359" s="662" t="s">
        <v>2353</v>
      </c>
      <c r="G2359" s="662" t="s">
        <v>2426</v>
      </c>
      <c r="H2359" s="662" t="s">
        <v>544</v>
      </c>
      <c r="I2359" s="662" t="s">
        <v>2949</v>
      </c>
      <c r="J2359" s="662" t="s">
        <v>2950</v>
      </c>
      <c r="K2359" s="662" t="s">
        <v>2951</v>
      </c>
      <c r="L2359" s="663">
        <v>90</v>
      </c>
      <c r="M2359" s="663">
        <v>1440</v>
      </c>
      <c r="N2359" s="662">
        <v>16</v>
      </c>
      <c r="O2359" s="745">
        <v>3</v>
      </c>
      <c r="P2359" s="663">
        <v>270</v>
      </c>
      <c r="Q2359" s="678">
        <v>0.1875</v>
      </c>
      <c r="R2359" s="662">
        <v>3</v>
      </c>
      <c r="S2359" s="678">
        <v>0.1875</v>
      </c>
      <c r="T2359" s="745">
        <v>1</v>
      </c>
      <c r="U2359" s="701">
        <v>0.33333333333333331</v>
      </c>
    </row>
    <row r="2360" spans="1:21" ht="14.4" customHeight="1" x14ac:dyDescent="0.3">
      <c r="A2360" s="661">
        <v>12</v>
      </c>
      <c r="B2360" s="662" t="s">
        <v>543</v>
      </c>
      <c r="C2360" s="662" t="s">
        <v>2356</v>
      </c>
      <c r="D2360" s="743" t="s">
        <v>4570</v>
      </c>
      <c r="E2360" s="744" t="s">
        <v>2385</v>
      </c>
      <c r="F2360" s="662" t="s">
        <v>2353</v>
      </c>
      <c r="G2360" s="662" t="s">
        <v>2426</v>
      </c>
      <c r="H2360" s="662" t="s">
        <v>544</v>
      </c>
      <c r="I2360" s="662" t="s">
        <v>2952</v>
      </c>
      <c r="J2360" s="662" t="s">
        <v>2953</v>
      </c>
      <c r="K2360" s="662" t="s">
        <v>2954</v>
      </c>
      <c r="L2360" s="663">
        <v>99.99</v>
      </c>
      <c r="M2360" s="663">
        <v>799.92</v>
      </c>
      <c r="N2360" s="662">
        <v>8</v>
      </c>
      <c r="O2360" s="745">
        <v>1</v>
      </c>
      <c r="P2360" s="663">
        <v>799.92</v>
      </c>
      <c r="Q2360" s="678">
        <v>1</v>
      </c>
      <c r="R2360" s="662">
        <v>8</v>
      </c>
      <c r="S2360" s="678">
        <v>1</v>
      </c>
      <c r="T2360" s="745">
        <v>1</v>
      </c>
      <c r="U2360" s="701">
        <v>1</v>
      </c>
    </row>
    <row r="2361" spans="1:21" ht="14.4" customHeight="1" x14ac:dyDescent="0.3">
      <c r="A2361" s="661">
        <v>12</v>
      </c>
      <c r="B2361" s="662" t="s">
        <v>543</v>
      </c>
      <c r="C2361" s="662" t="s">
        <v>2356</v>
      </c>
      <c r="D2361" s="743" t="s">
        <v>4570</v>
      </c>
      <c r="E2361" s="744" t="s">
        <v>2385</v>
      </c>
      <c r="F2361" s="662" t="s">
        <v>2353</v>
      </c>
      <c r="G2361" s="662" t="s">
        <v>2426</v>
      </c>
      <c r="H2361" s="662" t="s">
        <v>544</v>
      </c>
      <c r="I2361" s="662" t="s">
        <v>2955</v>
      </c>
      <c r="J2361" s="662" t="s">
        <v>2956</v>
      </c>
      <c r="K2361" s="662" t="s">
        <v>2957</v>
      </c>
      <c r="L2361" s="663">
        <v>149.99</v>
      </c>
      <c r="M2361" s="663">
        <v>3299.78</v>
      </c>
      <c r="N2361" s="662">
        <v>22</v>
      </c>
      <c r="O2361" s="745">
        <v>3</v>
      </c>
      <c r="P2361" s="663">
        <v>1949.8700000000001</v>
      </c>
      <c r="Q2361" s="678">
        <v>0.59090909090909094</v>
      </c>
      <c r="R2361" s="662">
        <v>13</v>
      </c>
      <c r="S2361" s="678">
        <v>0.59090909090909094</v>
      </c>
      <c r="T2361" s="745">
        <v>2</v>
      </c>
      <c r="U2361" s="701">
        <v>0.66666666666666663</v>
      </c>
    </row>
    <row r="2362" spans="1:21" ht="14.4" customHeight="1" x14ac:dyDescent="0.3">
      <c r="A2362" s="661">
        <v>12</v>
      </c>
      <c r="B2362" s="662" t="s">
        <v>543</v>
      </c>
      <c r="C2362" s="662" t="s">
        <v>2356</v>
      </c>
      <c r="D2362" s="743" t="s">
        <v>4570</v>
      </c>
      <c r="E2362" s="744" t="s">
        <v>2385</v>
      </c>
      <c r="F2362" s="662" t="s">
        <v>2353</v>
      </c>
      <c r="G2362" s="662" t="s">
        <v>2426</v>
      </c>
      <c r="H2362" s="662" t="s">
        <v>544</v>
      </c>
      <c r="I2362" s="662" t="s">
        <v>2976</v>
      </c>
      <c r="J2362" s="662" t="s">
        <v>2977</v>
      </c>
      <c r="K2362" s="662" t="s">
        <v>2978</v>
      </c>
      <c r="L2362" s="663">
        <v>377</v>
      </c>
      <c r="M2362" s="663">
        <v>19604</v>
      </c>
      <c r="N2362" s="662">
        <v>52</v>
      </c>
      <c r="O2362" s="745">
        <v>4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12</v>
      </c>
      <c r="B2363" s="662" t="s">
        <v>543</v>
      </c>
      <c r="C2363" s="662" t="s">
        <v>2356</v>
      </c>
      <c r="D2363" s="743" t="s">
        <v>4570</v>
      </c>
      <c r="E2363" s="744" t="s">
        <v>2385</v>
      </c>
      <c r="F2363" s="662" t="s">
        <v>2353</v>
      </c>
      <c r="G2363" s="662" t="s">
        <v>2426</v>
      </c>
      <c r="H2363" s="662" t="s">
        <v>544</v>
      </c>
      <c r="I2363" s="662" t="s">
        <v>4437</v>
      </c>
      <c r="J2363" s="662" t="s">
        <v>4438</v>
      </c>
      <c r="K2363" s="662" t="s">
        <v>4439</v>
      </c>
      <c r="L2363" s="663">
        <v>79</v>
      </c>
      <c r="M2363" s="663">
        <v>1343</v>
      </c>
      <c r="N2363" s="662">
        <v>17</v>
      </c>
      <c r="O2363" s="745">
        <v>1</v>
      </c>
      <c r="P2363" s="663">
        <v>1343</v>
      </c>
      <c r="Q2363" s="678">
        <v>1</v>
      </c>
      <c r="R2363" s="662">
        <v>17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12</v>
      </c>
      <c r="B2364" s="662" t="s">
        <v>543</v>
      </c>
      <c r="C2364" s="662" t="s">
        <v>2356</v>
      </c>
      <c r="D2364" s="743" t="s">
        <v>4570</v>
      </c>
      <c r="E2364" s="744" t="s">
        <v>2385</v>
      </c>
      <c r="F2364" s="662" t="s">
        <v>2353</v>
      </c>
      <c r="G2364" s="662" t="s">
        <v>2426</v>
      </c>
      <c r="H2364" s="662" t="s">
        <v>544</v>
      </c>
      <c r="I2364" s="662" t="s">
        <v>4440</v>
      </c>
      <c r="J2364" s="662" t="s">
        <v>4441</v>
      </c>
      <c r="K2364" s="662" t="s">
        <v>4442</v>
      </c>
      <c r="L2364" s="663">
        <v>56</v>
      </c>
      <c r="M2364" s="663">
        <v>1232</v>
      </c>
      <c r="N2364" s="662">
        <v>22</v>
      </c>
      <c r="O2364" s="745">
        <v>1</v>
      </c>
      <c r="P2364" s="663">
        <v>1232</v>
      </c>
      <c r="Q2364" s="678">
        <v>1</v>
      </c>
      <c r="R2364" s="662">
        <v>22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12</v>
      </c>
      <c r="B2365" s="662" t="s">
        <v>543</v>
      </c>
      <c r="C2365" s="662" t="s">
        <v>2356</v>
      </c>
      <c r="D2365" s="743" t="s">
        <v>4570</v>
      </c>
      <c r="E2365" s="744" t="s">
        <v>2385</v>
      </c>
      <c r="F2365" s="662" t="s">
        <v>2353</v>
      </c>
      <c r="G2365" s="662" t="s">
        <v>2426</v>
      </c>
      <c r="H2365" s="662" t="s">
        <v>544</v>
      </c>
      <c r="I2365" s="662" t="s">
        <v>4443</v>
      </c>
      <c r="J2365" s="662" t="s">
        <v>4444</v>
      </c>
      <c r="K2365" s="662" t="s">
        <v>4445</v>
      </c>
      <c r="L2365" s="663">
        <v>340</v>
      </c>
      <c r="M2365" s="663">
        <v>3400</v>
      </c>
      <c r="N2365" s="662">
        <v>10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12</v>
      </c>
      <c r="B2366" s="662" t="s">
        <v>543</v>
      </c>
      <c r="C2366" s="662" t="s">
        <v>2356</v>
      </c>
      <c r="D2366" s="743" t="s">
        <v>4570</v>
      </c>
      <c r="E2366" s="744" t="s">
        <v>2385</v>
      </c>
      <c r="F2366" s="662" t="s">
        <v>2353</v>
      </c>
      <c r="G2366" s="662" t="s">
        <v>2992</v>
      </c>
      <c r="H2366" s="662" t="s">
        <v>544</v>
      </c>
      <c r="I2366" s="662" t="s">
        <v>2993</v>
      </c>
      <c r="J2366" s="662" t="s">
        <v>2994</v>
      </c>
      <c r="K2366" s="662" t="s">
        <v>2995</v>
      </c>
      <c r="L2366" s="663">
        <v>1496</v>
      </c>
      <c r="M2366" s="663">
        <v>14960</v>
      </c>
      <c r="N2366" s="662">
        <v>10</v>
      </c>
      <c r="O2366" s="745">
        <v>1</v>
      </c>
      <c r="P2366" s="663">
        <v>14960</v>
      </c>
      <c r="Q2366" s="678">
        <v>1</v>
      </c>
      <c r="R2366" s="662">
        <v>10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12</v>
      </c>
      <c r="B2367" s="662" t="s">
        <v>543</v>
      </c>
      <c r="C2367" s="662" t="s">
        <v>2356</v>
      </c>
      <c r="D2367" s="743" t="s">
        <v>4570</v>
      </c>
      <c r="E2367" s="744" t="s">
        <v>2385</v>
      </c>
      <c r="F2367" s="662" t="s">
        <v>2353</v>
      </c>
      <c r="G2367" s="662" t="s">
        <v>2992</v>
      </c>
      <c r="H2367" s="662" t="s">
        <v>544</v>
      </c>
      <c r="I2367" s="662" t="s">
        <v>3002</v>
      </c>
      <c r="J2367" s="662" t="s">
        <v>3000</v>
      </c>
      <c r="K2367" s="662" t="s">
        <v>3003</v>
      </c>
      <c r="L2367" s="663">
        <v>1500</v>
      </c>
      <c r="M2367" s="663">
        <v>15000</v>
      </c>
      <c r="N2367" s="662">
        <v>10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12</v>
      </c>
      <c r="B2368" s="662" t="s">
        <v>543</v>
      </c>
      <c r="C2368" s="662" t="s">
        <v>2356</v>
      </c>
      <c r="D2368" s="743" t="s">
        <v>4570</v>
      </c>
      <c r="E2368" s="744" t="s">
        <v>2385</v>
      </c>
      <c r="F2368" s="662" t="s">
        <v>2353</v>
      </c>
      <c r="G2368" s="662" t="s">
        <v>2992</v>
      </c>
      <c r="H2368" s="662" t="s">
        <v>544</v>
      </c>
      <c r="I2368" s="662" t="s">
        <v>3004</v>
      </c>
      <c r="J2368" s="662" t="s">
        <v>3005</v>
      </c>
      <c r="K2368" s="662" t="s">
        <v>3006</v>
      </c>
      <c r="L2368" s="663">
        <v>1500</v>
      </c>
      <c r="M2368" s="663">
        <v>135000</v>
      </c>
      <c r="N2368" s="662">
        <v>90</v>
      </c>
      <c r="O2368" s="745">
        <v>6</v>
      </c>
      <c r="P2368" s="663">
        <v>112500</v>
      </c>
      <c r="Q2368" s="678">
        <v>0.83333333333333337</v>
      </c>
      <c r="R2368" s="662">
        <v>75</v>
      </c>
      <c r="S2368" s="678">
        <v>0.83333333333333337</v>
      </c>
      <c r="T2368" s="745">
        <v>5</v>
      </c>
      <c r="U2368" s="701">
        <v>0.83333333333333337</v>
      </c>
    </row>
    <row r="2369" spans="1:21" ht="14.4" customHeight="1" x14ac:dyDescent="0.3">
      <c r="A2369" s="661">
        <v>12</v>
      </c>
      <c r="B2369" s="662" t="s">
        <v>543</v>
      </c>
      <c r="C2369" s="662" t="s">
        <v>2356</v>
      </c>
      <c r="D2369" s="743" t="s">
        <v>4570</v>
      </c>
      <c r="E2369" s="744" t="s">
        <v>2385</v>
      </c>
      <c r="F2369" s="662" t="s">
        <v>2353</v>
      </c>
      <c r="G2369" s="662" t="s">
        <v>2992</v>
      </c>
      <c r="H2369" s="662" t="s">
        <v>544</v>
      </c>
      <c r="I2369" s="662" t="s">
        <v>3007</v>
      </c>
      <c r="J2369" s="662" t="s">
        <v>3008</v>
      </c>
      <c r="K2369" s="662" t="s">
        <v>3009</v>
      </c>
      <c r="L2369" s="663">
        <v>1500</v>
      </c>
      <c r="M2369" s="663">
        <v>112500</v>
      </c>
      <c r="N2369" s="662">
        <v>75</v>
      </c>
      <c r="O2369" s="745">
        <v>4</v>
      </c>
      <c r="P2369" s="663">
        <v>112500</v>
      </c>
      <c r="Q2369" s="678">
        <v>1</v>
      </c>
      <c r="R2369" s="662">
        <v>75</v>
      </c>
      <c r="S2369" s="678">
        <v>1</v>
      </c>
      <c r="T2369" s="745">
        <v>4</v>
      </c>
      <c r="U2369" s="701">
        <v>1</v>
      </c>
    </row>
    <row r="2370" spans="1:21" ht="14.4" customHeight="1" x14ac:dyDescent="0.3">
      <c r="A2370" s="661">
        <v>12</v>
      </c>
      <c r="B2370" s="662" t="s">
        <v>543</v>
      </c>
      <c r="C2370" s="662" t="s">
        <v>2356</v>
      </c>
      <c r="D2370" s="743" t="s">
        <v>4570</v>
      </c>
      <c r="E2370" s="744" t="s">
        <v>2385</v>
      </c>
      <c r="F2370" s="662" t="s">
        <v>2353</v>
      </c>
      <c r="G2370" s="662" t="s">
        <v>2992</v>
      </c>
      <c r="H2370" s="662" t="s">
        <v>544</v>
      </c>
      <c r="I2370" s="662" t="s">
        <v>3012</v>
      </c>
      <c r="J2370" s="662" t="s">
        <v>3013</v>
      </c>
      <c r="K2370" s="662" t="s">
        <v>3014</v>
      </c>
      <c r="L2370" s="663">
        <v>1250</v>
      </c>
      <c r="M2370" s="663">
        <v>22500</v>
      </c>
      <c r="N2370" s="662">
        <v>18</v>
      </c>
      <c r="O2370" s="745">
        <v>1</v>
      </c>
      <c r="P2370" s="663">
        <v>22500</v>
      </c>
      <c r="Q2370" s="678">
        <v>1</v>
      </c>
      <c r="R2370" s="662">
        <v>18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12</v>
      </c>
      <c r="B2371" s="662" t="s">
        <v>543</v>
      </c>
      <c r="C2371" s="662" t="s">
        <v>2356</v>
      </c>
      <c r="D2371" s="743" t="s">
        <v>4570</v>
      </c>
      <c r="E2371" s="744" t="s">
        <v>2385</v>
      </c>
      <c r="F2371" s="662" t="s">
        <v>2353</v>
      </c>
      <c r="G2371" s="662" t="s">
        <v>2992</v>
      </c>
      <c r="H2371" s="662" t="s">
        <v>544</v>
      </c>
      <c r="I2371" s="662" t="s">
        <v>3015</v>
      </c>
      <c r="J2371" s="662" t="s">
        <v>3016</v>
      </c>
      <c r="K2371" s="662" t="s">
        <v>3017</v>
      </c>
      <c r="L2371" s="663">
        <v>1500</v>
      </c>
      <c r="M2371" s="663">
        <v>135000</v>
      </c>
      <c r="N2371" s="662">
        <v>90</v>
      </c>
      <c r="O2371" s="745">
        <v>4</v>
      </c>
      <c r="P2371" s="663">
        <v>45000</v>
      </c>
      <c r="Q2371" s="678">
        <v>0.33333333333333331</v>
      </c>
      <c r="R2371" s="662">
        <v>30</v>
      </c>
      <c r="S2371" s="678">
        <v>0.33333333333333331</v>
      </c>
      <c r="T2371" s="745">
        <v>2</v>
      </c>
      <c r="U2371" s="701">
        <v>0.5</v>
      </c>
    </row>
    <row r="2372" spans="1:21" ht="14.4" customHeight="1" x14ac:dyDescent="0.3">
      <c r="A2372" s="661">
        <v>12</v>
      </c>
      <c r="B2372" s="662" t="s">
        <v>543</v>
      </c>
      <c r="C2372" s="662" t="s">
        <v>2356</v>
      </c>
      <c r="D2372" s="743" t="s">
        <v>4570</v>
      </c>
      <c r="E2372" s="744" t="s">
        <v>2385</v>
      </c>
      <c r="F2372" s="662" t="s">
        <v>2353</v>
      </c>
      <c r="G2372" s="662" t="s">
        <v>2992</v>
      </c>
      <c r="H2372" s="662" t="s">
        <v>544</v>
      </c>
      <c r="I2372" s="662" t="s">
        <v>3798</v>
      </c>
      <c r="J2372" s="662" t="s">
        <v>3799</v>
      </c>
      <c r="K2372" s="662" t="s">
        <v>3800</v>
      </c>
      <c r="L2372" s="663">
        <v>1500</v>
      </c>
      <c r="M2372" s="663">
        <v>7500</v>
      </c>
      <c r="N2372" s="662">
        <v>5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12</v>
      </c>
      <c r="B2373" s="662" t="s">
        <v>543</v>
      </c>
      <c r="C2373" s="662" t="s">
        <v>2356</v>
      </c>
      <c r="D2373" s="743" t="s">
        <v>4570</v>
      </c>
      <c r="E2373" s="744" t="s">
        <v>2385</v>
      </c>
      <c r="F2373" s="662" t="s">
        <v>2353</v>
      </c>
      <c r="G2373" s="662" t="s">
        <v>2992</v>
      </c>
      <c r="H2373" s="662" t="s">
        <v>544</v>
      </c>
      <c r="I2373" s="662" t="s">
        <v>4446</v>
      </c>
      <c r="J2373" s="662" t="s">
        <v>4447</v>
      </c>
      <c r="K2373" s="662" t="s">
        <v>4448</v>
      </c>
      <c r="L2373" s="663">
        <v>1496.05</v>
      </c>
      <c r="M2373" s="663">
        <v>44881.5</v>
      </c>
      <c r="N2373" s="662">
        <v>30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12</v>
      </c>
      <c r="B2374" s="662" t="s">
        <v>543</v>
      </c>
      <c r="C2374" s="662" t="s">
        <v>2356</v>
      </c>
      <c r="D2374" s="743" t="s">
        <v>4570</v>
      </c>
      <c r="E2374" s="744" t="s">
        <v>2386</v>
      </c>
      <c r="F2374" s="662" t="s">
        <v>2351</v>
      </c>
      <c r="G2374" s="662" t="s">
        <v>2732</v>
      </c>
      <c r="H2374" s="662" t="s">
        <v>544</v>
      </c>
      <c r="I2374" s="662" t="s">
        <v>3679</v>
      </c>
      <c r="J2374" s="662" t="s">
        <v>3680</v>
      </c>
      <c r="K2374" s="662" t="s">
        <v>3573</v>
      </c>
      <c r="L2374" s="663">
        <v>72.55</v>
      </c>
      <c r="M2374" s="663">
        <v>72.55</v>
      </c>
      <c r="N2374" s="662">
        <v>1</v>
      </c>
      <c r="O2374" s="745">
        <v>0.5</v>
      </c>
      <c r="P2374" s="663">
        <v>72.55</v>
      </c>
      <c r="Q2374" s="678">
        <v>1</v>
      </c>
      <c r="R2374" s="662">
        <v>1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12</v>
      </c>
      <c r="B2375" s="662" t="s">
        <v>543</v>
      </c>
      <c r="C2375" s="662" t="s">
        <v>2356</v>
      </c>
      <c r="D2375" s="743" t="s">
        <v>4570</v>
      </c>
      <c r="E2375" s="744" t="s">
        <v>2386</v>
      </c>
      <c r="F2375" s="662" t="s">
        <v>2351</v>
      </c>
      <c r="G2375" s="662" t="s">
        <v>2389</v>
      </c>
      <c r="H2375" s="662" t="s">
        <v>1529</v>
      </c>
      <c r="I2375" s="662" t="s">
        <v>1872</v>
      </c>
      <c r="J2375" s="662" t="s">
        <v>1712</v>
      </c>
      <c r="K2375" s="662" t="s">
        <v>2273</v>
      </c>
      <c r="L2375" s="663">
        <v>154.36000000000001</v>
      </c>
      <c r="M2375" s="663">
        <v>463.08000000000004</v>
      </c>
      <c r="N2375" s="662">
        <v>3</v>
      </c>
      <c r="O2375" s="745">
        <v>2.5</v>
      </c>
      <c r="P2375" s="663">
        <v>463.08000000000004</v>
      </c>
      <c r="Q2375" s="678">
        <v>1</v>
      </c>
      <c r="R2375" s="662">
        <v>3</v>
      </c>
      <c r="S2375" s="678">
        <v>1</v>
      </c>
      <c r="T2375" s="745">
        <v>2.5</v>
      </c>
      <c r="U2375" s="701">
        <v>1</v>
      </c>
    </row>
    <row r="2376" spans="1:21" ht="14.4" customHeight="1" x14ac:dyDescent="0.3">
      <c r="A2376" s="661">
        <v>12</v>
      </c>
      <c r="B2376" s="662" t="s">
        <v>543</v>
      </c>
      <c r="C2376" s="662" t="s">
        <v>2356</v>
      </c>
      <c r="D2376" s="743" t="s">
        <v>4570</v>
      </c>
      <c r="E2376" s="744" t="s">
        <v>2386</v>
      </c>
      <c r="F2376" s="662" t="s">
        <v>2351</v>
      </c>
      <c r="G2376" s="662" t="s">
        <v>2389</v>
      </c>
      <c r="H2376" s="662" t="s">
        <v>1529</v>
      </c>
      <c r="I2376" s="662" t="s">
        <v>1876</v>
      </c>
      <c r="J2376" s="662" t="s">
        <v>2279</v>
      </c>
      <c r="K2376" s="662" t="s">
        <v>2280</v>
      </c>
      <c r="L2376" s="663">
        <v>149.52000000000001</v>
      </c>
      <c r="M2376" s="663">
        <v>149.52000000000001</v>
      </c>
      <c r="N2376" s="662">
        <v>1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12</v>
      </c>
      <c r="B2377" s="662" t="s">
        <v>543</v>
      </c>
      <c r="C2377" s="662" t="s">
        <v>2356</v>
      </c>
      <c r="D2377" s="743" t="s">
        <v>4570</v>
      </c>
      <c r="E2377" s="744" t="s">
        <v>2386</v>
      </c>
      <c r="F2377" s="662" t="s">
        <v>2351</v>
      </c>
      <c r="G2377" s="662" t="s">
        <v>3222</v>
      </c>
      <c r="H2377" s="662" t="s">
        <v>1529</v>
      </c>
      <c r="I2377" s="662" t="s">
        <v>3807</v>
      </c>
      <c r="J2377" s="662" t="s">
        <v>1888</v>
      </c>
      <c r="K2377" s="662" t="s">
        <v>3808</v>
      </c>
      <c r="L2377" s="663">
        <v>141.09</v>
      </c>
      <c r="M2377" s="663">
        <v>141.09</v>
      </c>
      <c r="N2377" s="662">
        <v>1</v>
      </c>
      <c r="O2377" s="745">
        <v>1</v>
      </c>
      <c r="P2377" s="663">
        <v>141.09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12</v>
      </c>
      <c r="B2378" s="662" t="s">
        <v>543</v>
      </c>
      <c r="C2378" s="662" t="s">
        <v>2356</v>
      </c>
      <c r="D2378" s="743" t="s">
        <v>4570</v>
      </c>
      <c r="E2378" s="744" t="s">
        <v>2386</v>
      </c>
      <c r="F2378" s="662" t="s">
        <v>2351</v>
      </c>
      <c r="G2378" s="662" t="s">
        <v>2742</v>
      </c>
      <c r="H2378" s="662" t="s">
        <v>544</v>
      </c>
      <c r="I2378" s="662" t="s">
        <v>2743</v>
      </c>
      <c r="J2378" s="662" t="s">
        <v>2744</v>
      </c>
      <c r="K2378" s="662" t="s">
        <v>2706</v>
      </c>
      <c r="L2378" s="663">
        <v>55.95</v>
      </c>
      <c r="M2378" s="663">
        <v>223.8</v>
      </c>
      <c r="N2378" s="662">
        <v>4</v>
      </c>
      <c r="O2378" s="745">
        <v>1</v>
      </c>
      <c r="P2378" s="663">
        <v>223.8</v>
      </c>
      <c r="Q2378" s="678">
        <v>1</v>
      </c>
      <c r="R2378" s="662">
        <v>4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12</v>
      </c>
      <c r="B2379" s="662" t="s">
        <v>543</v>
      </c>
      <c r="C2379" s="662" t="s">
        <v>2356</v>
      </c>
      <c r="D2379" s="743" t="s">
        <v>4570</v>
      </c>
      <c r="E2379" s="744" t="s">
        <v>2386</v>
      </c>
      <c r="F2379" s="662" t="s">
        <v>2351</v>
      </c>
      <c r="G2379" s="662" t="s">
        <v>2742</v>
      </c>
      <c r="H2379" s="662" t="s">
        <v>544</v>
      </c>
      <c r="I2379" s="662" t="s">
        <v>2745</v>
      </c>
      <c r="J2379" s="662" t="s">
        <v>2746</v>
      </c>
      <c r="K2379" s="662" t="s">
        <v>2747</v>
      </c>
      <c r="L2379" s="663">
        <v>128.55000000000001</v>
      </c>
      <c r="M2379" s="663">
        <v>642.75</v>
      </c>
      <c r="N2379" s="662">
        <v>5</v>
      </c>
      <c r="O2379" s="745">
        <v>1.5</v>
      </c>
      <c r="P2379" s="663">
        <v>385.65000000000003</v>
      </c>
      <c r="Q2379" s="678">
        <v>0.60000000000000009</v>
      </c>
      <c r="R2379" s="662">
        <v>3</v>
      </c>
      <c r="S2379" s="678">
        <v>0.6</v>
      </c>
      <c r="T2379" s="745">
        <v>0.5</v>
      </c>
      <c r="U2379" s="701">
        <v>0.33333333333333331</v>
      </c>
    </row>
    <row r="2380" spans="1:21" ht="14.4" customHeight="1" x14ac:dyDescent="0.3">
      <c r="A2380" s="661">
        <v>12</v>
      </c>
      <c r="B2380" s="662" t="s">
        <v>543</v>
      </c>
      <c r="C2380" s="662" t="s">
        <v>2356</v>
      </c>
      <c r="D2380" s="743" t="s">
        <v>4570</v>
      </c>
      <c r="E2380" s="744" t="s">
        <v>2386</v>
      </c>
      <c r="F2380" s="662" t="s">
        <v>2351</v>
      </c>
      <c r="G2380" s="662" t="s">
        <v>2390</v>
      </c>
      <c r="H2380" s="662" t="s">
        <v>544</v>
      </c>
      <c r="I2380" s="662" t="s">
        <v>1786</v>
      </c>
      <c r="J2380" s="662" t="s">
        <v>1787</v>
      </c>
      <c r="K2380" s="662" t="s">
        <v>2286</v>
      </c>
      <c r="L2380" s="663">
        <v>170.52</v>
      </c>
      <c r="M2380" s="663">
        <v>170.52</v>
      </c>
      <c r="N2380" s="662">
        <v>1</v>
      </c>
      <c r="O2380" s="745">
        <v>1</v>
      </c>
      <c r="P2380" s="663">
        <v>170.52</v>
      </c>
      <c r="Q2380" s="678">
        <v>1</v>
      </c>
      <c r="R2380" s="662">
        <v>1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12</v>
      </c>
      <c r="B2381" s="662" t="s">
        <v>543</v>
      </c>
      <c r="C2381" s="662" t="s">
        <v>2356</v>
      </c>
      <c r="D2381" s="743" t="s">
        <v>4570</v>
      </c>
      <c r="E2381" s="744" t="s">
        <v>2386</v>
      </c>
      <c r="F2381" s="662" t="s">
        <v>2351</v>
      </c>
      <c r="G2381" s="662" t="s">
        <v>2390</v>
      </c>
      <c r="H2381" s="662" t="s">
        <v>544</v>
      </c>
      <c r="I2381" s="662" t="s">
        <v>2465</v>
      </c>
      <c r="J2381" s="662" t="s">
        <v>1787</v>
      </c>
      <c r="K2381" s="662" t="s">
        <v>2466</v>
      </c>
      <c r="L2381" s="663">
        <v>0</v>
      </c>
      <c r="M2381" s="663">
        <v>0</v>
      </c>
      <c r="N2381" s="662">
        <v>3</v>
      </c>
      <c r="O2381" s="745">
        <v>2.5</v>
      </c>
      <c r="P2381" s="663">
        <v>0</v>
      </c>
      <c r="Q2381" s="678"/>
      <c r="R2381" s="662">
        <v>3</v>
      </c>
      <c r="S2381" s="678">
        <v>1</v>
      </c>
      <c r="T2381" s="745">
        <v>2.5</v>
      </c>
      <c r="U2381" s="701">
        <v>1</v>
      </c>
    </row>
    <row r="2382" spans="1:21" ht="14.4" customHeight="1" x14ac:dyDescent="0.3">
      <c r="A2382" s="661">
        <v>12</v>
      </c>
      <c r="B2382" s="662" t="s">
        <v>543</v>
      </c>
      <c r="C2382" s="662" t="s">
        <v>2356</v>
      </c>
      <c r="D2382" s="743" t="s">
        <v>4570</v>
      </c>
      <c r="E2382" s="744" t="s">
        <v>2386</v>
      </c>
      <c r="F2382" s="662" t="s">
        <v>2351</v>
      </c>
      <c r="G2382" s="662" t="s">
        <v>3070</v>
      </c>
      <c r="H2382" s="662" t="s">
        <v>544</v>
      </c>
      <c r="I2382" s="662" t="s">
        <v>3994</v>
      </c>
      <c r="J2382" s="662" t="s">
        <v>3995</v>
      </c>
      <c r="K2382" s="662" t="s">
        <v>2548</v>
      </c>
      <c r="L2382" s="663">
        <v>72.5</v>
      </c>
      <c r="M2382" s="663">
        <v>72.5</v>
      </c>
      <c r="N2382" s="662">
        <v>1</v>
      </c>
      <c r="O2382" s="745">
        <v>0.5</v>
      </c>
      <c r="P2382" s="663">
        <v>72.5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12</v>
      </c>
      <c r="B2383" s="662" t="s">
        <v>543</v>
      </c>
      <c r="C2383" s="662" t="s">
        <v>2356</v>
      </c>
      <c r="D2383" s="743" t="s">
        <v>4570</v>
      </c>
      <c r="E2383" s="744" t="s">
        <v>2386</v>
      </c>
      <c r="F2383" s="662" t="s">
        <v>2351</v>
      </c>
      <c r="G2383" s="662" t="s">
        <v>2391</v>
      </c>
      <c r="H2383" s="662" t="s">
        <v>544</v>
      </c>
      <c r="I2383" s="662" t="s">
        <v>1863</v>
      </c>
      <c r="J2383" s="662" t="s">
        <v>1864</v>
      </c>
      <c r="K2383" s="662" t="s">
        <v>2286</v>
      </c>
      <c r="L2383" s="663">
        <v>78.33</v>
      </c>
      <c r="M2383" s="663">
        <v>156.66</v>
      </c>
      <c r="N2383" s="662">
        <v>2</v>
      </c>
      <c r="O2383" s="745">
        <v>1</v>
      </c>
      <c r="P2383" s="663">
        <v>156.66</v>
      </c>
      <c r="Q2383" s="678">
        <v>1</v>
      </c>
      <c r="R2383" s="662">
        <v>2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12</v>
      </c>
      <c r="B2384" s="662" t="s">
        <v>543</v>
      </c>
      <c r="C2384" s="662" t="s">
        <v>2356</v>
      </c>
      <c r="D2384" s="743" t="s">
        <v>4570</v>
      </c>
      <c r="E2384" s="744" t="s">
        <v>2386</v>
      </c>
      <c r="F2384" s="662" t="s">
        <v>2351</v>
      </c>
      <c r="G2384" s="662" t="s">
        <v>2763</v>
      </c>
      <c r="H2384" s="662" t="s">
        <v>544</v>
      </c>
      <c r="I2384" s="662" t="s">
        <v>2767</v>
      </c>
      <c r="J2384" s="662" t="s">
        <v>2768</v>
      </c>
      <c r="K2384" s="662" t="s">
        <v>2769</v>
      </c>
      <c r="L2384" s="663">
        <v>1154.81</v>
      </c>
      <c r="M2384" s="663">
        <v>51966.45</v>
      </c>
      <c r="N2384" s="662">
        <v>45</v>
      </c>
      <c r="O2384" s="745">
        <v>11</v>
      </c>
      <c r="P2384" s="663">
        <v>34644.300000000003</v>
      </c>
      <c r="Q2384" s="678">
        <v>0.66666666666666674</v>
      </c>
      <c r="R2384" s="662">
        <v>30</v>
      </c>
      <c r="S2384" s="678">
        <v>0.66666666666666663</v>
      </c>
      <c r="T2384" s="745">
        <v>8</v>
      </c>
      <c r="U2384" s="701">
        <v>0.72727272727272729</v>
      </c>
    </row>
    <row r="2385" spans="1:21" ht="14.4" customHeight="1" x14ac:dyDescent="0.3">
      <c r="A2385" s="661">
        <v>12</v>
      </c>
      <c r="B2385" s="662" t="s">
        <v>543</v>
      </c>
      <c r="C2385" s="662" t="s">
        <v>2356</v>
      </c>
      <c r="D2385" s="743" t="s">
        <v>4570</v>
      </c>
      <c r="E2385" s="744" t="s">
        <v>2386</v>
      </c>
      <c r="F2385" s="662" t="s">
        <v>2351</v>
      </c>
      <c r="G2385" s="662" t="s">
        <v>2523</v>
      </c>
      <c r="H2385" s="662" t="s">
        <v>544</v>
      </c>
      <c r="I2385" s="662" t="s">
        <v>2524</v>
      </c>
      <c r="J2385" s="662" t="s">
        <v>2525</v>
      </c>
      <c r="K2385" s="662" t="s">
        <v>2325</v>
      </c>
      <c r="L2385" s="663">
        <v>208.39</v>
      </c>
      <c r="M2385" s="663">
        <v>625.16999999999996</v>
      </c>
      <c r="N2385" s="662">
        <v>3</v>
      </c>
      <c r="O2385" s="745">
        <v>1.5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12</v>
      </c>
      <c r="B2386" s="662" t="s">
        <v>543</v>
      </c>
      <c r="C2386" s="662" t="s">
        <v>2356</v>
      </c>
      <c r="D2386" s="743" t="s">
        <v>4570</v>
      </c>
      <c r="E2386" s="744" t="s">
        <v>2386</v>
      </c>
      <c r="F2386" s="662" t="s">
        <v>2351</v>
      </c>
      <c r="G2386" s="662" t="s">
        <v>2468</v>
      </c>
      <c r="H2386" s="662" t="s">
        <v>544</v>
      </c>
      <c r="I2386" s="662" t="s">
        <v>2469</v>
      </c>
      <c r="J2386" s="662" t="s">
        <v>2470</v>
      </c>
      <c r="K2386" s="662" t="s">
        <v>2471</v>
      </c>
      <c r="L2386" s="663">
        <v>0</v>
      </c>
      <c r="M2386" s="663">
        <v>0</v>
      </c>
      <c r="N2386" s="662">
        <v>1</v>
      </c>
      <c r="O2386" s="745">
        <v>0.5</v>
      </c>
      <c r="P2386" s="663">
        <v>0</v>
      </c>
      <c r="Q2386" s="678"/>
      <c r="R2386" s="662">
        <v>1</v>
      </c>
      <c r="S2386" s="678">
        <v>1</v>
      </c>
      <c r="T2386" s="745">
        <v>0.5</v>
      </c>
      <c r="U2386" s="701">
        <v>1</v>
      </c>
    </row>
    <row r="2387" spans="1:21" ht="14.4" customHeight="1" x14ac:dyDescent="0.3">
      <c r="A2387" s="661">
        <v>12</v>
      </c>
      <c r="B2387" s="662" t="s">
        <v>543</v>
      </c>
      <c r="C2387" s="662" t="s">
        <v>2356</v>
      </c>
      <c r="D2387" s="743" t="s">
        <v>4570</v>
      </c>
      <c r="E2387" s="744" t="s">
        <v>2386</v>
      </c>
      <c r="F2387" s="662" t="s">
        <v>2351</v>
      </c>
      <c r="G2387" s="662" t="s">
        <v>2544</v>
      </c>
      <c r="H2387" s="662" t="s">
        <v>544</v>
      </c>
      <c r="I2387" s="662" t="s">
        <v>2786</v>
      </c>
      <c r="J2387" s="662" t="s">
        <v>2545</v>
      </c>
      <c r="K2387" s="662" t="s">
        <v>2475</v>
      </c>
      <c r="L2387" s="663">
        <v>0</v>
      </c>
      <c r="M2387" s="663">
        <v>0</v>
      </c>
      <c r="N2387" s="662">
        <v>2</v>
      </c>
      <c r="O2387" s="745">
        <v>1.5</v>
      </c>
      <c r="P2387" s="663">
        <v>0</v>
      </c>
      <c r="Q2387" s="678"/>
      <c r="R2387" s="662">
        <v>2</v>
      </c>
      <c r="S2387" s="678">
        <v>1</v>
      </c>
      <c r="T2387" s="745">
        <v>1.5</v>
      </c>
      <c r="U2387" s="701">
        <v>1</v>
      </c>
    </row>
    <row r="2388" spans="1:21" ht="14.4" customHeight="1" x14ac:dyDescent="0.3">
      <c r="A2388" s="661">
        <v>12</v>
      </c>
      <c r="B2388" s="662" t="s">
        <v>543</v>
      </c>
      <c r="C2388" s="662" t="s">
        <v>2356</v>
      </c>
      <c r="D2388" s="743" t="s">
        <v>4570</v>
      </c>
      <c r="E2388" s="744" t="s">
        <v>2386</v>
      </c>
      <c r="F2388" s="662" t="s">
        <v>2351</v>
      </c>
      <c r="G2388" s="662" t="s">
        <v>2544</v>
      </c>
      <c r="H2388" s="662" t="s">
        <v>544</v>
      </c>
      <c r="I2388" s="662" t="s">
        <v>870</v>
      </c>
      <c r="J2388" s="662" t="s">
        <v>2545</v>
      </c>
      <c r="K2388" s="662" t="s">
        <v>2546</v>
      </c>
      <c r="L2388" s="663">
        <v>37.520000000000003</v>
      </c>
      <c r="M2388" s="663">
        <v>112.56</v>
      </c>
      <c r="N2388" s="662">
        <v>3</v>
      </c>
      <c r="O2388" s="745">
        <v>2</v>
      </c>
      <c r="P2388" s="663">
        <v>112.56</v>
      </c>
      <c r="Q2388" s="678">
        <v>1</v>
      </c>
      <c r="R2388" s="662">
        <v>3</v>
      </c>
      <c r="S2388" s="678">
        <v>1</v>
      </c>
      <c r="T2388" s="745">
        <v>2</v>
      </c>
      <c r="U2388" s="701">
        <v>1</v>
      </c>
    </row>
    <row r="2389" spans="1:21" ht="14.4" customHeight="1" x14ac:dyDescent="0.3">
      <c r="A2389" s="661">
        <v>12</v>
      </c>
      <c r="B2389" s="662" t="s">
        <v>543</v>
      </c>
      <c r="C2389" s="662" t="s">
        <v>2356</v>
      </c>
      <c r="D2389" s="743" t="s">
        <v>4570</v>
      </c>
      <c r="E2389" s="744" t="s">
        <v>2386</v>
      </c>
      <c r="F2389" s="662" t="s">
        <v>2351</v>
      </c>
      <c r="G2389" s="662" t="s">
        <v>2446</v>
      </c>
      <c r="H2389" s="662" t="s">
        <v>544</v>
      </c>
      <c r="I2389" s="662" t="s">
        <v>2447</v>
      </c>
      <c r="J2389" s="662" t="s">
        <v>2448</v>
      </c>
      <c r="K2389" s="662" t="s">
        <v>2449</v>
      </c>
      <c r="L2389" s="663">
        <v>0</v>
      </c>
      <c r="M2389" s="663">
        <v>0</v>
      </c>
      <c r="N2389" s="662">
        <v>1</v>
      </c>
      <c r="O2389" s="745">
        <v>1</v>
      </c>
      <c r="P2389" s="663">
        <v>0</v>
      </c>
      <c r="Q2389" s="678"/>
      <c r="R2389" s="662">
        <v>1</v>
      </c>
      <c r="S2389" s="678">
        <v>1</v>
      </c>
      <c r="T2389" s="745">
        <v>1</v>
      </c>
      <c r="U2389" s="701">
        <v>1</v>
      </c>
    </row>
    <row r="2390" spans="1:21" ht="14.4" customHeight="1" x14ac:dyDescent="0.3">
      <c r="A2390" s="661">
        <v>12</v>
      </c>
      <c r="B2390" s="662" t="s">
        <v>543</v>
      </c>
      <c r="C2390" s="662" t="s">
        <v>2356</v>
      </c>
      <c r="D2390" s="743" t="s">
        <v>4570</v>
      </c>
      <c r="E2390" s="744" t="s">
        <v>2386</v>
      </c>
      <c r="F2390" s="662" t="s">
        <v>2351</v>
      </c>
      <c r="G2390" s="662" t="s">
        <v>2446</v>
      </c>
      <c r="H2390" s="662" t="s">
        <v>544</v>
      </c>
      <c r="I2390" s="662" t="s">
        <v>3035</v>
      </c>
      <c r="J2390" s="662" t="s">
        <v>2788</v>
      </c>
      <c r="K2390" s="662" t="s">
        <v>3036</v>
      </c>
      <c r="L2390" s="663">
        <v>0</v>
      </c>
      <c r="M2390" s="663">
        <v>0</v>
      </c>
      <c r="N2390" s="662">
        <v>3</v>
      </c>
      <c r="O2390" s="745">
        <v>3</v>
      </c>
      <c r="P2390" s="663">
        <v>0</v>
      </c>
      <c r="Q2390" s="678"/>
      <c r="R2390" s="662">
        <v>3</v>
      </c>
      <c r="S2390" s="678">
        <v>1</v>
      </c>
      <c r="T2390" s="745">
        <v>3</v>
      </c>
      <c r="U2390" s="701">
        <v>1</v>
      </c>
    </row>
    <row r="2391" spans="1:21" ht="14.4" customHeight="1" x14ac:dyDescent="0.3">
      <c r="A2391" s="661">
        <v>12</v>
      </c>
      <c r="B2391" s="662" t="s">
        <v>543</v>
      </c>
      <c r="C2391" s="662" t="s">
        <v>2356</v>
      </c>
      <c r="D2391" s="743" t="s">
        <v>4570</v>
      </c>
      <c r="E2391" s="744" t="s">
        <v>2386</v>
      </c>
      <c r="F2391" s="662" t="s">
        <v>2351</v>
      </c>
      <c r="G2391" s="662" t="s">
        <v>2446</v>
      </c>
      <c r="H2391" s="662" t="s">
        <v>544</v>
      </c>
      <c r="I2391" s="662" t="s">
        <v>3754</v>
      </c>
      <c r="J2391" s="662" t="s">
        <v>2788</v>
      </c>
      <c r="K2391" s="662" t="s">
        <v>3755</v>
      </c>
      <c r="L2391" s="663">
        <v>0</v>
      </c>
      <c r="M2391" s="663">
        <v>0</v>
      </c>
      <c r="N2391" s="662">
        <v>2</v>
      </c>
      <c r="O2391" s="745">
        <v>1.5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12</v>
      </c>
      <c r="B2392" s="662" t="s">
        <v>543</v>
      </c>
      <c r="C2392" s="662" t="s">
        <v>2356</v>
      </c>
      <c r="D2392" s="743" t="s">
        <v>4570</v>
      </c>
      <c r="E2392" s="744" t="s">
        <v>2386</v>
      </c>
      <c r="F2392" s="662" t="s">
        <v>2351</v>
      </c>
      <c r="G2392" s="662" t="s">
        <v>2526</v>
      </c>
      <c r="H2392" s="662" t="s">
        <v>544</v>
      </c>
      <c r="I2392" s="662" t="s">
        <v>2527</v>
      </c>
      <c r="J2392" s="662" t="s">
        <v>2528</v>
      </c>
      <c r="K2392" s="662" t="s">
        <v>2529</v>
      </c>
      <c r="L2392" s="663">
        <v>670.97</v>
      </c>
      <c r="M2392" s="663">
        <v>2012.91</v>
      </c>
      <c r="N2392" s="662">
        <v>3</v>
      </c>
      <c r="O2392" s="745">
        <v>2.5</v>
      </c>
      <c r="P2392" s="663">
        <v>1341.94</v>
      </c>
      <c r="Q2392" s="678">
        <v>0.66666666666666663</v>
      </c>
      <c r="R2392" s="662">
        <v>2</v>
      </c>
      <c r="S2392" s="678">
        <v>0.66666666666666663</v>
      </c>
      <c r="T2392" s="745">
        <v>1.5</v>
      </c>
      <c r="U2392" s="701">
        <v>0.6</v>
      </c>
    </row>
    <row r="2393" spans="1:21" ht="14.4" customHeight="1" x14ac:dyDescent="0.3">
      <c r="A2393" s="661">
        <v>12</v>
      </c>
      <c r="B2393" s="662" t="s">
        <v>543</v>
      </c>
      <c r="C2393" s="662" t="s">
        <v>2356</v>
      </c>
      <c r="D2393" s="743" t="s">
        <v>4570</v>
      </c>
      <c r="E2393" s="744" t="s">
        <v>2386</v>
      </c>
      <c r="F2393" s="662" t="s">
        <v>2351</v>
      </c>
      <c r="G2393" s="662" t="s">
        <v>3079</v>
      </c>
      <c r="H2393" s="662" t="s">
        <v>544</v>
      </c>
      <c r="I2393" s="662" t="s">
        <v>3080</v>
      </c>
      <c r="J2393" s="662" t="s">
        <v>3081</v>
      </c>
      <c r="K2393" s="662" t="s">
        <v>3082</v>
      </c>
      <c r="L2393" s="663">
        <v>0</v>
      </c>
      <c r="M2393" s="663">
        <v>0</v>
      </c>
      <c r="N2393" s="662">
        <v>1</v>
      </c>
      <c r="O2393" s="745">
        <v>0.5</v>
      </c>
      <c r="P2393" s="663">
        <v>0</v>
      </c>
      <c r="Q2393" s="678"/>
      <c r="R2393" s="662">
        <v>1</v>
      </c>
      <c r="S2393" s="678">
        <v>1</v>
      </c>
      <c r="T2393" s="745">
        <v>0.5</v>
      </c>
      <c r="U2393" s="701">
        <v>1</v>
      </c>
    </row>
    <row r="2394" spans="1:21" ht="14.4" customHeight="1" x14ac:dyDescent="0.3">
      <c r="A2394" s="661">
        <v>12</v>
      </c>
      <c r="B2394" s="662" t="s">
        <v>543</v>
      </c>
      <c r="C2394" s="662" t="s">
        <v>2356</v>
      </c>
      <c r="D2394" s="743" t="s">
        <v>4570</v>
      </c>
      <c r="E2394" s="744" t="s">
        <v>2386</v>
      </c>
      <c r="F2394" s="662" t="s">
        <v>2351</v>
      </c>
      <c r="G2394" s="662" t="s">
        <v>2476</v>
      </c>
      <c r="H2394" s="662" t="s">
        <v>544</v>
      </c>
      <c r="I2394" s="662" t="s">
        <v>3756</v>
      </c>
      <c r="J2394" s="662" t="s">
        <v>3757</v>
      </c>
      <c r="K2394" s="662" t="s">
        <v>3758</v>
      </c>
      <c r="L2394" s="663">
        <v>30.46</v>
      </c>
      <c r="M2394" s="663">
        <v>91.38</v>
      </c>
      <c r="N2394" s="662">
        <v>3</v>
      </c>
      <c r="O2394" s="745">
        <v>2.5</v>
      </c>
      <c r="P2394" s="663">
        <v>91.38</v>
      </c>
      <c r="Q2394" s="678">
        <v>1</v>
      </c>
      <c r="R2394" s="662">
        <v>3</v>
      </c>
      <c r="S2394" s="678">
        <v>1</v>
      </c>
      <c r="T2394" s="745">
        <v>2.5</v>
      </c>
      <c r="U2394" s="701">
        <v>1</v>
      </c>
    </row>
    <row r="2395" spans="1:21" ht="14.4" customHeight="1" x14ac:dyDescent="0.3">
      <c r="A2395" s="661">
        <v>12</v>
      </c>
      <c r="B2395" s="662" t="s">
        <v>543</v>
      </c>
      <c r="C2395" s="662" t="s">
        <v>2356</v>
      </c>
      <c r="D2395" s="743" t="s">
        <v>4570</v>
      </c>
      <c r="E2395" s="744" t="s">
        <v>2386</v>
      </c>
      <c r="F2395" s="662" t="s">
        <v>2351</v>
      </c>
      <c r="G2395" s="662" t="s">
        <v>2476</v>
      </c>
      <c r="H2395" s="662" t="s">
        <v>544</v>
      </c>
      <c r="I2395" s="662" t="s">
        <v>1059</v>
      </c>
      <c r="J2395" s="662" t="s">
        <v>1060</v>
      </c>
      <c r="K2395" s="662" t="s">
        <v>1061</v>
      </c>
      <c r="L2395" s="663">
        <v>60.9</v>
      </c>
      <c r="M2395" s="663">
        <v>121.8</v>
      </c>
      <c r="N2395" s="662">
        <v>2</v>
      </c>
      <c r="O2395" s="745">
        <v>2</v>
      </c>
      <c r="P2395" s="663">
        <v>121.8</v>
      </c>
      <c r="Q2395" s="678">
        <v>1</v>
      </c>
      <c r="R2395" s="662">
        <v>2</v>
      </c>
      <c r="S2395" s="678">
        <v>1</v>
      </c>
      <c r="T2395" s="745">
        <v>2</v>
      </c>
      <c r="U2395" s="701">
        <v>1</v>
      </c>
    </row>
    <row r="2396" spans="1:21" ht="14.4" customHeight="1" x14ac:dyDescent="0.3">
      <c r="A2396" s="661">
        <v>12</v>
      </c>
      <c r="B2396" s="662" t="s">
        <v>543</v>
      </c>
      <c r="C2396" s="662" t="s">
        <v>2356</v>
      </c>
      <c r="D2396" s="743" t="s">
        <v>4570</v>
      </c>
      <c r="E2396" s="744" t="s">
        <v>2386</v>
      </c>
      <c r="F2396" s="662" t="s">
        <v>2351</v>
      </c>
      <c r="G2396" s="662" t="s">
        <v>2610</v>
      </c>
      <c r="H2396" s="662" t="s">
        <v>544</v>
      </c>
      <c r="I2396" s="662" t="s">
        <v>817</v>
      </c>
      <c r="J2396" s="662" t="s">
        <v>818</v>
      </c>
      <c r="K2396" s="662" t="s">
        <v>3759</v>
      </c>
      <c r="L2396" s="663">
        <v>0</v>
      </c>
      <c r="M2396" s="663">
        <v>0</v>
      </c>
      <c r="N2396" s="662">
        <v>2</v>
      </c>
      <c r="O2396" s="745">
        <v>2</v>
      </c>
      <c r="P2396" s="663">
        <v>0</v>
      </c>
      <c r="Q2396" s="678"/>
      <c r="R2396" s="662">
        <v>1</v>
      </c>
      <c r="S2396" s="678">
        <v>0.5</v>
      </c>
      <c r="T2396" s="745">
        <v>1</v>
      </c>
      <c r="U2396" s="701">
        <v>0.5</v>
      </c>
    </row>
    <row r="2397" spans="1:21" ht="14.4" customHeight="1" x14ac:dyDescent="0.3">
      <c r="A2397" s="661">
        <v>12</v>
      </c>
      <c r="B2397" s="662" t="s">
        <v>543</v>
      </c>
      <c r="C2397" s="662" t="s">
        <v>2356</v>
      </c>
      <c r="D2397" s="743" t="s">
        <v>4570</v>
      </c>
      <c r="E2397" s="744" t="s">
        <v>2386</v>
      </c>
      <c r="F2397" s="662" t="s">
        <v>2351</v>
      </c>
      <c r="G2397" s="662" t="s">
        <v>3271</v>
      </c>
      <c r="H2397" s="662" t="s">
        <v>544</v>
      </c>
      <c r="I2397" s="662" t="s">
        <v>4301</v>
      </c>
      <c r="J2397" s="662" t="s">
        <v>4302</v>
      </c>
      <c r="K2397" s="662" t="s">
        <v>2464</v>
      </c>
      <c r="L2397" s="663">
        <v>49.38</v>
      </c>
      <c r="M2397" s="663">
        <v>49.38</v>
      </c>
      <c r="N2397" s="662">
        <v>1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12</v>
      </c>
      <c r="B2398" s="662" t="s">
        <v>543</v>
      </c>
      <c r="C2398" s="662" t="s">
        <v>2356</v>
      </c>
      <c r="D2398" s="743" t="s">
        <v>4570</v>
      </c>
      <c r="E2398" s="744" t="s">
        <v>2386</v>
      </c>
      <c r="F2398" s="662" t="s">
        <v>2351</v>
      </c>
      <c r="G2398" s="662" t="s">
        <v>2547</v>
      </c>
      <c r="H2398" s="662" t="s">
        <v>544</v>
      </c>
      <c r="I2398" s="662" t="s">
        <v>4449</v>
      </c>
      <c r="J2398" s="662" t="s">
        <v>4340</v>
      </c>
      <c r="K2398" s="662" t="s">
        <v>2548</v>
      </c>
      <c r="L2398" s="663">
        <v>0</v>
      </c>
      <c r="M2398" s="663">
        <v>0</v>
      </c>
      <c r="N2398" s="662">
        <v>1</v>
      </c>
      <c r="O2398" s="745">
        <v>0.5</v>
      </c>
      <c r="P2398" s="663">
        <v>0</v>
      </c>
      <c r="Q2398" s="678"/>
      <c r="R2398" s="662">
        <v>1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12</v>
      </c>
      <c r="B2399" s="662" t="s">
        <v>543</v>
      </c>
      <c r="C2399" s="662" t="s">
        <v>2356</v>
      </c>
      <c r="D2399" s="743" t="s">
        <v>4570</v>
      </c>
      <c r="E2399" s="744" t="s">
        <v>2386</v>
      </c>
      <c r="F2399" s="662" t="s">
        <v>2351</v>
      </c>
      <c r="G2399" s="662" t="s">
        <v>2477</v>
      </c>
      <c r="H2399" s="662" t="s">
        <v>544</v>
      </c>
      <c r="I2399" s="662" t="s">
        <v>2478</v>
      </c>
      <c r="J2399" s="662" t="s">
        <v>1454</v>
      </c>
      <c r="K2399" s="662" t="s">
        <v>2479</v>
      </c>
      <c r="L2399" s="663">
        <v>0</v>
      </c>
      <c r="M2399" s="663">
        <v>0</v>
      </c>
      <c r="N2399" s="662">
        <v>1</v>
      </c>
      <c r="O2399" s="745">
        <v>0.5</v>
      </c>
      <c r="P2399" s="663">
        <v>0</v>
      </c>
      <c r="Q2399" s="678"/>
      <c r="R2399" s="662">
        <v>1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12</v>
      </c>
      <c r="B2400" s="662" t="s">
        <v>543</v>
      </c>
      <c r="C2400" s="662" t="s">
        <v>2356</v>
      </c>
      <c r="D2400" s="743" t="s">
        <v>4570</v>
      </c>
      <c r="E2400" s="744" t="s">
        <v>2386</v>
      </c>
      <c r="F2400" s="662" t="s">
        <v>2351</v>
      </c>
      <c r="G2400" s="662" t="s">
        <v>4450</v>
      </c>
      <c r="H2400" s="662" t="s">
        <v>544</v>
      </c>
      <c r="I2400" s="662" t="s">
        <v>4451</v>
      </c>
      <c r="J2400" s="662" t="s">
        <v>572</v>
      </c>
      <c r="K2400" s="662" t="s">
        <v>4452</v>
      </c>
      <c r="L2400" s="663">
        <v>0</v>
      </c>
      <c r="M2400" s="663">
        <v>0</v>
      </c>
      <c r="N2400" s="662">
        <v>1</v>
      </c>
      <c r="O2400" s="745">
        <v>1</v>
      </c>
      <c r="P2400" s="663">
        <v>0</v>
      </c>
      <c r="Q2400" s="678"/>
      <c r="R2400" s="662">
        <v>1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12</v>
      </c>
      <c r="B2401" s="662" t="s">
        <v>543</v>
      </c>
      <c r="C2401" s="662" t="s">
        <v>2356</v>
      </c>
      <c r="D2401" s="743" t="s">
        <v>4570</v>
      </c>
      <c r="E2401" s="744" t="s">
        <v>2386</v>
      </c>
      <c r="F2401" s="662" t="s">
        <v>2351</v>
      </c>
      <c r="G2401" s="662" t="s">
        <v>4450</v>
      </c>
      <c r="H2401" s="662" t="s">
        <v>544</v>
      </c>
      <c r="I2401" s="662" t="s">
        <v>4453</v>
      </c>
      <c r="J2401" s="662" t="s">
        <v>1693</v>
      </c>
      <c r="K2401" s="662" t="s">
        <v>4454</v>
      </c>
      <c r="L2401" s="663">
        <v>0</v>
      </c>
      <c r="M2401" s="663">
        <v>0</v>
      </c>
      <c r="N2401" s="662">
        <v>1</v>
      </c>
      <c r="O2401" s="745">
        <v>1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12</v>
      </c>
      <c r="B2402" s="662" t="s">
        <v>543</v>
      </c>
      <c r="C2402" s="662" t="s">
        <v>2356</v>
      </c>
      <c r="D2402" s="743" t="s">
        <v>4570</v>
      </c>
      <c r="E2402" s="744" t="s">
        <v>2386</v>
      </c>
      <c r="F2402" s="662" t="s">
        <v>2351</v>
      </c>
      <c r="G2402" s="662" t="s">
        <v>3283</v>
      </c>
      <c r="H2402" s="662" t="s">
        <v>544</v>
      </c>
      <c r="I2402" s="662" t="s">
        <v>3284</v>
      </c>
      <c r="J2402" s="662" t="s">
        <v>3285</v>
      </c>
      <c r="K2402" s="662" t="s">
        <v>3286</v>
      </c>
      <c r="L2402" s="663">
        <v>0</v>
      </c>
      <c r="M2402" s="663">
        <v>0</v>
      </c>
      <c r="N2402" s="662">
        <v>1</v>
      </c>
      <c r="O2402" s="745">
        <v>1</v>
      </c>
      <c r="P2402" s="663">
        <v>0</v>
      </c>
      <c r="Q2402" s="678"/>
      <c r="R2402" s="662">
        <v>1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12</v>
      </c>
      <c r="B2403" s="662" t="s">
        <v>543</v>
      </c>
      <c r="C2403" s="662" t="s">
        <v>2356</v>
      </c>
      <c r="D2403" s="743" t="s">
        <v>4570</v>
      </c>
      <c r="E2403" s="744" t="s">
        <v>2386</v>
      </c>
      <c r="F2403" s="662" t="s">
        <v>2351</v>
      </c>
      <c r="G2403" s="662" t="s">
        <v>2451</v>
      </c>
      <c r="H2403" s="662" t="s">
        <v>1529</v>
      </c>
      <c r="I2403" s="662" t="s">
        <v>1539</v>
      </c>
      <c r="J2403" s="662" t="s">
        <v>1540</v>
      </c>
      <c r="K2403" s="662" t="s">
        <v>2310</v>
      </c>
      <c r="L2403" s="663">
        <v>36.54</v>
      </c>
      <c r="M2403" s="663">
        <v>36.54</v>
      </c>
      <c r="N2403" s="662">
        <v>1</v>
      </c>
      <c r="O2403" s="745">
        <v>1</v>
      </c>
      <c r="P2403" s="663">
        <v>36.54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12</v>
      </c>
      <c r="B2404" s="662" t="s">
        <v>543</v>
      </c>
      <c r="C2404" s="662" t="s">
        <v>2356</v>
      </c>
      <c r="D2404" s="743" t="s">
        <v>4570</v>
      </c>
      <c r="E2404" s="744" t="s">
        <v>2386</v>
      </c>
      <c r="F2404" s="662" t="s">
        <v>2351</v>
      </c>
      <c r="G2404" s="662" t="s">
        <v>2451</v>
      </c>
      <c r="H2404" s="662" t="s">
        <v>544</v>
      </c>
      <c r="I2404" s="662" t="s">
        <v>3308</v>
      </c>
      <c r="J2404" s="662" t="s">
        <v>3309</v>
      </c>
      <c r="K2404" s="662" t="s">
        <v>3310</v>
      </c>
      <c r="L2404" s="663">
        <v>36.54</v>
      </c>
      <c r="M2404" s="663">
        <v>36.54</v>
      </c>
      <c r="N2404" s="662">
        <v>1</v>
      </c>
      <c r="O2404" s="745">
        <v>0.5</v>
      </c>
      <c r="P2404" s="663">
        <v>36.54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12</v>
      </c>
      <c r="B2405" s="662" t="s">
        <v>543</v>
      </c>
      <c r="C2405" s="662" t="s">
        <v>2356</v>
      </c>
      <c r="D2405" s="743" t="s">
        <v>4570</v>
      </c>
      <c r="E2405" s="744" t="s">
        <v>2386</v>
      </c>
      <c r="F2405" s="662" t="s">
        <v>2351</v>
      </c>
      <c r="G2405" s="662" t="s">
        <v>2395</v>
      </c>
      <c r="H2405" s="662" t="s">
        <v>544</v>
      </c>
      <c r="I2405" s="662" t="s">
        <v>2680</v>
      </c>
      <c r="J2405" s="662" t="s">
        <v>2681</v>
      </c>
      <c r="K2405" s="662" t="s">
        <v>2682</v>
      </c>
      <c r="L2405" s="663">
        <v>146.84</v>
      </c>
      <c r="M2405" s="663">
        <v>1615.2400000000002</v>
      </c>
      <c r="N2405" s="662">
        <v>11</v>
      </c>
      <c r="O2405" s="745">
        <v>7.5</v>
      </c>
      <c r="P2405" s="663">
        <v>1027.8800000000001</v>
      </c>
      <c r="Q2405" s="678">
        <v>0.63636363636363635</v>
      </c>
      <c r="R2405" s="662">
        <v>7</v>
      </c>
      <c r="S2405" s="678">
        <v>0.63636363636363635</v>
      </c>
      <c r="T2405" s="745">
        <v>4.5</v>
      </c>
      <c r="U2405" s="701">
        <v>0.6</v>
      </c>
    </row>
    <row r="2406" spans="1:21" ht="14.4" customHeight="1" x14ac:dyDescent="0.3">
      <c r="A2406" s="661">
        <v>12</v>
      </c>
      <c r="B2406" s="662" t="s">
        <v>543</v>
      </c>
      <c r="C2406" s="662" t="s">
        <v>2356</v>
      </c>
      <c r="D2406" s="743" t="s">
        <v>4570</v>
      </c>
      <c r="E2406" s="744" t="s">
        <v>2386</v>
      </c>
      <c r="F2406" s="662" t="s">
        <v>2351</v>
      </c>
      <c r="G2406" s="662" t="s">
        <v>2395</v>
      </c>
      <c r="H2406" s="662" t="s">
        <v>544</v>
      </c>
      <c r="I2406" s="662" t="s">
        <v>1868</v>
      </c>
      <c r="J2406" s="662" t="s">
        <v>1869</v>
      </c>
      <c r="K2406" s="662" t="s">
        <v>2310</v>
      </c>
      <c r="L2406" s="663">
        <v>88.1</v>
      </c>
      <c r="M2406" s="663">
        <v>5021.7</v>
      </c>
      <c r="N2406" s="662">
        <v>57</v>
      </c>
      <c r="O2406" s="745">
        <v>24.5</v>
      </c>
      <c r="P2406" s="663">
        <v>3524</v>
      </c>
      <c r="Q2406" s="678">
        <v>0.70175438596491235</v>
      </c>
      <c r="R2406" s="662">
        <v>40</v>
      </c>
      <c r="S2406" s="678">
        <v>0.70175438596491224</v>
      </c>
      <c r="T2406" s="745">
        <v>16.5</v>
      </c>
      <c r="U2406" s="701">
        <v>0.67346938775510201</v>
      </c>
    </row>
    <row r="2407" spans="1:21" ht="14.4" customHeight="1" x14ac:dyDescent="0.3">
      <c r="A2407" s="661">
        <v>12</v>
      </c>
      <c r="B2407" s="662" t="s">
        <v>543</v>
      </c>
      <c r="C2407" s="662" t="s">
        <v>2356</v>
      </c>
      <c r="D2407" s="743" t="s">
        <v>4570</v>
      </c>
      <c r="E2407" s="744" t="s">
        <v>2386</v>
      </c>
      <c r="F2407" s="662" t="s">
        <v>2351</v>
      </c>
      <c r="G2407" s="662" t="s">
        <v>2396</v>
      </c>
      <c r="H2407" s="662" t="s">
        <v>544</v>
      </c>
      <c r="I2407" s="662" t="s">
        <v>2397</v>
      </c>
      <c r="J2407" s="662" t="s">
        <v>2398</v>
      </c>
      <c r="K2407" s="662" t="s">
        <v>2399</v>
      </c>
      <c r="L2407" s="663">
        <v>75.739999999999995</v>
      </c>
      <c r="M2407" s="663">
        <v>378.69999999999993</v>
      </c>
      <c r="N2407" s="662">
        <v>5</v>
      </c>
      <c r="O2407" s="745">
        <v>2</v>
      </c>
      <c r="P2407" s="663">
        <v>378.69999999999993</v>
      </c>
      <c r="Q2407" s="678">
        <v>1</v>
      </c>
      <c r="R2407" s="662">
        <v>5</v>
      </c>
      <c r="S2407" s="678">
        <v>1</v>
      </c>
      <c r="T2407" s="745">
        <v>2</v>
      </c>
      <c r="U2407" s="701">
        <v>1</v>
      </c>
    </row>
    <row r="2408" spans="1:21" ht="14.4" customHeight="1" x14ac:dyDescent="0.3">
      <c r="A2408" s="661">
        <v>12</v>
      </c>
      <c r="B2408" s="662" t="s">
        <v>543</v>
      </c>
      <c r="C2408" s="662" t="s">
        <v>2356</v>
      </c>
      <c r="D2408" s="743" t="s">
        <v>4570</v>
      </c>
      <c r="E2408" s="744" t="s">
        <v>2386</v>
      </c>
      <c r="F2408" s="662" t="s">
        <v>2351</v>
      </c>
      <c r="G2408" s="662" t="s">
        <v>2400</v>
      </c>
      <c r="H2408" s="662" t="s">
        <v>544</v>
      </c>
      <c r="I2408" s="662" t="s">
        <v>2484</v>
      </c>
      <c r="J2408" s="662" t="s">
        <v>1791</v>
      </c>
      <c r="K2408" s="662" t="s">
        <v>2485</v>
      </c>
      <c r="L2408" s="663">
        <v>0</v>
      </c>
      <c r="M2408" s="663">
        <v>0</v>
      </c>
      <c r="N2408" s="662">
        <v>2</v>
      </c>
      <c r="O2408" s="745">
        <v>1.5</v>
      </c>
      <c r="P2408" s="663">
        <v>0</v>
      </c>
      <c r="Q2408" s="678"/>
      <c r="R2408" s="662">
        <v>2</v>
      </c>
      <c r="S2408" s="678">
        <v>1</v>
      </c>
      <c r="T2408" s="745">
        <v>1.5</v>
      </c>
      <c r="U2408" s="701">
        <v>1</v>
      </c>
    </row>
    <row r="2409" spans="1:21" ht="14.4" customHeight="1" x14ac:dyDescent="0.3">
      <c r="A2409" s="661">
        <v>12</v>
      </c>
      <c r="B2409" s="662" t="s">
        <v>543</v>
      </c>
      <c r="C2409" s="662" t="s">
        <v>2356</v>
      </c>
      <c r="D2409" s="743" t="s">
        <v>4570</v>
      </c>
      <c r="E2409" s="744" t="s">
        <v>2386</v>
      </c>
      <c r="F2409" s="662" t="s">
        <v>2351</v>
      </c>
      <c r="G2409" s="662" t="s">
        <v>2400</v>
      </c>
      <c r="H2409" s="662" t="s">
        <v>544</v>
      </c>
      <c r="I2409" s="662" t="s">
        <v>2454</v>
      </c>
      <c r="J2409" s="662" t="s">
        <v>1791</v>
      </c>
      <c r="K2409" s="662" t="s">
        <v>2455</v>
      </c>
      <c r="L2409" s="663">
        <v>0</v>
      </c>
      <c r="M2409" s="663">
        <v>0</v>
      </c>
      <c r="N2409" s="662">
        <v>3</v>
      </c>
      <c r="O2409" s="745">
        <v>2</v>
      </c>
      <c r="P2409" s="663">
        <v>0</v>
      </c>
      <c r="Q2409" s="678"/>
      <c r="R2409" s="662">
        <v>3</v>
      </c>
      <c r="S2409" s="678">
        <v>1</v>
      </c>
      <c r="T2409" s="745">
        <v>2</v>
      </c>
      <c r="U2409" s="701">
        <v>1</v>
      </c>
    </row>
    <row r="2410" spans="1:21" ht="14.4" customHeight="1" x14ac:dyDescent="0.3">
      <c r="A2410" s="661">
        <v>12</v>
      </c>
      <c r="B2410" s="662" t="s">
        <v>543</v>
      </c>
      <c r="C2410" s="662" t="s">
        <v>2356</v>
      </c>
      <c r="D2410" s="743" t="s">
        <v>4570</v>
      </c>
      <c r="E2410" s="744" t="s">
        <v>2386</v>
      </c>
      <c r="F2410" s="662" t="s">
        <v>2351</v>
      </c>
      <c r="G2410" s="662" t="s">
        <v>2846</v>
      </c>
      <c r="H2410" s="662" t="s">
        <v>544</v>
      </c>
      <c r="I2410" s="662" t="s">
        <v>2847</v>
      </c>
      <c r="J2410" s="662" t="s">
        <v>736</v>
      </c>
      <c r="K2410" s="662" t="s">
        <v>2848</v>
      </c>
      <c r="L2410" s="663">
        <v>185.26</v>
      </c>
      <c r="M2410" s="663">
        <v>370.52</v>
      </c>
      <c r="N2410" s="662">
        <v>2</v>
      </c>
      <c r="O2410" s="745">
        <v>2</v>
      </c>
      <c r="P2410" s="663">
        <v>185.26</v>
      </c>
      <c r="Q2410" s="678">
        <v>0.5</v>
      </c>
      <c r="R2410" s="662">
        <v>1</v>
      </c>
      <c r="S2410" s="678">
        <v>0.5</v>
      </c>
      <c r="T2410" s="745">
        <v>1</v>
      </c>
      <c r="U2410" s="701">
        <v>0.5</v>
      </c>
    </row>
    <row r="2411" spans="1:21" ht="14.4" customHeight="1" x14ac:dyDescent="0.3">
      <c r="A2411" s="661">
        <v>12</v>
      </c>
      <c r="B2411" s="662" t="s">
        <v>543</v>
      </c>
      <c r="C2411" s="662" t="s">
        <v>2356</v>
      </c>
      <c r="D2411" s="743" t="s">
        <v>4570</v>
      </c>
      <c r="E2411" s="744" t="s">
        <v>2386</v>
      </c>
      <c r="F2411" s="662" t="s">
        <v>2351</v>
      </c>
      <c r="G2411" s="662" t="s">
        <v>2846</v>
      </c>
      <c r="H2411" s="662" t="s">
        <v>544</v>
      </c>
      <c r="I2411" s="662" t="s">
        <v>1507</v>
      </c>
      <c r="J2411" s="662" t="s">
        <v>736</v>
      </c>
      <c r="K2411" s="662" t="s">
        <v>2848</v>
      </c>
      <c r="L2411" s="663">
        <v>301.2</v>
      </c>
      <c r="M2411" s="663">
        <v>301.2</v>
      </c>
      <c r="N2411" s="662">
        <v>1</v>
      </c>
      <c r="O2411" s="745">
        <v>0.5</v>
      </c>
      <c r="P2411" s="663">
        <v>301.2</v>
      </c>
      <c r="Q2411" s="678">
        <v>1</v>
      </c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12</v>
      </c>
      <c r="B2412" s="662" t="s">
        <v>543</v>
      </c>
      <c r="C2412" s="662" t="s">
        <v>2356</v>
      </c>
      <c r="D2412" s="743" t="s">
        <v>4570</v>
      </c>
      <c r="E2412" s="744" t="s">
        <v>2386</v>
      </c>
      <c r="F2412" s="662" t="s">
        <v>2351</v>
      </c>
      <c r="G2412" s="662" t="s">
        <v>3099</v>
      </c>
      <c r="H2412" s="662" t="s">
        <v>544</v>
      </c>
      <c r="I2412" s="662" t="s">
        <v>3845</v>
      </c>
      <c r="J2412" s="662" t="s">
        <v>3846</v>
      </c>
      <c r="K2412" s="662" t="s">
        <v>3102</v>
      </c>
      <c r="L2412" s="663">
        <v>138.88999999999999</v>
      </c>
      <c r="M2412" s="663">
        <v>416.66999999999996</v>
      </c>
      <c r="N2412" s="662">
        <v>3</v>
      </c>
      <c r="O2412" s="745">
        <v>1.5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12</v>
      </c>
      <c r="B2413" s="662" t="s">
        <v>543</v>
      </c>
      <c r="C2413" s="662" t="s">
        <v>2356</v>
      </c>
      <c r="D2413" s="743" t="s">
        <v>4570</v>
      </c>
      <c r="E2413" s="744" t="s">
        <v>2386</v>
      </c>
      <c r="F2413" s="662" t="s">
        <v>2351</v>
      </c>
      <c r="G2413" s="662" t="s">
        <v>3099</v>
      </c>
      <c r="H2413" s="662" t="s">
        <v>544</v>
      </c>
      <c r="I2413" s="662" t="s">
        <v>4455</v>
      </c>
      <c r="J2413" s="662" t="s">
        <v>3846</v>
      </c>
      <c r="K2413" s="662" t="s">
        <v>3102</v>
      </c>
      <c r="L2413" s="663">
        <v>138.88999999999999</v>
      </c>
      <c r="M2413" s="663">
        <v>277.77999999999997</v>
      </c>
      <c r="N2413" s="662">
        <v>2</v>
      </c>
      <c r="O2413" s="745">
        <v>1</v>
      </c>
      <c r="P2413" s="663">
        <v>277.77999999999997</v>
      </c>
      <c r="Q2413" s="678">
        <v>1</v>
      </c>
      <c r="R2413" s="662">
        <v>2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12</v>
      </c>
      <c r="B2414" s="662" t="s">
        <v>543</v>
      </c>
      <c r="C2414" s="662" t="s">
        <v>2356</v>
      </c>
      <c r="D2414" s="743" t="s">
        <v>4570</v>
      </c>
      <c r="E2414" s="744" t="s">
        <v>2386</v>
      </c>
      <c r="F2414" s="662" t="s">
        <v>2351</v>
      </c>
      <c r="G2414" s="662" t="s">
        <v>4456</v>
      </c>
      <c r="H2414" s="662" t="s">
        <v>544</v>
      </c>
      <c r="I2414" s="662" t="s">
        <v>4457</v>
      </c>
      <c r="J2414" s="662" t="s">
        <v>4458</v>
      </c>
      <c r="K2414" s="662" t="s">
        <v>2335</v>
      </c>
      <c r="L2414" s="663">
        <v>365.98</v>
      </c>
      <c r="M2414" s="663">
        <v>2195.88</v>
      </c>
      <c r="N2414" s="662">
        <v>6</v>
      </c>
      <c r="O2414" s="745">
        <v>2</v>
      </c>
      <c r="P2414" s="663">
        <v>731.96</v>
      </c>
      <c r="Q2414" s="678">
        <v>0.33333333333333331</v>
      </c>
      <c r="R2414" s="662">
        <v>2</v>
      </c>
      <c r="S2414" s="678">
        <v>0.33333333333333331</v>
      </c>
      <c r="T2414" s="745">
        <v>1</v>
      </c>
      <c r="U2414" s="701">
        <v>0.5</v>
      </c>
    </row>
    <row r="2415" spans="1:21" ht="14.4" customHeight="1" x14ac:dyDescent="0.3">
      <c r="A2415" s="661">
        <v>12</v>
      </c>
      <c r="B2415" s="662" t="s">
        <v>543</v>
      </c>
      <c r="C2415" s="662" t="s">
        <v>2356</v>
      </c>
      <c r="D2415" s="743" t="s">
        <v>4570</v>
      </c>
      <c r="E2415" s="744" t="s">
        <v>2386</v>
      </c>
      <c r="F2415" s="662" t="s">
        <v>2351</v>
      </c>
      <c r="G2415" s="662" t="s">
        <v>2402</v>
      </c>
      <c r="H2415" s="662" t="s">
        <v>544</v>
      </c>
      <c r="I2415" s="662" t="s">
        <v>2403</v>
      </c>
      <c r="J2415" s="662" t="s">
        <v>1386</v>
      </c>
      <c r="K2415" s="662" t="s">
        <v>2404</v>
      </c>
      <c r="L2415" s="663">
        <v>54.23</v>
      </c>
      <c r="M2415" s="663">
        <v>54.23</v>
      </c>
      <c r="N2415" s="662">
        <v>1</v>
      </c>
      <c r="O2415" s="745">
        <v>0.5</v>
      </c>
      <c r="P2415" s="663">
        <v>54.23</v>
      </c>
      <c r="Q2415" s="678">
        <v>1</v>
      </c>
      <c r="R2415" s="662">
        <v>1</v>
      </c>
      <c r="S2415" s="678">
        <v>1</v>
      </c>
      <c r="T2415" s="745">
        <v>0.5</v>
      </c>
      <c r="U2415" s="701">
        <v>1</v>
      </c>
    </row>
    <row r="2416" spans="1:21" ht="14.4" customHeight="1" x14ac:dyDescent="0.3">
      <c r="A2416" s="661">
        <v>12</v>
      </c>
      <c r="B2416" s="662" t="s">
        <v>543</v>
      </c>
      <c r="C2416" s="662" t="s">
        <v>2356</v>
      </c>
      <c r="D2416" s="743" t="s">
        <v>4570</v>
      </c>
      <c r="E2416" s="744" t="s">
        <v>2386</v>
      </c>
      <c r="F2416" s="662" t="s">
        <v>2351</v>
      </c>
      <c r="G2416" s="662" t="s">
        <v>2402</v>
      </c>
      <c r="H2416" s="662" t="s">
        <v>544</v>
      </c>
      <c r="I2416" s="662" t="s">
        <v>2403</v>
      </c>
      <c r="J2416" s="662" t="s">
        <v>1386</v>
      </c>
      <c r="K2416" s="662" t="s">
        <v>2404</v>
      </c>
      <c r="L2416" s="663">
        <v>52.61</v>
      </c>
      <c r="M2416" s="663">
        <v>52.61</v>
      </c>
      <c r="N2416" s="662">
        <v>1</v>
      </c>
      <c r="O2416" s="745">
        <v>0.5</v>
      </c>
      <c r="P2416" s="663">
        <v>52.61</v>
      </c>
      <c r="Q2416" s="678">
        <v>1</v>
      </c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12</v>
      </c>
      <c r="B2417" s="662" t="s">
        <v>543</v>
      </c>
      <c r="C2417" s="662" t="s">
        <v>2356</v>
      </c>
      <c r="D2417" s="743" t="s">
        <v>4570</v>
      </c>
      <c r="E2417" s="744" t="s">
        <v>2386</v>
      </c>
      <c r="F2417" s="662" t="s">
        <v>2351</v>
      </c>
      <c r="G2417" s="662" t="s">
        <v>2495</v>
      </c>
      <c r="H2417" s="662" t="s">
        <v>544</v>
      </c>
      <c r="I2417" s="662" t="s">
        <v>2584</v>
      </c>
      <c r="J2417" s="662" t="s">
        <v>2497</v>
      </c>
      <c r="K2417" s="662" t="s">
        <v>2585</v>
      </c>
      <c r="L2417" s="663">
        <v>239.19</v>
      </c>
      <c r="M2417" s="663">
        <v>7175.7</v>
      </c>
      <c r="N2417" s="662">
        <v>30</v>
      </c>
      <c r="O2417" s="745">
        <v>7.5</v>
      </c>
      <c r="P2417" s="663">
        <v>6218.94</v>
      </c>
      <c r="Q2417" s="678">
        <v>0.86666666666666659</v>
      </c>
      <c r="R2417" s="662">
        <v>26</v>
      </c>
      <c r="S2417" s="678">
        <v>0.8666666666666667</v>
      </c>
      <c r="T2417" s="745">
        <v>5.5</v>
      </c>
      <c r="U2417" s="701">
        <v>0.73333333333333328</v>
      </c>
    </row>
    <row r="2418" spans="1:21" ht="14.4" customHeight="1" x14ac:dyDescent="0.3">
      <c r="A2418" s="661">
        <v>12</v>
      </c>
      <c r="B2418" s="662" t="s">
        <v>543</v>
      </c>
      <c r="C2418" s="662" t="s">
        <v>2356</v>
      </c>
      <c r="D2418" s="743" t="s">
        <v>4570</v>
      </c>
      <c r="E2418" s="744" t="s">
        <v>2386</v>
      </c>
      <c r="F2418" s="662" t="s">
        <v>2351</v>
      </c>
      <c r="G2418" s="662" t="s">
        <v>2495</v>
      </c>
      <c r="H2418" s="662" t="s">
        <v>544</v>
      </c>
      <c r="I2418" s="662" t="s">
        <v>2855</v>
      </c>
      <c r="J2418" s="662" t="s">
        <v>2853</v>
      </c>
      <c r="K2418" s="662" t="s">
        <v>2856</v>
      </c>
      <c r="L2418" s="663">
        <v>405.16</v>
      </c>
      <c r="M2418" s="663">
        <v>2430.96</v>
      </c>
      <c r="N2418" s="662">
        <v>6</v>
      </c>
      <c r="O2418" s="745">
        <v>1.5</v>
      </c>
      <c r="P2418" s="663">
        <v>2430.96</v>
      </c>
      <c r="Q2418" s="678">
        <v>1</v>
      </c>
      <c r="R2418" s="662">
        <v>6</v>
      </c>
      <c r="S2418" s="678">
        <v>1</v>
      </c>
      <c r="T2418" s="745">
        <v>1.5</v>
      </c>
      <c r="U2418" s="701">
        <v>1</v>
      </c>
    </row>
    <row r="2419" spans="1:21" ht="14.4" customHeight="1" x14ac:dyDescent="0.3">
      <c r="A2419" s="661">
        <v>12</v>
      </c>
      <c r="B2419" s="662" t="s">
        <v>543</v>
      </c>
      <c r="C2419" s="662" t="s">
        <v>2356</v>
      </c>
      <c r="D2419" s="743" t="s">
        <v>4570</v>
      </c>
      <c r="E2419" s="744" t="s">
        <v>2386</v>
      </c>
      <c r="F2419" s="662" t="s">
        <v>2351</v>
      </c>
      <c r="G2419" s="662" t="s">
        <v>2495</v>
      </c>
      <c r="H2419" s="662" t="s">
        <v>544</v>
      </c>
      <c r="I2419" s="662" t="s">
        <v>1229</v>
      </c>
      <c r="J2419" s="662" t="s">
        <v>1230</v>
      </c>
      <c r="K2419" s="662" t="s">
        <v>2634</v>
      </c>
      <c r="L2419" s="663">
        <v>173.52</v>
      </c>
      <c r="M2419" s="663">
        <v>867.6</v>
      </c>
      <c r="N2419" s="662">
        <v>5</v>
      </c>
      <c r="O2419" s="745">
        <v>0.5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12</v>
      </c>
      <c r="B2420" s="662" t="s">
        <v>543</v>
      </c>
      <c r="C2420" s="662" t="s">
        <v>2356</v>
      </c>
      <c r="D2420" s="743" t="s">
        <v>4570</v>
      </c>
      <c r="E2420" s="744" t="s">
        <v>2386</v>
      </c>
      <c r="F2420" s="662" t="s">
        <v>2351</v>
      </c>
      <c r="G2420" s="662" t="s">
        <v>2495</v>
      </c>
      <c r="H2420" s="662" t="s">
        <v>544</v>
      </c>
      <c r="I2420" s="662" t="s">
        <v>1229</v>
      </c>
      <c r="J2420" s="662" t="s">
        <v>1230</v>
      </c>
      <c r="K2420" s="662" t="s">
        <v>2634</v>
      </c>
      <c r="L2420" s="663">
        <v>104.17</v>
      </c>
      <c r="M2420" s="663">
        <v>312.51</v>
      </c>
      <c r="N2420" s="662">
        <v>3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12</v>
      </c>
      <c r="B2421" s="662" t="s">
        <v>543</v>
      </c>
      <c r="C2421" s="662" t="s">
        <v>2356</v>
      </c>
      <c r="D2421" s="743" t="s">
        <v>4570</v>
      </c>
      <c r="E2421" s="744" t="s">
        <v>2386</v>
      </c>
      <c r="F2421" s="662" t="s">
        <v>2351</v>
      </c>
      <c r="G2421" s="662" t="s">
        <v>2555</v>
      </c>
      <c r="H2421" s="662" t="s">
        <v>544</v>
      </c>
      <c r="I2421" s="662" t="s">
        <v>2556</v>
      </c>
      <c r="J2421" s="662" t="s">
        <v>2557</v>
      </c>
      <c r="K2421" s="662" t="s">
        <v>2558</v>
      </c>
      <c r="L2421" s="663">
        <v>308.69</v>
      </c>
      <c r="M2421" s="663">
        <v>617.38</v>
      </c>
      <c r="N2421" s="662">
        <v>2</v>
      </c>
      <c r="O2421" s="745">
        <v>1</v>
      </c>
      <c r="P2421" s="663">
        <v>617.38</v>
      </c>
      <c r="Q2421" s="678">
        <v>1</v>
      </c>
      <c r="R2421" s="662">
        <v>2</v>
      </c>
      <c r="S2421" s="678">
        <v>1</v>
      </c>
      <c r="T2421" s="745">
        <v>1</v>
      </c>
      <c r="U2421" s="701">
        <v>1</v>
      </c>
    </row>
    <row r="2422" spans="1:21" ht="14.4" customHeight="1" x14ac:dyDescent="0.3">
      <c r="A2422" s="661">
        <v>12</v>
      </c>
      <c r="B2422" s="662" t="s">
        <v>543</v>
      </c>
      <c r="C2422" s="662" t="s">
        <v>2356</v>
      </c>
      <c r="D2422" s="743" t="s">
        <v>4570</v>
      </c>
      <c r="E2422" s="744" t="s">
        <v>2386</v>
      </c>
      <c r="F2422" s="662" t="s">
        <v>2351</v>
      </c>
      <c r="G2422" s="662" t="s">
        <v>2405</v>
      </c>
      <c r="H2422" s="662" t="s">
        <v>544</v>
      </c>
      <c r="I2422" s="662" t="s">
        <v>2865</v>
      </c>
      <c r="J2422" s="662" t="s">
        <v>2866</v>
      </c>
      <c r="K2422" s="662" t="s">
        <v>2408</v>
      </c>
      <c r="L2422" s="663">
        <v>0</v>
      </c>
      <c r="M2422" s="663">
        <v>0</v>
      </c>
      <c r="N2422" s="662">
        <v>5</v>
      </c>
      <c r="O2422" s="745">
        <v>2</v>
      </c>
      <c r="P2422" s="663">
        <v>0</v>
      </c>
      <c r="Q2422" s="678"/>
      <c r="R2422" s="662">
        <v>1</v>
      </c>
      <c r="S2422" s="678">
        <v>0.2</v>
      </c>
      <c r="T2422" s="745">
        <v>1</v>
      </c>
      <c r="U2422" s="701">
        <v>0.5</v>
      </c>
    </row>
    <row r="2423" spans="1:21" ht="14.4" customHeight="1" x14ac:dyDescent="0.3">
      <c r="A2423" s="661">
        <v>12</v>
      </c>
      <c r="B2423" s="662" t="s">
        <v>543</v>
      </c>
      <c r="C2423" s="662" t="s">
        <v>2356</v>
      </c>
      <c r="D2423" s="743" t="s">
        <v>4570</v>
      </c>
      <c r="E2423" s="744" t="s">
        <v>2386</v>
      </c>
      <c r="F2423" s="662" t="s">
        <v>2351</v>
      </c>
      <c r="G2423" s="662" t="s">
        <v>2405</v>
      </c>
      <c r="H2423" s="662" t="s">
        <v>544</v>
      </c>
      <c r="I2423" s="662" t="s">
        <v>2406</v>
      </c>
      <c r="J2423" s="662" t="s">
        <v>2407</v>
      </c>
      <c r="K2423" s="662" t="s">
        <v>2408</v>
      </c>
      <c r="L2423" s="663">
        <v>0</v>
      </c>
      <c r="M2423" s="663">
        <v>0</v>
      </c>
      <c r="N2423" s="662">
        <v>1</v>
      </c>
      <c r="O2423" s="745">
        <v>0.5</v>
      </c>
      <c r="P2423" s="663">
        <v>0</v>
      </c>
      <c r="Q2423" s="678"/>
      <c r="R2423" s="662">
        <v>1</v>
      </c>
      <c r="S2423" s="678">
        <v>1</v>
      </c>
      <c r="T2423" s="745">
        <v>0.5</v>
      </c>
      <c r="U2423" s="701">
        <v>1</v>
      </c>
    </row>
    <row r="2424" spans="1:21" ht="14.4" customHeight="1" x14ac:dyDescent="0.3">
      <c r="A2424" s="661">
        <v>12</v>
      </c>
      <c r="B2424" s="662" t="s">
        <v>543</v>
      </c>
      <c r="C2424" s="662" t="s">
        <v>2356</v>
      </c>
      <c r="D2424" s="743" t="s">
        <v>4570</v>
      </c>
      <c r="E2424" s="744" t="s">
        <v>2386</v>
      </c>
      <c r="F2424" s="662" t="s">
        <v>2351</v>
      </c>
      <c r="G2424" s="662" t="s">
        <v>2405</v>
      </c>
      <c r="H2424" s="662" t="s">
        <v>544</v>
      </c>
      <c r="I2424" s="662" t="s">
        <v>4217</v>
      </c>
      <c r="J2424" s="662" t="s">
        <v>4218</v>
      </c>
      <c r="K2424" s="662" t="s">
        <v>2408</v>
      </c>
      <c r="L2424" s="663">
        <v>0</v>
      </c>
      <c r="M2424" s="663">
        <v>0</v>
      </c>
      <c r="N2424" s="662">
        <v>10</v>
      </c>
      <c r="O2424" s="745">
        <v>5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12</v>
      </c>
      <c r="B2425" s="662" t="s">
        <v>543</v>
      </c>
      <c r="C2425" s="662" t="s">
        <v>2356</v>
      </c>
      <c r="D2425" s="743" t="s">
        <v>4570</v>
      </c>
      <c r="E2425" s="744" t="s">
        <v>2386</v>
      </c>
      <c r="F2425" s="662" t="s">
        <v>2351</v>
      </c>
      <c r="G2425" s="662" t="s">
        <v>2409</v>
      </c>
      <c r="H2425" s="662" t="s">
        <v>544</v>
      </c>
      <c r="I2425" s="662" t="s">
        <v>779</v>
      </c>
      <c r="J2425" s="662" t="s">
        <v>2410</v>
      </c>
      <c r="K2425" s="662" t="s">
        <v>2411</v>
      </c>
      <c r="L2425" s="663">
        <v>0</v>
      </c>
      <c r="M2425" s="663">
        <v>0</v>
      </c>
      <c r="N2425" s="662">
        <v>2</v>
      </c>
      <c r="O2425" s="745">
        <v>0.5</v>
      </c>
      <c r="P2425" s="663">
        <v>0</v>
      </c>
      <c r="Q2425" s="678"/>
      <c r="R2425" s="662">
        <v>2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12</v>
      </c>
      <c r="B2426" s="662" t="s">
        <v>543</v>
      </c>
      <c r="C2426" s="662" t="s">
        <v>2356</v>
      </c>
      <c r="D2426" s="743" t="s">
        <v>4570</v>
      </c>
      <c r="E2426" s="744" t="s">
        <v>2386</v>
      </c>
      <c r="F2426" s="662" t="s">
        <v>2351</v>
      </c>
      <c r="G2426" s="662" t="s">
        <v>2870</v>
      </c>
      <c r="H2426" s="662" t="s">
        <v>544</v>
      </c>
      <c r="I2426" s="662" t="s">
        <v>2877</v>
      </c>
      <c r="J2426" s="662" t="s">
        <v>2872</v>
      </c>
      <c r="K2426" s="662" t="s">
        <v>2873</v>
      </c>
      <c r="L2426" s="663">
        <v>854.27</v>
      </c>
      <c r="M2426" s="663">
        <v>2562.81</v>
      </c>
      <c r="N2426" s="662">
        <v>3</v>
      </c>
      <c r="O2426" s="745">
        <v>2</v>
      </c>
      <c r="P2426" s="663">
        <v>854.27</v>
      </c>
      <c r="Q2426" s="678">
        <v>0.33333333333333331</v>
      </c>
      <c r="R2426" s="662">
        <v>1</v>
      </c>
      <c r="S2426" s="678">
        <v>0.33333333333333331</v>
      </c>
      <c r="T2426" s="745">
        <v>0.5</v>
      </c>
      <c r="U2426" s="701">
        <v>0.25</v>
      </c>
    </row>
    <row r="2427" spans="1:21" ht="14.4" customHeight="1" x14ac:dyDescent="0.3">
      <c r="A2427" s="661">
        <v>12</v>
      </c>
      <c r="B2427" s="662" t="s">
        <v>543</v>
      </c>
      <c r="C2427" s="662" t="s">
        <v>2356</v>
      </c>
      <c r="D2427" s="743" t="s">
        <v>4570</v>
      </c>
      <c r="E2427" s="744" t="s">
        <v>2386</v>
      </c>
      <c r="F2427" s="662" t="s">
        <v>2351</v>
      </c>
      <c r="G2427" s="662" t="s">
        <v>2870</v>
      </c>
      <c r="H2427" s="662" t="s">
        <v>544</v>
      </c>
      <c r="I2427" s="662" t="s">
        <v>2878</v>
      </c>
      <c r="J2427" s="662" t="s">
        <v>2875</v>
      </c>
      <c r="K2427" s="662" t="s">
        <v>2876</v>
      </c>
      <c r="L2427" s="663">
        <v>1708.55</v>
      </c>
      <c r="M2427" s="663">
        <v>1708.55</v>
      </c>
      <c r="N2427" s="662">
        <v>1</v>
      </c>
      <c r="O2427" s="745">
        <v>0.5</v>
      </c>
      <c r="P2427" s="663">
        <v>1708.55</v>
      </c>
      <c r="Q2427" s="678">
        <v>1</v>
      </c>
      <c r="R2427" s="662">
        <v>1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12</v>
      </c>
      <c r="B2428" s="662" t="s">
        <v>543</v>
      </c>
      <c r="C2428" s="662" t="s">
        <v>2356</v>
      </c>
      <c r="D2428" s="743" t="s">
        <v>4570</v>
      </c>
      <c r="E2428" s="744" t="s">
        <v>2386</v>
      </c>
      <c r="F2428" s="662" t="s">
        <v>2351</v>
      </c>
      <c r="G2428" s="662" t="s">
        <v>2870</v>
      </c>
      <c r="H2428" s="662" t="s">
        <v>544</v>
      </c>
      <c r="I2428" s="662" t="s">
        <v>3113</v>
      </c>
      <c r="J2428" s="662" t="s">
        <v>2872</v>
      </c>
      <c r="K2428" s="662" t="s">
        <v>3114</v>
      </c>
      <c r="L2428" s="663">
        <v>0</v>
      </c>
      <c r="M2428" s="663">
        <v>0</v>
      </c>
      <c r="N2428" s="662">
        <v>3</v>
      </c>
      <c r="O2428" s="745">
        <v>3</v>
      </c>
      <c r="P2428" s="663">
        <v>0</v>
      </c>
      <c r="Q2428" s="678"/>
      <c r="R2428" s="662">
        <v>3</v>
      </c>
      <c r="S2428" s="678">
        <v>1</v>
      </c>
      <c r="T2428" s="745">
        <v>3</v>
      </c>
      <c r="U2428" s="701">
        <v>1</v>
      </c>
    </row>
    <row r="2429" spans="1:21" ht="14.4" customHeight="1" x14ac:dyDescent="0.3">
      <c r="A2429" s="661">
        <v>12</v>
      </c>
      <c r="B2429" s="662" t="s">
        <v>543</v>
      </c>
      <c r="C2429" s="662" t="s">
        <v>2356</v>
      </c>
      <c r="D2429" s="743" t="s">
        <v>4570</v>
      </c>
      <c r="E2429" s="744" t="s">
        <v>2386</v>
      </c>
      <c r="F2429" s="662" t="s">
        <v>2351</v>
      </c>
      <c r="G2429" s="662" t="s">
        <v>4459</v>
      </c>
      <c r="H2429" s="662" t="s">
        <v>544</v>
      </c>
      <c r="I2429" s="662" t="s">
        <v>4460</v>
      </c>
      <c r="J2429" s="662" t="s">
        <v>4461</v>
      </c>
      <c r="K2429" s="662" t="s">
        <v>4462</v>
      </c>
      <c r="L2429" s="663">
        <v>83.74</v>
      </c>
      <c r="M2429" s="663">
        <v>83.74</v>
      </c>
      <c r="N2429" s="662">
        <v>1</v>
      </c>
      <c r="O2429" s="745">
        <v>0.5</v>
      </c>
      <c r="P2429" s="663">
        <v>83.74</v>
      </c>
      <c r="Q2429" s="678">
        <v>1</v>
      </c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12</v>
      </c>
      <c r="B2430" s="662" t="s">
        <v>543</v>
      </c>
      <c r="C2430" s="662" t="s">
        <v>2356</v>
      </c>
      <c r="D2430" s="743" t="s">
        <v>4570</v>
      </c>
      <c r="E2430" s="744" t="s">
        <v>2386</v>
      </c>
      <c r="F2430" s="662" t="s">
        <v>2351</v>
      </c>
      <c r="G2430" s="662" t="s">
        <v>2412</v>
      </c>
      <c r="H2430" s="662" t="s">
        <v>544</v>
      </c>
      <c r="I2430" s="662" t="s">
        <v>2695</v>
      </c>
      <c r="J2430" s="662" t="s">
        <v>2665</v>
      </c>
      <c r="K2430" s="662" t="s">
        <v>2696</v>
      </c>
      <c r="L2430" s="663">
        <v>51.21</v>
      </c>
      <c r="M2430" s="663">
        <v>51.21</v>
      </c>
      <c r="N2430" s="662">
        <v>1</v>
      </c>
      <c r="O2430" s="745">
        <v>1</v>
      </c>
      <c r="P2430" s="663">
        <v>51.21</v>
      </c>
      <c r="Q2430" s="678">
        <v>1</v>
      </c>
      <c r="R2430" s="662">
        <v>1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12</v>
      </c>
      <c r="B2431" s="662" t="s">
        <v>543</v>
      </c>
      <c r="C2431" s="662" t="s">
        <v>2356</v>
      </c>
      <c r="D2431" s="743" t="s">
        <v>4570</v>
      </c>
      <c r="E2431" s="744" t="s">
        <v>2386</v>
      </c>
      <c r="F2431" s="662" t="s">
        <v>2351</v>
      </c>
      <c r="G2431" s="662" t="s">
        <v>2412</v>
      </c>
      <c r="H2431" s="662" t="s">
        <v>544</v>
      </c>
      <c r="I2431" s="662" t="s">
        <v>1456</v>
      </c>
      <c r="J2431" s="662" t="s">
        <v>1457</v>
      </c>
      <c r="K2431" s="662" t="s">
        <v>2560</v>
      </c>
      <c r="L2431" s="663">
        <v>31.42</v>
      </c>
      <c r="M2431" s="663">
        <v>157.10000000000002</v>
      </c>
      <c r="N2431" s="662">
        <v>5</v>
      </c>
      <c r="O2431" s="745">
        <v>3</v>
      </c>
      <c r="P2431" s="663">
        <v>62.84</v>
      </c>
      <c r="Q2431" s="678">
        <v>0.39999999999999997</v>
      </c>
      <c r="R2431" s="662">
        <v>2</v>
      </c>
      <c r="S2431" s="678">
        <v>0.4</v>
      </c>
      <c r="T2431" s="745">
        <v>1</v>
      </c>
      <c r="U2431" s="701">
        <v>0.33333333333333331</v>
      </c>
    </row>
    <row r="2432" spans="1:21" ht="14.4" customHeight="1" x14ac:dyDescent="0.3">
      <c r="A2432" s="661">
        <v>12</v>
      </c>
      <c r="B2432" s="662" t="s">
        <v>543</v>
      </c>
      <c r="C2432" s="662" t="s">
        <v>2356</v>
      </c>
      <c r="D2432" s="743" t="s">
        <v>4570</v>
      </c>
      <c r="E2432" s="744" t="s">
        <v>2386</v>
      </c>
      <c r="F2432" s="662" t="s">
        <v>2351</v>
      </c>
      <c r="G2432" s="662" t="s">
        <v>2879</v>
      </c>
      <c r="H2432" s="662" t="s">
        <v>544</v>
      </c>
      <c r="I2432" s="662" t="s">
        <v>2880</v>
      </c>
      <c r="J2432" s="662" t="s">
        <v>2881</v>
      </c>
      <c r="K2432" s="662" t="s">
        <v>2882</v>
      </c>
      <c r="L2432" s="663">
        <v>0</v>
      </c>
      <c r="M2432" s="663">
        <v>0</v>
      </c>
      <c r="N2432" s="662">
        <v>2</v>
      </c>
      <c r="O2432" s="745">
        <v>0.5</v>
      </c>
      <c r="P2432" s="663">
        <v>0</v>
      </c>
      <c r="Q2432" s="678"/>
      <c r="R2432" s="662">
        <v>2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12</v>
      </c>
      <c r="B2433" s="662" t="s">
        <v>543</v>
      </c>
      <c r="C2433" s="662" t="s">
        <v>2356</v>
      </c>
      <c r="D2433" s="743" t="s">
        <v>4570</v>
      </c>
      <c r="E2433" s="744" t="s">
        <v>2386</v>
      </c>
      <c r="F2433" s="662" t="s">
        <v>2351</v>
      </c>
      <c r="G2433" s="662" t="s">
        <v>2537</v>
      </c>
      <c r="H2433" s="662" t="s">
        <v>1529</v>
      </c>
      <c r="I2433" s="662" t="s">
        <v>1543</v>
      </c>
      <c r="J2433" s="662" t="s">
        <v>1544</v>
      </c>
      <c r="K2433" s="662" t="s">
        <v>2257</v>
      </c>
      <c r="L2433" s="663">
        <v>131.54</v>
      </c>
      <c r="M2433" s="663">
        <v>263.08</v>
      </c>
      <c r="N2433" s="662">
        <v>2</v>
      </c>
      <c r="O2433" s="745">
        <v>1</v>
      </c>
      <c r="P2433" s="663">
        <v>263.08</v>
      </c>
      <c r="Q2433" s="678">
        <v>1</v>
      </c>
      <c r="R2433" s="662">
        <v>2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12</v>
      </c>
      <c r="B2434" s="662" t="s">
        <v>543</v>
      </c>
      <c r="C2434" s="662" t="s">
        <v>2356</v>
      </c>
      <c r="D2434" s="743" t="s">
        <v>4570</v>
      </c>
      <c r="E2434" s="744" t="s">
        <v>2386</v>
      </c>
      <c r="F2434" s="662" t="s">
        <v>2351</v>
      </c>
      <c r="G2434" s="662" t="s">
        <v>2537</v>
      </c>
      <c r="H2434" s="662" t="s">
        <v>544</v>
      </c>
      <c r="I2434" s="662" t="s">
        <v>2893</v>
      </c>
      <c r="J2434" s="662" t="s">
        <v>2894</v>
      </c>
      <c r="K2434" s="662" t="s">
        <v>2895</v>
      </c>
      <c r="L2434" s="663">
        <v>438.49</v>
      </c>
      <c r="M2434" s="663">
        <v>438.49</v>
      </c>
      <c r="N2434" s="662">
        <v>1</v>
      </c>
      <c r="O2434" s="745">
        <v>1</v>
      </c>
      <c r="P2434" s="663">
        <v>438.49</v>
      </c>
      <c r="Q2434" s="678">
        <v>1</v>
      </c>
      <c r="R2434" s="662">
        <v>1</v>
      </c>
      <c r="S2434" s="678">
        <v>1</v>
      </c>
      <c r="T2434" s="745">
        <v>1</v>
      </c>
      <c r="U2434" s="701">
        <v>1</v>
      </c>
    </row>
    <row r="2435" spans="1:21" ht="14.4" customHeight="1" x14ac:dyDescent="0.3">
      <c r="A2435" s="661">
        <v>12</v>
      </c>
      <c r="B2435" s="662" t="s">
        <v>543</v>
      </c>
      <c r="C2435" s="662" t="s">
        <v>2356</v>
      </c>
      <c r="D2435" s="743" t="s">
        <v>4570</v>
      </c>
      <c r="E2435" s="744" t="s">
        <v>2386</v>
      </c>
      <c r="F2435" s="662" t="s">
        <v>2351</v>
      </c>
      <c r="G2435" s="662" t="s">
        <v>2537</v>
      </c>
      <c r="H2435" s="662" t="s">
        <v>1529</v>
      </c>
      <c r="I2435" s="662" t="s">
        <v>2538</v>
      </c>
      <c r="J2435" s="662" t="s">
        <v>1544</v>
      </c>
      <c r="K2435" s="662" t="s">
        <v>2539</v>
      </c>
      <c r="L2435" s="663">
        <v>394.64</v>
      </c>
      <c r="M2435" s="663">
        <v>15390.96</v>
      </c>
      <c r="N2435" s="662">
        <v>39</v>
      </c>
      <c r="O2435" s="745">
        <v>34</v>
      </c>
      <c r="P2435" s="663">
        <v>10655.279999999999</v>
      </c>
      <c r="Q2435" s="678">
        <v>0.69230769230769229</v>
      </c>
      <c r="R2435" s="662">
        <v>27</v>
      </c>
      <c r="S2435" s="678">
        <v>0.69230769230769229</v>
      </c>
      <c r="T2435" s="745">
        <v>25</v>
      </c>
      <c r="U2435" s="701">
        <v>0.73529411764705888</v>
      </c>
    </row>
    <row r="2436" spans="1:21" ht="14.4" customHeight="1" x14ac:dyDescent="0.3">
      <c r="A2436" s="661">
        <v>12</v>
      </c>
      <c r="B2436" s="662" t="s">
        <v>543</v>
      </c>
      <c r="C2436" s="662" t="s">
        <v>2356</v>
      </c>
      <c r="D2436" s="743" t="s">
        <v>4570</v>
      </c>
      <c r="E2436" s="744" t="s">
        <v>2386</v>
      </c>
      <c r="F2436" s="662" t="s">
        <v>2351</v>
      </c>
      <c r="G2436" s="662" t="s">
        <v>2537</v>
      </c>
      <c r="H2436" s="662" t="s">
        <v>1529</v>
      </c>
      <c r="I2436" s="662" t="s">
        <v>2620</v>
      </c>
      <c r="J2436" s="662" t="s">
        <v>1544</v>
      </c>
      <c r="K2436" s="662" t="s">
        <v>2621</v>
      </c>
      <c r="L2436" s="663">
        <v>438.49</v>
      </c>
      <c r="M2436" s="663">
        <v>438.49</v>
      </c>
      <c r="N2436" s="662">
        <v>1</v>
      </c>
      <c r="O2436" s="745">
        <v>0.5</v>
      </c>
      <c r="P2436" s="663">
        <v>438.49</v>
      </c>
      <c r="Q2436" s="678">
        <v>1</v>
      </c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12</v>
      </c>
      <c r="B2437" s="662" t="s">
        <v>543</v>
      </c>
      <c r="C2437" s="662" t="s">
        <v>2356</v>
      </c>
      <c r="D2437" s="743" t="s">
        <v>4570</v>
      </c>
      <c r="E2437" s="744" t="s">
        <v>2386</v>
      </c>
      <c r="F2437" s="662" t="s">
        <v>2351</v>
      </c>
      <c r="G2437" s="662" t="s">
        <v>2415</v>
      </c>
      <c r="H2437" s="662" t="s">
        <v>544</v>
      </c>
      <c r="I2437" s="662" t="s">
        <v>2416</v>
      </c>
      <c r="J2437" s="662" t="s">
        <v>2417</v>
      </c>
      <c r="K2437" s="662" t="s">
        <v>2418</v>
      </c>
      <c r="L2437" s="663">
        <v>1514.87</v>
      </c>
      <c r="M2437" s="663">
        <v>27267.659999999996</v>
      </c>
      <c r="N2437" s="662">
        <v>18</v>
      </c>
      <c r="O2437" s="745">
        <v>14</v>
      </c>
      <c r="P2437" s="663">
        <v>16663.569999999996</v>
      </c>
      <c r="Q2437" s="678">
        <v>0.61111111111111105</v>
      </c>
      <c r="R2437" s="662">
        <v>11</v>
      </c>
      <c r="S2437" s="678">
        <v>0.61111111111111116</v>
      </c>
      <c r="T2437" s="745">
        <v>10</v>
      </c>
      <c r="U2437" s="701">
        <v>0.7142857142857143</v>
      </c>
    </row>
    <row r="2438" spans="1:21" ht="14.4" customHeight="1" x14ac:dyDescent="0.3">
      <c r="A2438" s="661">
        <v>12</v>
      </c>
      <c r="B2438" s="662" t="s">
        <v>543</v>
      </c>
      <c r="C2438" s="662" t="s">
        <v>2356</v>
      </c>
      <c r="D2438" s="743" t="s">
        <v>4570</v>
      </c>
      <c r="E2438" s="744" t="s">
        <v>2386</v>
      </c>
      <c r="F2438" s="662" t="s">
        <v>2351</v>
      </c>
      <c r="G2438" s="662" t="s">
        <v>3648</v>
      </c>
      <c r="H2438" s="662" t="s">
        <v>544</v>
      </c>
      <c r="I2438" s="662" t="s">
        <v>3649</v>
      </c>
      <c r="J2438" s="662" t="s">
        <v>3650</v>
      </c>
      <c r="K2438" s="662" t="s">
        <v>2232</v>
      </c>
      <c r="L2438" s="663">
        <v>131.54</v>
      </c>
      <c r="M2438" s="663">
        <v>2236.1800000000003</v>
      </c>
      <c r="N2438" s="662">
        <v>17</v>
      </c>
      <c r="O2438" s="745">
        <v>5</v>
      </c>
      <c r="P2438" s="663">
        <v>1183.8599999999999</v>
      </c>
      <c r="Q2438" s="678">
        <v>0.52941176470588225</v>
      </c>
      <c r="R2438" s="662">
        <v>9</v>
      </c>
      <c r="S2438" s="678">
        <v>0.52941176470588236</v>
      </c>
      <c r="T2438" s="745">
        <v>2.5</v>
      </c>
      <c r="U2438" s="701">
        <v>0.5</v>
      </c>
    </row>
    <row r="2439" spans="1:21" ht="14.4" customHeight="1" x14ac:dyDescent="0.3">
      <c r="A2439" s="661">
        <v>12</v>
      </c>
      <c r="B2439" s="662" t="s">
        <v>543</v>
      </c>
      <c r="C2439" s="662" t="s">
        <v>2356</v>
      </c>
      <c r="D2439" s="743" t="s">
        <v>4570</v>
      </c>
      <c r="E2439" s="744" t="s">
        <v>2386</v>
      </c>
      <c r="F2439" s="662" t="s">
        <v>2351</v>
      </c>
      <c r="G2439" s="662" t="s">
        <v>3131</v>
      </c>
      <c r="H2439" s="662" t="s">
        <v>544</v>
      </c>
      <c r="I2439" s="662" t="s">
        <v>3132</v>
      </c>
      <c r="J2439" s="662" t="s">
        <v>3133</v>
      </c>
      <c r="K2439" s="662" t="s">
        <v>3134</v>
      </c>
      <c r="L2439" s="663">
        <v>25.12</v>
      </c>
      <c r="M2439" s="663">
        <v>25.12</v>
      </c>
      <c r="N2439" s="662">
        <v>1</v>
      </c>
      <c r="O2439" s="745">
        <v>1</v>
      </c>
      <c r="P2439" s="663">
        <v>25.12</v>
      </c>
      <c r="Q2439" s="678">
        <v>1</v>
      </c>
      <c r="R2439" s="662">
        <v>1</v>
      </c>
      <c r="S2439" s="678">
        <v>1</v>
      </c>
      <c r="T2439" s="745">
        <v>1</v>
      </c>
      <c r="U2439" s="701">
        <v>1</v>
      </c>
    </row>
    <row r="2440" spans="1:21" ht="14.4" customHeight="1" x14ac:dyDescent="0.3">
      <c r="A2440" s="661">
        <v>12</v>
      </c>
      <c r="B2440" s="662" t="s">
        <v>543</v>
      </c>
      <c r="C2440" s="662" t="s">
        <v>2356</v>
      </c>
      <c r="D2440" s="743" t="s">
        <v>4570</v>
      </c>
      <c r="E2440" s="744" t="s">
        <v>2386</v>
      </c>
      <c r="F2440" s="662" t="s">
        <v>2351</v>
      </c>
      <c r="G2440" s="662" t="s">
        <v>3780</v>
      </c>
      <c r="H2440" s="662" t="s">
        <v>544</v>
      </c>
      <c r="I2440" s="662" t="s">
        <v>3781</v>
      </c>
      <c r="J2440" s="662" t="s">
        <v>3782</v>
      </c>
      <c r="K2440" s="662" t="s">
        <v>3243</v>
      </c>
      <c r="L2440" s="663">
        <v>87.86</v>
      </c>
      <c r="M2440" s="663">
        <v>702.88</v>
      </c>
      <c r="N2440" s="662">
        <v>8</v>
      </c>
      <c r="O2440" s="745">
        <v>4</v>
      </c>
      <c r="P2440" s="663">
        <v>702.88</v>
      </c>
      <c r="Q2440" s="678">
        <v>1</v>
      </c>
      <c r="R2440" s="662">
        <v>8</v>
      </c>
      <c r="S2440" s="678">
        <v>1</v>
      </c>
      <c r="T2440" s="745">
        <v>4</v>
      </c>
      <c r="U2440" s="701">
        <v>1</v>
      </c>
    </row>
    <row r="2441" spans="1:21" ht="14.4" customHeight="1" x14ac:dyDescent="0.3">
      <c r="A2441" s="661">
        <v>12</v>
      </c>
      <c r="B2441" s="662" t="s">
        <v>543</v>
      </c>
      <c r="C2441" s="662" t="s">
        <v>2356</v>
      </c>
      <c r="D2441" s="743" t="s">
        <v>4570</v>
      </c>
      <c r="E2441" s="744" t="s">
        <v>2386</v>
      </c>
      <c r="F2441" s="662" t="s">
        <v>2351</v>
      </c>
      <c r="G2441" s="662" t="s">
        <v>3780</v>
      </c>
      <c r="H2441" s="662" t="s">
        <v>544</v>
      </c>
      <c r="I2441" s="662" t="s">
        <v>3781</v>
      </c>
      <c r="J2441" s="662" t="s">
        <v>3782</v>
      </c>
      <c r="K2441" s="662" t="s">
        <v>3243</v>
      </c>
      <c r="L2441" s="663">
        <v>88.97</v>
      </c>
      <c r="M2441" s="663">
        <v>177.94</v>
      </c>
      <c r="N2441" s="662">
        <v>2</v>
      </c>
      <c r="O2441" s="745">
        <v>1</v>
      </c>
      <c r="P2441" s="663">
        <v>177.94</v>
      </c>
      <c r="Q2441" s="678">
        <v>1</v>
      </c>
      <c r="R2441" s="662">
        <v>2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12</v>
      </c>
      <c r="B2442" s="662" t="s">
        <v>543</v>
      </c>
      <c r="C2442" s="662" t="s">
        <v>2356</v>
      </c>
      <c r="D2442" s="743" t="s">
        <v>4570</v>
      </c>
      <c r="E2442" s="744" t="s">
        <v>2386</v>
      </c>
      <c r="F2442" s="662" t="s">
        <v>2351</v>
      </c>
      <c r="G2442" s="662" t="s">
        <v>3780</v>
      </c>
      <c r="H2442" s="662" t="s">
        <v>544</v>
      </c>
      <c r="I2442" s="662" t="s">
        <v>4108</v>
      </c>
      <c r="J2442" s="662" t="s">
        <v>3782</v>
      </c>
      <c r="K2442" s="662" t="s">
        <v>3822</v>
      </c>
      <c r="L2442" s="663">
        <v>43.93</v>
      </c>
      <c r="M2442" s="663">
        <v>43.93</v>
      </c>
      <c r="N2442" s="662">
        <v>1</v>
      </c>
      <c r="O2442" s="745">
        <v>1</v>
      </c>
      <c r="P2442" s="663">
        <v>43.93</v>
      </c>
      <c r="Q2442" s="678">
        <v>1</v>
      </c>
      <c r="R2442" s="662">
        <v>1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12</v>
      </c>
      <c r="B2443" s="662" t="s">
        <v>543</v>
      </c>
      <c r="C2443" s="662" t="s">
        <v>2356</v>
      </c>
      <c r="D2443" s="743" t="s">
        <v>4570</v>
      </c>
      <c r="E2443" s="744" t="s">
        <v>2386</v>
      </c>
      <c r="F2443" s="662" t="s">
        <v>2351</v>
      </c>
      <c r="G2443" s="662" t="s">
        <v>2906</v>
      </c>
      <c r="H2443" s="662" t="s">
        <v>544</v>
      </c>
      <c r="I2443" s="662" t="s">
        <v>3363</v>
      </c>
      <c r="J2443" s="662" t="s">
        <v>2911</v>
      </c>
      <c r="K2443" s="662" t="s">
        <v>3364</v>
      </c>
      <c r="L2443" s="663">
        <v>468.19</v>
      </c>
      <c r="M2443" s="663">
        <v>1404.57</v>
      </c>
      <c r="N2443" s="662">
        <v>3</v>
      </c>
      <c r="O2443" s="745">
        <v>0.5</v>
      </c>
      <c r="P2443" s="663">
        <v>1404.57</v>
      </c>
      <c r="Q2443" s="678">
        <v>1</v>
      </c>
      <c r="R2443" s="662">
        <v>3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12</v>
      </c>
      <c r="B2444" s="662" t="s">
        <v>543</v>
      </c>
      <c r="C2444" s="662" t="s">
        <v>2356</v>
      </c>
      <c r="D2444" s="743" t="s">
        <v>4570</v>
      </c>
      <c r="E2444" s="744" t="s">
        <v>2386</v>
      </c>
      <c r="F2444" s="662" t="s">
        <v>2351</v>
      </c>
      <c r="G2444" s="662" t="s">
        <v>2906</v>
      </c>
      <c r="H2444" s="662" t="s">
        <v>544</v>
      </c>
      <c r="I2444" s="662" t="s">
        <v>3657</v>
      </c>
      <c r="J2444" s="662" t="s">
        <v>2911</v>
      </c>
      <c r="K2444" s="662" t="s">
        <v>3658</v>
      </c>
      <c r="L2444" s="663">
        <v>78.58</v>
      </c>
      <c r="M2444" s="663">
        <v>235.74</v>
      </c>
      <c r="N2444" s="662">
        <v>3</v>
      </c>
      <c r="O2444" s="745">
        <v>1</v>
      </c>
      <c r="P2444" s="663">
        <v>235.74</v>
      </c>
      <c r="Q2444" s="678">
        <v>1</v>
      </c>
      <c r="R2444" s="662">
        <v>3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12</v>
      </c>
      <c r="B2445" s="662" t="s">
        <v>543</v>
      </c>
      <c r="C2445" s="662" t="s">
        <v>2356</v>
      </c>
      <c r="D2445" s="743" t="s">
        <v>4570</v>
      </c>
      <c r="E2445" s="744" t="s">
        <v>2386</v>
      </c>
      <c r="F2445" s="662" t="s">
        <v>2351</v>
      </c>
      <c r="G2445" s="662" t="s">
        <v>2906</v>
      </c>
      <c r="H2445" s="662" t="s">
        <v>544</v>
      </c>
      <c r="I2445" s="662" t="s">
        <v>2910</v>
      </c>
      <c r="J2445" s="662" t="s">
        <v>2911</v>
      </c>
      <c r="K2445" s="662" t="s">
        <v>2912</v>
      </c>
      <c r="L2445" s="663">
        <v>234.09</v>
      </c>
      <c r="M2445" s="663">
        <v>468.18</v>
      </c>
      <c r="N2445" s="662">
        <v>2</v>
      </c>
      <c r="O2445" s="745">
        <v>1.5</v>
      </c>
      <c r="P2445" s="663">
        <v>468.18</v>
      </c>
      <c r="Q2445" s="678">
        <v>1</v>
      </c>
      <c r="R2445" s="662">
        <v>2</v>
      </c>
      <c r="S2445" s="678">
        <v>1</v>
      </c>
      <c r="T2445" s="745">
        <v>1.5</v>
      </c>
      <c r="U2445" s="701">
        <v>1</v>
      </c>
    </row>
    <row r="2446" spans="1:21" ht="14.4" customHeight="1" x14ac:dyDescent="0.3">
      <c r="A2446" s="661">
        <v>12</v>
      </c>
      <c r="B2446" s="662" t="s">
        <v>543</v>
      </c>
      <c r="C2446" s="662" t="s">
        <v>2356</v>
      </c>
      <c r="D2446" s="743" t="s">
        <v>4570</v>
      </c>
      <c r="E2446" s="744" t="s">
        <v>2386</v>
      </c>
      <c r="F2446" s="662" t="s">
        <v>2351</v>
      </c>
      <c r="G2446" s="662" t="s">
        <v>2906</v>
      </c>
      <c r="H2446" s="662" t="s">
        <v>544</v>
      </c>
      <c r="I2446" s="662" t="s">
        <v>2910</v>
      </c>
      <c r="J2446" s="662" t="s">
        <v>2911</v>
      </c>
      <c r="K2446" s="662" t="s">
        <v>2912</v>
      </c>
      <c r="L2446" s="663">
        <v>154.08000000000001</v>
      </c>
      <c r="M2446" s="663">
        <v>154.08000000000001</v>
      </c>
      <c r="N2446" s="662">
        <v>1</v>
      </c>
      <c r="O2446" s="745">
        <v>1</v>
      </c>
      <c r="P2446" s="663">
        <v>154.08000000000001</v>
      </c>
      <c r="Q2446" s="678">
        <v>1</v>
      </c>
      <c r="R2446" s="662">
        <v>1</v>
      </c>
      <c r="S2446" s="678">
        <v>1</v>
      </c>
      <c r="T2446" s="745">
        <v>1</v>
      </c>
      <c r="U2446" s="701">
        <v>1</v>
      </c>
    </row>
    <row r="2447" spans="1:21" ht="14.4" customHeight="1" x14ac:dyDescent="0.3">
      <c r="A2447" s="661">
        <v>12</v>
      </c>
      <c r="B2447" s="662" t="s">
        <v>543</v>
      </c>
      <c r="C2447" s="662" t="s">
        <v>2356</v>
      </c>
      <c r="D2447" s="743" t="s">
        <v>4570</v>
      </c>
      <c r="E2447" s="744" t="s">
        <v>2386</v>
      </c>
      <c r="F2447" s="662" t="s">
        <v>2351</v>
      </c>
      <c r="G2447" s="662" t="s">
        <v>4380</v>
      </c>
      <c r="H2447" s="662" t="s">
        <v>544</v>
      </c>
      <c r="I2447" s="662" t="s">
        <v>4463</v>
      </c>
      <c r="J2447" s="662" t="s">
        <v>4464</v>
      </c>
      <c r="K2447" s="662" t="s">
        <v>4465</v>
      </c>
      <c r="L2447" s="663">
        <v>271.94</v>
      </c>
      <c r="M2447" s="663">
        <v>543.88</v>
      </c>
      <c r="N2447" s="662">
        <v>2</v>
      </c>
      <c r="O2447" s="745">
        <v>1</v>
      </c>
      <c r="P2447" s="663">
        <v>543.88</v>
      </c>
      <c r="Q2447" s="678">
        <v>1</v>
      </c>
      <c r="R2447" s="662">
        <v>2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12</v>
      </c>
      <c r="B2448" s="662" t="s">
        <v>543</v>
      </c>
      <c r="C2448" s="662" t="s">
        <v>2356</v>
      </c>
      <c r="D2448" s="743" t="s">
        <v>4570</v>
      </c>
      <c r="E2448" s="744" t="s">
        <v>2386</v>
      </c>
      <c r="F2448" s="662" t="s">
        <v>2351</v>
      </c>
      <c r="G2448" s="662" t="s">
        <v>2729</v>
      </c>
      <c r="H2448" s="662" t="s">
        <v>544</v>
      </c>
      <c r="I2448" s="662" t="s">
        <v>2730</v>
      </c>
      <c r="J2448" s="662" t="s">
        <v>1429</v>
      </c>
      <c r="K2448" s="662" t="s">
        <v>2731</v>
      </c>
      <c r="L2448" s="663">
        <v>3243.21</v>
      </c>
      <c r="M2448" s="663">
        <v>12972.84</v>
      </c>
      <c r="N2448" s="662">
        <v>4</v>
      </c>
      <c r="O2448" s="745">
        <v>2.5</v>
      </c>
      <c r="P2448" s="663">
        <v>12972.84</v>
      </c>
      <c r="Q2448" s="678">
        <v>1</v>
      </c>
      <c r="R2448" s="662">
        <v>4</v>
      </c>
      <c r="S2448" s="678">
        <v>1</v>
      </c>
      <c r="T2448" s="745">
        <v>2.5</v>
      </c>
      <c r="U2448" s="701">
        <v>1</v>
      </c>
    </row>
    <row r="2449" spans="1:21" ht="14.4" customHeight="1" x14ac:dyDescent="0.3">
      <c r="A2449" s="661">
        <v>12</v>
      </c>
      <c r="B2449" s="662" t="s">
        <v>543</v>
      </c>
      <c r="C2449" s="662" t="s">
        <v>2356</v>
      </c>
      <c r="D2449" s="743" t="s">
        <v>4570</v>
      </c>
      <c r="E2449" s="744" t="s">
        <v>2386</v>
      </c>
      <c r="F2449" s="662" t="s">
        <v>2351</v>
      </c>
      <c r="G2449" s="662" t="s">
        <v>2729</v>
      </c>
      <c r="H2449" s="662" t="s">
        <v>544</v>
      </c>
      <c r="I2449" s="662" t="s">
        <v>4112</v>
      </c>
      <c r="J2449" s="662" t="s">
        <v>4113</v>
      </c>
      <c r="K2449" s="662" t="s">
        <v>4114</v>
      </c>
      <c r="L2449" s="663">
        <v>0</v>
      </c>
      <c r="M2449" s="663">
        <v>0</v>
      </c>
      <c r="N2449" s="662">
        <v>1</v>
      </c>
      <c r="O2449" s="745">
        <v>1</v>
      </c>
      <c r="P2449" s="663">
        <v>0</v>
      </c>
      <c r="Q2449" s="678"/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12</v>
      </c>
      <c r="B2450" s="662" t="s">
        <v>543</v>
      </c>
      <c r="C2450" s="662" t="s">
        <v>2356</v>
      </c>
      <c r="D2450" s="743" t="s">
        <v>4570</v>
      </c>
      <c r="E2450" s="744" t="s">
        <v>2386</v>
      </c>
      <c r="F2450" s="662" t="s">
        <v>2351</v>
      </c>
      <c r="G2450" s="662" t="s">
        <v>2729</v>
      </c>
      <c r="H2450" s="662" t="s">
        <v>544</v>
      </c>
      <c r="I2450" s="662" t="s">
        <v>4466</v>
      </c>
      <c r="J2450" s="662" t="s">
        <v>4113</v>
      </c>
      <c r="K2450" s="662" t="s">
        <v>4114</v>
      </c>
      <c r="L2450" s="663">
        <v>0</v>
      </c>
      <c r="M2450" s="663">
        <v>0</v>
      </c>
      <c r="N2450" s="662">
        <v>1</v>
      </c>
      <c r="O2450" s="745">
        <v>0.5</v>
      </c>
      <c r="P2450" s="663">
        <v>0</v>
      </c>
      <c r="Q2450" s="678"/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12</v>
      </c>
      <c r="B2451" s="662" t="s">
        <v>543</v>
      </c>
      <c r="C2451" s="662" t="s">
        <v>2356</v>
      </c>
      <c r="D2451" s="743" t="s">
        <v>4570</v>
      </c>
      <c r="E2451" s="744" t="s">
        <v>2386</v>
      </c>
      <c r="F2451" s="662" t="s">
        <v>2351</v>
      </c>
      <c r="G2451" s="662" t="s">
        <v>2919</v>
      </c>
      <c r="H2451" s="662" t="s">
        <v>544</v>
      </c>
      <c r="I2451" s="662" t="s">
        <v>2920</v>
      </c>
      <c r="J2451" s="662" t="s">
        <v>2921</v>
      </c>
      <c r="K2451" s="662" t="s">
        <v>2922</v>
      </c>
      <c r="L2451" s="663">
        <v>1546.98</v>
      </c>
      <c r="M2451" s="663">
        <v>1546.98</v>
      </c>
      <c r="N2451" s="662">
        <v>1</v>
      </c>
      <c r="O2451" s="745">
        <v>0.5</v>
      </c>
      <c r="P2451" s="663">
        <v>1546.98</v>
      </c>
      <c r="Q2451" s="678">
        <v>1</v>
      </c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12</v>
      </c>
      <c r="B2452" s="662" t="s">
        <v>543</v>
      </c>
      <c r="C2452" s="662" t="s">
        <v>2356</v>
      </c>
      <c r="D2452" s="743" t="s">
        <v>4570</v>
      </c>
      <c r="E2452" s="744" t="s">
        <v>2386</v>
      </c>
      <c r="F2452" s="662" t="s">
        <v>2351</v>
      </c>
      <c r="G2452" s="662" t="s">
        <v>2919</v>
      </c>
      <c r="H2452" s="662" t="s">
        <v>544</v>
      </c>
      <c r="I2452" s="662" t="s">
        <v>2923</v>
      </c>
      <c r="J2452" s="662" t="s">
        <v>2921</v>
      </c>
      <c r="K2452" s="662" t="s">
        <v>2924</v>
      </c>
      <c r="L2452" s="663">
        <v>0</v>
      </c>
      <c r="M2452" s="663">
        <v>0</v>
      </c>
      <c r="N2452" s="662">
        <v>5</v>
      </c>
      <c r="O2452" s="745">
        <v>3</v>
      </c>
      <c r="P2452" s="663">
        <v>0</v>
      </c>
      <c r="Q2452" s="678"/>
      <c r="R2452" s="662">
        <v>2</v>
      </c>
      <c r="S2452" s="678">
        <v>0.4</v>
      </c>
      <c r="T2452" s="745">
        <v>2</v>
      </c>
      <c r="U2452" s="701">
        <v>0.66666666666666663</v>
      </c>
    </row>
    <row r="2453" spans="1:21" ht="14.4" customHeight="1" x14ac:dyDescent="0.3">
      <c r="A2453" s="661">
        <v>12</v>
      </c>
      <c r="B2453" s="662" t="s">
        <v>543</v>
      </c>
      <c r="C2453" s="662" t="s">
        <v>2356</v>
      </c>
      <c r="D2453" s="743" t="s">
        <v>4570</v>
      </c>
      <c r="E2453" s="744" t="s">
        <v>2386</v>
      </c>
      <c r="F2453" s="662" t="s">
        <v>2351</v>
      </c>
      <c r="G2453" s="662" t="s">
        <v>2919</v>
      </c>
      <c r="H2453" s="662" t="s">
        <v>544</v>
      </c>
      <c r="I2453" s="662" t="s">
        <v>2925</v>
      </c>
      <c r="J2453" s="662" t="s">
        <v>2921</v>
      </c>
      <c r="K2453" s="662" t="s">
        <v>2926</v>
      </c>
      <c r="L2453" s="663">
        <v>464.09</v>
      </c>
      <c r="M2453" s="663">
        <v>464.09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12</v>
      </c>
      <c r="B2454" s="662" t="s">
        <v>543</v>
      </c>
      <c r="C2454" s="662" t="s">
        <v>2356</v>
      </c>
      <c r="D2454" s="743" t="s">
        <v>4570</v>
      </c>
      <c r="E2454" s="744" t="s">
        <v>2386</v>
      </c>
      <c r="F2454" s="662" t="s">
        <v>2351</v>
      </c>
      <c r="G2454" s="662" t="s">
        <v>3661</v>
      </c>
      <c r="H2454" s="662" t="s">
        <v>544</v>
      </c>
      <c r="I2454" s="662" t="s">
        <v>4467</v>
      </c>
      <c r="J2454" s="662" t="s">
        <v>4468</v>
      </c>
      <c r="K2454" s="662" t="s">
        <v>4469</v>
      </c>
      <c r="L2454" s="663">
        <v>133.94</v>
      </c>
      <c r="M2454" s="663">
        <v>133.94</v>
      </c>
      <c r="N2454" s="662">
        <v>1</v>
      </c>
      <c r="O2454" s="745">
        <v>1</v>
      </c>
      <c r="P2454" s="663">
        <v>133.94</v>
      </c>
      <c r="Q2454" s="678">
        <v>1</v>
      </c>
      <c r="R2454" s="662">
        <v>1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12</v>
      </c>
      <c r="B2455" s="662" t="s">
        <v>543</v>
      </c>
      <c r="C2455" s="662" t="s">
        <v>2356</v>
      </c>
      <c r="D2455" s="743" t="s">
        <v>4570</v>
      </c>
      <c r="E2455" s="744" t="s">
        <v>2386</v>
      </c>
      <c r="F2455" s="662" t="s">
        <v>2351</v>
      </c>
      <c r="G2455" s="662" t="s">
        <v>4470</v>
      </c>
      <c r="H2455" s="662" t="s">
        <v>544</v>
      </c>
      <c r="I2455" s="662" t="s">
        <v>4471</v>
      </c>
      <c r="J2455" s="662" t="s">
        <v>4472</v>
      </c>
      <c r="K2455" s="662" t="s">
        <v>4473</v>
      </c>
      <c r="L2455" s="663">
        <v>0</v>
      </c>
      <c r="M2455" s="663">
        <v>0</v>
      </c>
      <c r="N2455" s="662">
        <v>1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12</v>
      </c>
      <c r="B2456" s="662" t="s">
        <v>543</v>
      </c>
      <c r="C2456" s="662" t="s">
        <v>2356</v>
      </c>
      <c r="D2456" s="743" t="s">
        <v>4570</v>
      </c>
      <c r="E2456" s="744" t="s">
        <v>2386</v>
      </c>
      <c r="F2456" s="662" t="s">
        <v>2352</v>
      </c>
      <c r="G2456" s="662" t="s">
        <v>2567</v>
      </c>
      <c r="H2456" s="662" t="s">
        <v>544</v>
      </c>
      <c r="I2456" s="662" t="s">
        <v>3377</v>
      </c>
      <c r="J2456" s="662" t="s">
        <v>2372</v>
      </c>
      <c r="K2456" s="662"/>
      <c r="L2456" s="663">
        <v>0</v>
      </c>
      <c r="M2456" s="663">
        <v>0</v>
      </c>
      <c r="N2456" s="662">
        <v>2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12</v>
      </c>
      <c r="B2457" s="662" t="s">
        <v>543</v>
      </c>
      <c r="C2457" s="662" t="s">
        <v>2356</v>
      </c>
      <c r="D2457" s="743" t="s">
        <v>4570</v>
      </c>
      <c r="E2457" s="744" t="s">
        <v>2386</v>
      </c>
      <c r="F2457" s="662" t="s">
        <v>2352</v>
      </c>
      <c r="G2457" s="662" t="s">
        <v>2567</v>
      </c>
      <c r="H2457" s="662" t="s">
        <v>544</v>
      </c>
      <c r="I2457" s="662" t="s">
        <v>3666</v>
      </c>
      <c r="J2457" s="662" t="s">
        <v>2372</v>
      </c>
      <c r="K2457" s="662"/>
      <c r="L2457" s="663">
        <v>0</v>
      </c>
      <c r="M2457" s="663">
        <v>0</v>
      </c>
      <c r="N2457" s="662">
        <v>5</v>
      </c>
      <c r="O2457" s="745">
        <v>4</v>
      </c>
      <c r="P2457" s="663">
        <v>0</v>
      </c>
      <c r="Q2457" s="678"/>
      <c r="R2457" s="662">
        <v>3</v>
      </c>
      <c r="S2457" s="678">
        <v>0.6</v>
      </c>
      <c r="T2457" s="745">
        <v>3</v>
      </c>
      <c r="U2457" s="701">
        <v>0.75</v>
      </c>
    </row>
    <row r="2458" spans="1:21" ht="14.4" customHeight="1" x14ac:dyDescent="0.3">
      <c r="A2458" s="661">
        <v>12</v>
      </c>
      <c r="B2458" s="662" t="s">
        <v>543</v>
      </c>
      <c r="C2458" s="662" t="s">
        <v>2356</v>
      </c>
      <c r="D2458" s="743" t="s">
        <v>4570</v>
      </c>
      <c r="E2458" s="744" t="s">
        <v>2386</v>
      </c>
      <c r="F2458" s="662" t="s">
        <v>2353</v>
      </c>
      <c r="G2458" s="662" t="s">
        <v>2426</v>
      </c>
      <c r="H2458" s="662" t="s">
        <v>544</v>
      </c>
      <c r="I2458" s="662" t="s">
        <v>3949</v>
      </c>
      <c r="J2458" s="662" t="s">
        <v>3950</v>
      </c>
      <c r="K2458" s="662" t="s">
        <v>3951</v>
      </c>
      <c r="L2458" s="663">
        <v>149.49</v>
      </c>
      <c r="M2458" s="663">
        <v>1793.88</v>
      </c>
      <c r="N2458" s="662">
        <v>12</v>
      </c>
      <c r="O2458" s="745">
        <v>2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12</v>
      </c>
      <c r="B2459" s="662" t="s">
        <v>543</v>
      </c>
      <c r="C2459" s="662" t="s">
        <v>2356</v>
      </c>
      <c r="D2459" s="743" t="s">
        <v>4570</v>
      </c>
      <c r="E2459" s="744" t="s">
        <v>2386</v>
      </c>
      <c r="F2459" s="662" t="s">
        <v>2353</v>
      </c>
      <c r="G2459" s="662" t="s">
        <v>2992</v>
      </c>
      <c r="H2459" s="662" t="s">
        <v>544</v>
      </c>
      <c r="I2459" s="662" t="s">
        <v>2993</v>
      </c>
      <c r="J2459" s="662" t="s">
        <v>2994</v>
      </c>
      <c r="K2459" s="662" t="s">
        <v>2995</v>
      </c>
      <c r="L2459" s="663">
        <v>1496</v>
      </c>
      <c r="M2459" s="663">
        <v>14960</v>
      </c>
      <c r="N2459" s="662">
        <v>10</v>
      </c>
      <c r="O2459" s="745">
        <v>1</v>
      </c>
      <c r="P2459" s="663">
        <v>14960</v>
      </c>
      <c r="Q2459" s="678">
        <v>1</v>
      </c>
      <c r="R2459" s="662">
        <v>10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12</v>
      </c>
      <c r="B2460" s="662" t="s">
        <v>543</v>
      </c>
      <c r="C2460" s="662" t="s">
        <v>2356</v>
      </c>
      <c r="D2460" s="743" t="s">
        <v>4570</v>
      </c>
      <c r="E2460" s="744" t="s">
        <v>2386</v>
      </c>
      <c r="F2460" s="662" t="s">
        <v>2353</v>
      </c>
      <c r="G2460" s="662" t="s">
        <v>2992</v>
      </c>
      <c r="H2460" s="662" t="s">
        <v>544</v>
      </c>
      <c r="I2460" s="662" t="s">
        <v>3002</v>
      </c>
      <c r="J2460" s="662" t="s">
        <v>3000</v>
      </c>
      <c r="K2460" s="662" t="s">
        <v>3003</v>
      </c>
      <c r="L2460" s="663">
        <v>1500</v>
      </c>
      <c r="M2460" s="663">
        <v>69000</v>
      </c>
      <c r="N2460" s="662">
        <v>46</v>
      </c>
      <c r="O2460" s="745">
        <v>4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12</v>
      </c>
      <c r="B2461" s="662" t="s">
        <v>543</v>
      </c>
      <c r="C2461" s="662" t="s">
        <v>2356</v>
      </c>
      <c r="D2461" s="743" t="s">
        <v>4570</v>
      </c>
      <c r="E2461" s="744" t="s">
        <v>2386</v>
      </c>
      <c r="F2461" s="662" t="s">
        <v>2353</v>
      </c>
      <c r="G2461" s="662" t="s">
        <v>2992</v>
      </c>
      <c r="H2461" s="662" t="s">
        <v>544</v>
      </c>
      <c r="I2461" s="662" t="s">
        <v>3018</v>
      </c>
      <c r="J2461" s="662" t="s">
        <v>3019</v>
      </c>
      <c r="K2461" s="662" t="s">
        <v>3020</v>
      </c>
      <c r="L2461" s="663">
        <v>1500</v>
      </c>
      <c r="M2461" s="663">
        <v>45000</v>
      </c>
      <c r="N2461" s="662">
        <v>30</v>
      </c>
      <c r="O2461" s="745">
        <v>2</v>
      </c>
      <c r="P2461" s="663">
        <v>45000</v>
      </c>
      <c r="Q2461" s="678">
        <v>1</v>
      </c>
      <c r="R2461" s="662">
        <v>30</v>
      </c>
      <c r="S2461" s="678">
        <v>1</v>
      </c>
      <c r="T2461" s="745">
        <v>2</v>
      </c>
      <c r="U2461" s="701">
        <v>1</v>
      </c>
    </row>
    <row r="2462" spans="1:21" ht="14.4" customHeight="1" x14ac:dyDescent="0.3">
      <c r="A2462" s="661">
        <v>12</v>
      </c>
      <c r="B2462" s="662" t="s">
        <v>543</v>
      </c>
      <c r="C2462" s="662" t="s">
        <v>2356</v>
      </c>
      <c r="D2462" s="743" t="s">
        <v>4570</v>
      </c>
      <c r="E2462" s="744" t="s">
        <v>2387</v>
      </c>
      <c r="F2462" s="662" t="s">
        <v>2351</v>
      </c>
      <c r="G2462" s="662" t="s">
        <v>3681</v>
      </c>
      <c r="H2462" s="662" t="s">
        <v>1529</v>
      </c>
      <c r="I2462" s="662" t="s">
        <v>2079</v>
      </c>
      <c r="J2462" s="662" t="s">
        <v>1620</v>
      </c>
      <c r="K2462" s="662" t="s">
        <v>2336</v>
      </c>
      <c r="L2462" s="663">
        <v>72</v>
      </c>
      <c r="M2462" s="663">
        <v>216</v>
      </c>
      <c r="N2462" s="662">
        <v>3</v>
      </c>
      <c r="O2462" s="745">
        <v>0.5</v>
      </c>
      <c r="P2462" s="663">
        <v>216</v>
      </c>
      <c r="Q2462" s="678">
        <v>1</v>
      </c>
      <c r="R2462" s="662">
        <v>3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12</v>
      </c>
      <c r="B2463" s="662" t="s">
        <v>543</v>
      </c>
      <c r="C2463" s="662" t="s">
        <v>2356</v>
      </c>
      <c r="D2463" s="743" t="s">
        <v>4570</v>
      </c>
      <c r="E2463" s="744" t="s">
        <v>2387</v>
      </c>
      <c r="F2463" s="662" t="s">
        <v>2351</v>
      </c>
      <c r="G2463" s="662" t="s">
        <v>3214</v>
      </c>
      <c r="H2463" s="662" t="s">
        <v>544</v>
      </c>
      <c r="I2463" s="662" t="s">
        <v>4474</v>
      </c>
      <c r="J2463" s="662" t="s">
        <v>968</v>
      </c>
      <c r="K2463" s="662" t="s">
        <v>4475</v>
      </c>
      <c r="L2463" s="663">
        <v>0</v>
      </c>
      <c r="M2463" s="663">
        <v>0</v>
      </c>
      <c r="N2463" s="662">
        <v>2</v>
      </c>
      <c r="O2463" s="745">
        <v>1</v>
      </c>
      <c r="P2463" s="663">
        <v>0</v>
      </c>
      <c r="Q2463" s="678"/>
      <c r="R2463" s="662">
        <v>2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12</v>
      </c>
      <c r="B2464" s="662" t="s">
        <v>543</v>
      </c>
      <c r="C2464" s="662" t="s">
        <v>2356</v>
      </c>
      <c r="D2464" s="743" t="s">
        <v>4570</v>
      </c>
      <c r="E2464" s="744" t="s">
        <v>2387</v>
      </c>
      <c r="F2464" s="662" t="s">
        <v>2351</v>
      </c>
      <c r="G2464" s="662" t="s">
        <v>3219</v>
      </c>
      <c r="H2464" s="662" t="s">
        <v>1529</v>
      </c>
      <c r="I2464" s="662" t="s">
        <v>3805</v>
      </c>
      <c r="J2464" s="662" t="s">
        <v>2250</v>
      </c>
      <c r="K2464" s="662" t="s">
        <v>3806</v>
      </c>
      <c r="L2464" s="663">
        <v>392.42</v>
      </c>
      <c r="M2464" s="663">
        <v>784.84</v>
      </c>
      <c r="N2464" s="662">
        <v>2</v>
      </c>
      <c r="O2464" s="745">
        <v>1</v>
      </c>
      <c r="P2464" s="663">
        <v>784.84</v>
      </c>
      <c r="Q2464" s="678">
        <v>1</v>
      </c>
      <c r="R2464" s="662">
        <v>2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12</v>
      </c>
      <c r="B2465" s="662" t="s">
        <v>543</v>
      </c>
      <c r="C2465" s="662" t="s">
        <v>2356</v>
      </c>
      <c r="D2465" s="743" t="s">
        <v>4570</v>
      </c>
      <c r="E2465" s="744" t="s">
        <v>2387</v>
      </c>
      <c r="F2465" s="662" t="s">
        <v>2351</v>
      </c>
      <c r="G2465" s="662" t="s">
        <v>2391</v>
      </c>
      <c r="H2465" s="662" t="s">
        <v>544</v>
      </c>
      <c r="I2465" s="662" t="s">
        <v>1863</v>
      </c>
      <c r="J2465" s="662" t="s">
        <v>1864</v>
      </c>
      <c r="K2465" s="662" t="s">
        <v>2286</v>
      </c>
      <c r="L2465" s="663">
        <v>78.33</v>
      </c>
      <c r="M2465" s="663">
        <v>78.33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12</v>
      </c>
      <c r="B2466" s="662" t="s">
        <v>543</v>
      </c>
      <c r="C2466" s="662" t="s">
        <v>2356</v>
      </c>
      <c r="D2466" s="743" t="s">
        <v>4570</v>
      </c>
      <c r="E2466" s="744" t="s">
        <v>2387</v>
      </c>
      <c r="F2466" s="662" t="s">
        <v>2351</v>
      </c>
      <c r="G2466" s="662" t="s">
        <v>4476</v>
      </c>
      <c r="H2466" s="662" t="s">
        <v>1529</v>
      </c>
      <c r="I2466" s="662" t="s">
        <v>4477</v>
      </c>
      <c r="J2466" s="662" t="s">
        <v>1613</v>
      </c>
      <c r="K2466" s="662" t="s">
        <v>4478</v>
      </c>
      <c r="L2466" s="663">
        <v>140.18</v>
      </c>
      <c r="M2466" s="663">
        <v>140.18</v>
      </c>
      <c r="N2466" s="662">
        <v>1</v>
      </c>
      <c r="O2466" s="745">
        <v>0.5</v>
      </c>
      <c r="P2466" s="663">
        <v>140.18</v>
      </c>
      <c r="Q2466" s="678">
        <v>1</v>
      </c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12</v>
      </c>
      <c r="B2467" s="662" t="s">
        <v>543</v>
      </c>
      <c r="C2467" s="662" t="s">
        <v>2356</v>
      </c>
      <c r="D2467" s="743" t="s">
        <v>4570</v>
      </c>
      <c r="E2467" s="744" t="s">
        <v>2387</v>
      </c>
      <c r="F2467" s="662" t="s">
        <v>2351</v>
      </c>
      <c r="G2467" s="662" t="s">
        <v>4476</v>
      </c>
      <c r="H2467" s="662" t="s">
        <v>1529</v>
      </c>
      <c r="I2467" s="662" t="s">
        <v>4479</v>
      </c>
      <c r="J2467" s="662" t="s">
        <v>1613</v>
      </c>
      <c r="K2467" s="662" t="s">
        <v>4480</v>
      </c>
      <c r="L2467" s="663">
        <v>0</v>
      </c>
      <c r="M2467" s="663">
        <v>0</v>
      </c>
      <c r="N2467" s="662">
        <v>2</v>
      </c>
      <c r="O2467" s="745">
        <v>1.5</v>
      </c>
      <c r="P2467" s="663">
        <v>0</v>
      </c>
      <c r="Q2467" s="678"/>
      <c r="R2467" s="662">
        <v>2</v>
      </c>
      <c r="S2467" s="678">
        <v>1</v>
      </c>
      <c r="T2467" s="745">
        <v>1.5</v>
      </c>
      <c r="U2467" s="701">
        <v>1</v>
      </c>
    </row>
    <row r="2468" spans="1:21" ht="14.4" customHeight="1" x14ac:dyDescent="0.3">
      <c r="A2468" s="661">
        <v>12</v>
      </c>
      <c r="B2468" s="662" t="s">
        <v>543</v>
      </c>
      <c r="C2468" s="662" t="s">
        <v>2356</v>
      </c>
      <c r="D2468" s="743" t="s">
        <v>4570</v>
      </c>
      <c r="E2468" s="744" t="s">
        <v>2387</v>
      </c>
      <c r="F2468" s="662" t="s">
        <v>2351</v>
      </c>
      <c r="G2468" s="662" t="s">
        <v>3294</v>
      </c>
      <c r="H2468" s="662" t="s">
        <v>1529</v>
      </c>
      <c r="I2468" s="662" t="s">
        <v>4481</v>
      </c>
      <c r="J2468" s="662" t="s">
        <v>4482</v>
      </c>
      <c r="K2468" s="662" t="s">
        <v>3297</v>
      </c>
      <c r="L2468" s="663">
        <v>77.790000000000006</v>
      </c>
      <c r="M2468" s="663">
        <v>155.58000000000001</v>
      </c>
      <c r="N2468" s="662">
        <v>2</v>
      </c>
      <c r="O2468" s="745">
        <v>1.5</v>
      </c>
      <c r="P2468" s="663">
        <v>155.58000000000001</v>
      </c>
      <c r="Q2468" s="678">
        <v>1</v>
      </c>
      <c r="R2468" s="662">
        <v>2</v>
      </c>
      <c r="S2468" s="678">
        <v>1</v>
      </c>
      <c r="T2468" s="745">
        <v>1.5</v>
      </c>
      <c r="U2468" s="701">
        <v>1</v>
      </c>
    </row>
    <row r="2469" spans="1:21" ht="14.4" customHeight="1" x14ac:dyDescent="0.3">
      <c r="A2469" s="661">
        <v>12</v>
      </c>
      <c r="B2469" s="662" t="s">
        <v>543</v>
      </c>
      <c r="C2469" s="662" t="s">
        <v>2356</v>
      </c>
      <c r="D2469" s="743" t="s">
        <v>4570</v>
      </c>
      <c r="E2469" s="744" t="s">
        <v>2387</v>
      </c>
      <c r="F2469" s="662" t="s">
        <v>2351</v>
      </c>
      <c r="G2469" s="662" t="s">
        <v>3294</v>
      </c>
      <c r="H2469" s="662" t="s">
        <v>1529</v>
      </c>
      <c r="I2469" s="662" t="s">
        <v>4481</v>
      </c>
      <c r="J2469" s="662" t="s">
        <v>4482</v>
      </c>
      <c r="K2469" s="662" t="s">
        <v>3297</v>
      </c>
      <c r="L2469" s="663">
        <v>145.66999999999999</v>
      </c>
      <c r="M2469" s="663">
        <v>145.66999999999999</v>
      </c>
      <c r="N2469" s="662">
        <v>1</v>
      </c>
      <c r="O2469" s="745">
        <v>0.5</v>
      </c>
      <c r="P2469" s="663">
        <v>145.66999999999999</v>
      </c>
      <c r="Q2469" s="678">
        <v>1</v>
      </c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12</v>
      </c>
      <c r="B2470" s="662" t="s">
        <v>543</v>
      </c>
      <c r="C2470" s="662" t="s">
        <v>2356</v>
      </c>
      <c r="D2470" s="743" t="s">
        <v>4570</v>
      </c>
      <c r="E2470" s="744" t="s">
        <v>2387</v>
      </c>
      <c r="F2470" s="662" t="s">
        <v>2351</v>
      </c>
      <c r="G2470" s="662" t="s">
        <v>2846</v>
      </c>
      <c r="H2470" s="662" t="s">
        <v>544</v>
      </c>
      <c r="I2470" s="662" t="s">
        <v>1467</v>
      </c>
      <c r="J2470" s="662" t="s">
        <v>736</v>
      </c>
      <c r="K2470" s="662" t="s">
        <v>2848</v>
      </c>
      <c r="L2470" s="663">
        <v>301.2</v>
      </c>
      <c r="M2470" s="663">
        <v>602.4</v>
      </c>
      <c r="N2470" s="662">
        <v>2</v>
      </c>
      <c r="O2470" s="745">
        <v>1</v>
      </c>
      <c r="P2470" s="663">
        <v>602.4</v>
      </c>
      <c r="Q2470" s="678">
        <v>1</v>
      </c>
      <c r="R2470" s="662">
        <v>2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12</v>
      </c>
      <c r="B2471" s="662" t="s">
        <v>543</v>
      </c>
      <c r="C2471" s="662" t="s">
        <v>2356</v>
      </c>
      <c r="D2471" s="743" t="s">
        <v>4570</v>
      </c>
      <c r="E2471" s="744" t="s">
        <v>2387</v>
      </c>
      <c r="F2471" s="662" t="s">
        <v>2351</v>
      </c>
      <c r="G2471" s="662" t="s">
        <v>2846</v>
      </c>
      <c r="H2471" s="662" t="s">
        <v>544</v>
      </c>
      <c r="I2471" s="662" t="s">
        <v>2847</v>
      </c>
      <c r="J2471" s="662" t="s">
        <v>736</v>
      </c>
      <c r="K2471" s="662" t="s">
        <v>2848</v>
      </c>
      <c r="L2471" s="663">
        <v>185.26</v>
      </c>
      <c r="M2471" s="663">
        <v>370.52</v>
      </c>
      <c r="N2471" s="662">
        <v>2</v>
      </c>
      <c r="O2471" s="745">
        <v>0.5</v>
      </c>
      <c r="P2471" s="663">
        <v>370.52</v>
      </c>
      <c r="Q2471" s="678">
        <v>1</v>
      </c>
      <c r="R2471" s="662">
        <v>2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12</v>
      </c>
      <c r="B2472" s="662" t="s">
        <v>543</v>
      </c>
      <c r="C2472" s="662" t="s">
        <v>2356</v>
      </c>
      <c r="D2472" s="743" t="s">
        <v>4570</v>
      </c>
      <c r="E2472" s="744" t="s">
        <v>2387</v>
      </c>
      <c r="F2472" s="662" t="s">
        <v>2351</v>
      </c>
      <c r="G2472" s="662" t="s">
        <v>2870</v>
      </c>
      <c r="H2472" s="662" t="s">
        <v>544</v>
      </c>
      <c r="I2472" s="662" t="s">
        <v>3111</v>
      </c>
      <c r="J2472" s="662" t="s">
        <v>2875</v>
      </c>
      <c r="K2472" s="662" t="s">
        <v>3112</v>
      </c>
      <c r="L2472" s="663">
        <v>0</v>
      </c>
      <c r="M2472" s="663">
        <v>0</v>
      </c>
      <c r="N2472" s="662">
        <v>3</v>
      </c>
      <c r="O2472" s="745">
        <v>2.5</v>
      </c>
      <c r="P2472" s="663">
        <v>0</v>
      </c>
      <c r="Q2472" s="678"/>
      <c r="R2472" s="662">
        <v>2</v>
      </c>
      <c r="S2472" s="678">
        <v>0.66666666666666663</v>
      </c>
      <c r="T2472" s="745">
        <v>1.5</v>
      </c>
      <c r="U2472" s="701">
        <v>0.6</v>
      </c>
    </row>
    <row r="2473" spans="1:21" ht="14.4" customHeight="1" x14ac:dyDescent="0.3">
      <c r="A2473" s="661">
        <v>12</v>
      </c>
      <c r="B2473" s="662" t="s">
        <v>543</v>
      </c>
      <c r="C2473" s="662" t="s">
        <v>2356</v>
      </c>
      <c r="D2473" s="743" t="s">
        <v>4570</v>
      </c>
      <c r="E2473" s="744" t="s">
        <v>2387</v>
      </c>
      <c r="F2473" s="662" t="s">
        <v>2351</v>
      </c>
      <c r="G2473" s="662" t="s">
        <v>2870</v>
      </c>
      <c r="H2473" s="662" t="s">
        <v>544</v>
      </c>
      <c r="I2473" s="662" t="s">
        <v>2878</v>
      </c>
      <c r="J2473" s="662" t="s">
        <v>2875</v>
      </c>
      <c r="K2473" s="662" t="s">
        <v>2876</v>
      </c>
      <c r="L2473" s="663">
        <v>1708.55</v>
      </c>
      <c r="M2473" s="663">
        <v>1708.55</v>
      </c>
      <c r="N2473" s="662">
        <v>1</v>
      </c>
      <c r="O2473" s="745">
        <v>0.5</v>
      </c>
      <c r="P2473" s="663">
        <v>1708.55</v>
      </c>
      <c r="Q2473" s="678">
        <v>1</v>
      </c>
      <c r="R2473" s="662">
        <v>1</v>
      </c>
      <c r="S2473" s="678">
        <v>1</v>
      </c>
      <c r="T2473" s="745">
        <v>0.5</v>
      </c>
      <c r="U2473" s="701">
        <v>1</v>
      </c>
    </row>
    <row r="2474" spans="1:21" ht="14.4" customHeight="1" x14ac:dyDescent="0.3">
      <c r="A2474" s="661">
        <v>12</v>
      </c>
      <c r="B2474" s="662" t="s">
        <v>543</v>
      </c>
      <c r="C2474" s="662" t="s">
        <v>2356</v>
      </c>
      <c r="D2474" s="743" t="s">
        <v>4570</v>
      </c>
      <c r="E2474" s="744" t="s">
        <v>2387</v>
      </c>
      <c r="F2474" s="662" t="s">
        <v>2351</v>
      </c>
      <c r="G2474" s="662" t="s">
        <v>2870</v>
      </c>
      <c r="H2474" s="662" t="s">
        <v>544</v>
      </c>
      <c r="I2474" s="662" t="s">
        <v>4483</v>
      </c>
      <c r="J2474" s="662" t="s">
        <v>2875</v>
      </c>
      <c r="K2474" s="662" t="s">
        <v>3144</v>
      </c>
      <c r="L2474" s="663">
        <v>0</v>
      </c>
      <c r="M2474" s="663">
        <v>0</v>
      </c>
      <c r="N2474" s="662">
        <v>1</v>
      </c>
      <c r="O2474" s="745">
        <v>1</v>
      </c>
      <c r="P2474" s="663">
        <v>0</v>
      </c>
      <c r="Q2474" s="678"/>
      <c r="R2474" s="662">
        <v>1</v>
      </c>
      <c r="S2474" s="678">
        <v>1</v>
      </c>
      <c r="T2474" s="745">
        <v>1</v>
      </c>
      <c r="U2474" s="701">
        <v>1</v>
      </c>
    </row>
    <row r="2475" spans="1:21" ht="14.4" customHeight="1" x14ac:dyDescent="0.3">
      <c r="A2475" s="661">
        <v>12</v>
      </c>
      <c r="B2475" s="662" t="s">
        <v>543</v>
      </c>
      <c r="C2475" s="662" t="s">
        <v>2356</v>
      </c>
      <c r="D2475" s="743" t="s">
        <v>4570</v>
      </c>
      <c r="E2475" s="744" t="s">
        <v>2387</v>
      </c>
      <c r="F2475" s="662" t="s">
        <v>2351</v>
      </c>
      <c r="G2475" s="662" t="s">
        <v>2412</v>
      </c>
      <c r="H2475" s="662" t="s">
        <v>544</v>
      </c>
      <c r="I2475" s="662" t="s">
        <v>2413</v>
      </c>
      <c r="J2475" s="662" t="s">
        <v>1457</v>
      </c>
      <c r="K2475" s="662" t="s">
        <v>2414</v>
      </c>
      <c r="L2475" s="663">
        <v>22.44</v>
      </c>
      <c r="M2475" s="663">
        <v>44.88</v>
      </c>
      <c r="N2475" s="662">
        <v>2</v>
      </c>
      <c r="O2475" s="745">
        <v>1.5</v>
      </c>
      <c r="P2475" s="663">
        <v>22.44</v>
      </c>
      <c r="Q2475" s="678">
        <v>0.5</v>
      </c>
      <c r="R2475" s="662">
        <v>1</v>
      </c>
      <c r="S2475" s="678">
        <v>0.5</v>
      </c>
      <c r="T2475" s="745">
        <v>1</v>
      </c>
      <c r="U2475" s="701">
        <v>0.66666666666666663</v>
      </c>
    </row>
    <row r="2476" spans="1:21" ht="14.4" customHeight="1" x14ac:dyDescent="0.3">
      <c r="A2476" s="661">
        <v>12</v>
      </c>
      <c r="B2476" s="662" t="s">
        <v>543</v>
      </c>
      <c r="C2476" s="662" t="s">
        <v>2356</v>
      </c>
      <c r="D2476" s="743" t="s">
        <v>4570</v>
      </c>
      <c r="E2476" s="744" t="s">
        <v>2387</v>
      </c>
      <c r="F2476" s="662" t="s">
        <v>2351</v>
      </c>
      <c r="G2476" s="662" t="s">
        <v>2412</v>
      </c>
      <c r="H2476" s="662" t="s">
        <v>544</v>
      </c>
      <c r="I2476" s="662" t="s">
        <v>2413</v>
      </c>
      <c r="J2476" s="662" t="s">
        <v>1457</v>
      </c>
      <c r="K2476" s="662" t="s">
        <v>2414</v>
      </c>
      <c r="L2476" s="663">
        <v>42.54</v>
      </c>
      <c r="M2476" s="663">
        <v>85.08</v>
      </c>
      <c r="N2476" s="662">
        <v>2</v>
      </c>
      <c r="O2476" s="745">
        <v>1.5</v>
      </c>
      <c r="P2476" s="663">
        <v>42.54</v>
      </c>
      <c r="Q2476" s="678">
        <v>0.5</v>
      </c>
      <c r="R2476" s="662">
        <v>1</v>
      </c>
      <c r="S2476" s="678">
        <v>0.5</v>
      </c>
      <c r="T2476" s="745">
        <v>0.5</v>
      </c>
      <c r="U2476" s="701">
        <v>0.33333333333333331</v>
      </c>
    </row>
    <row r="2477" spans="1:21" ht="14.4" customHeight="1" x14ac:dyDescent="0.3">
      <c r="A2477" s="661">
        <v>12</v>
      </c>
      <c r="B2477" s="662" t="s">
        <v>543</v>
      </c>
      <c r="C2477" s="662" t="s">
        <v>2356</v>
      </c>
      <c r="D2477" s="743" t="s">
        <v>4570</v>
      </c>
      <c r="E2477" s="744" t="s">
        <v>2387</v>
      </c>
      <c r="F2477" s="662" t="s">
        <v>2351</v>
      </c>
      <c r="G2477" s="662" t="s">
        <v>2537</v>
      </c>
      <c r="H2477" s="662" t="s">
        <v>1529</v>
      </c>
      <c r="I2477" s="662" t="s">
        <v>2538</v>
      </c>
      <c r="J2477" s="662" t="s">
        <v>1544</v>
      </c>
      <c r="K2477" s="662" t="s">
        <v>2539</v>
      </c>
      <c r="L2477" s="663">
        <v>394.64</v>
      </c>
      <c r="M2477" s="663">
        <v>3551.7599999999998</v>
      </c>
      <c r="N2477" s="662">
        <v>9</v>
      </c>
      <c r="O2477" s="745">
        <v>7.5</v>
      </c>
      <c r="P2477" s="663">
        <v>1578.56</v>
      </c>
      <c r="Q2477" s="678">
        <v>0.44444444444444448</v>
      </c>
      <c r="R2477" s="662">
        <v>4</v>
      </c>
      <c r="S2477" s="678">
        <v>0.44444444444444442</v>
      </c>
      <c r="T2477" s="745">
        <v>4</v>
      </c>
      <c r="U2477" s="701">
        <v>0.53333333333333333</v>
      </c>
    </row>
    <row r="2478" spans="1:21" ht="14.4" customHeight="1" x14ac:dyDescent="0.3">
      <c r="A2478" s="661">
        <v>12</v>
      </c>
      <c r="B2478" s="662" t="s">
        <v>543</v>
      </c>
      <c r="C2478" s="662" t="s">
        <v>2356</v>
      </c>
      <c r="D2478" s="743" t="s">
        <v>4570</v>
      </c>
      <c r="E2478" s="744" t="s">
        <v>2387</v>
      </c>
      <c r="F2478" s="662" t="s">
        <v>2351</v>
      </c>
      <c r="G2478" s="662" t="s">
        <v>2415</v>
      </c>
      <c r="H2478" s="662" t="s">
        <v>544</v>
      </c>
      <c r="I2478" s="662" t="s">
        <v>2416</v>
      </c>
      <c r="J2478" s="662" t="s">
        <v>2417</v>
      </c>
      <c r="K2478" s="662" t="s">
        <v>2418</v>
      </c>
      <c r="L2478" s="663">
        <v>1514.87</v>
      </c>
      <c r="M2478" s="663">
        <v>1514.87</v>
      </c>
      <c r="N2478" s="662">
        <v>1</v>
      </c>
      <c r="O2478" s="745">
        <v>1</v>
      </c>
      <c r="P2478" s="663">
        <v>1514.87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12</v>
      </c>
      <c r="B2479" s="662" t="s">
        <v>543</v>
      </c>
      <c r="C2479" s="662" t="s">
        <v>2356</v>
      </c>
      <c r="D2479" s="743" t="s">
        <v>4570</v>
      </c>
      <c r="E2479" s="744" t="s">
        <v>2387</v>
      </c>
      <c r="F2479" s="662" t="s">
        <v>2351</v>
      </c>
      <c r="G2479" s="662" t="s">
        <v>2503</v>
      </c>
      <c r="H2479" s="662" t="s">
        <v>544</v>
      </c>
      <c r="I2479" s="662" t="s">
        <v>2504</v>
      </c>
      <c r="J2479" s="662" t="s">
        <v>2505</v>
      </c>
      <c r="K2479" s="662" t="s">
        <v>2506</v>
      </c>
      <c r="L2479" s="663">
        <v>50.32</v>
      </c>
      <c r="M2479" s="663">
        <v>50.32</v>
      </c>
      <c r="N2479" s="662">
        <v>1</v>
      </c>
      <c r="O2479" s="745">
        <v>0.5</v>
      </c>
      <c r="P2479" s="663">
        <v>50.32</v>
      </c>
      <c r="Q2479" s="678">
        <v>1</v>
      </c>
      <c r="R2479" s="662">
        <v>1</v>
      </c>
      <c r="S2479" s="678">
        <v>1</v>
      </c>
      <c r="T2479" s="745">
        <v>0.5</v>
      </c>
      <c r="U2479" s="701">
        <v>1</v>
      </c>
    </row>
    <row r="2480" spans="1:21" ht="14.4" customHeight="1" x14ac:dyDescent="0.3">
      <c r="A2480" s="661">
        <v>12</v>
      </c>
      <c r="B2480" s="662" t="s">
        <v>543</v>
      </c>
      <c r="C2480" s="662" t="s">
        <v>2356</v>
      </c>
      <c r="D2480" s="743" t="s">
        <v>4570</v>
      </c>
      <c r="E2480" s="744" t="s">
        <v>2384</v>
      </c>
      <c r="F2480" s="662" t="s">
        <v>2351</v>
      </c>
      <c r="G2480" s="662" t="s">
        <v>2733</v>
      </c>
      <c r="H2480" s="662" t="s">
        <v>544</v>
      </c>
      <c r="I2480" s="662" t="s">
        <v>2734</v>
      </c>
      <c r="J2480" s="662" t="s">
        <v>2735</v>
      </c>
      <c r="K2480" s="662" t="s">
        <v>2736</v>
      </c>
      <c r="L2480" s="663">
        <v>0</v>
      </c>
      <c r="M2480" s="663">
        <v>0</v>
      </c>
      <c r="N2480" s="662">
        <v>2</v>
      </c>
      <c r="O2480" s="745">
        <v>1</v>
      </c>
      <c r="P2480" s="663">
        <v>0</v>
      </c>
      <c r="Q2480" s="678"/>
      <c r="R2480" s="662">
        <v>2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12</v>
      </c>
      <c r="B2481" s="662" t="s">
        <v>543</v>
      </c>
      <c r="C2481" s="662" t="s">
        <v>2356</v>
      </c>
      <c r="D2481" s="743" t="s">
        <v>4570</v>
      </c>
      <c r="E2481" s="744" t="s">
        <v>2384</v>
      </c>
      <c r="F2481" s="662" t="s">
        <v>2351</v>
      </c>
      <c r="G2481" s="662" t="s">
        <v>2389</v>
      </c>
      <c r="H2481" s="662" t="s">
        <v>1529</v>
      </c>
      <c r="I2481" s="662" t="s">
        <v>1872</v>
      </c>
      <c r="J2481" s="662" t="s">
        <v>1712</v>
      </c>
      <c r="K2481" s="662" t="s">
        <v>2273</v>
      </c>
      <c r="L2481" s="663">
        <v>154.36000000000001</v>
      </c>
      <c r="M2481" s="663">
        <v>154.36000000000001</v>
      </c>
      <c r="N2481" s="662">
        <v>1</v>
      </c>
      <c r="O2481" s="745">
        <v>1</v>
      </c>
      <c r="P2481" s="663">
        <v>154.36000000000001</v>
      </c>
      <c r="Q2481" s="678">
        <v>1</v>
      </c>
      <c r="R2481" s="662">
        <v>1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12</v>
      </c>
      <c r="B2482" s="662" t="s">
        <v>543</v>
      </c>
      <c r="C2482" s="662" t="s">
        <v>2356</v>
      </c>
      <c r="D2482" s="743" t="s">
        <v>4570</v>
      </c>
      <c r="E2482" s="744" t="s">
        <v>2384</v>
      </c>
      <c r="F2482" s="662" t="s">
        <v>2351</v>
      </c>
      <c r="G2482" s="662" t="s">
        <v>2742</v>
      </c>
      <c r="H2482" s="662" t="s">
        <v>544</v>
      </c>
      <c r="I2482" s="662" t="s">
        <v>2745</v>
      </c>
      <c r="J2482" s="662" t="s">
        <v>2746</v>
      </c>
      <c r="K2482" s="662" t="s">
        <v>2747</v>
      </c>
      <c r="L2482" s="663">
        <v>128.55000000000001</v>
      </c>
      <c r="M2482" s="663">
        <v>128.55000000000001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12</v>
      </c>
      <c r="B2483" s="662" t="s">
        <v>543</v>
      </c>
      <c r="C2483" s="662" t="s">
        <v>2356</v>
      </c>
      <c r="D2483" s="743" t="s">
        <v>4570</v>
      </c>
      <c r="E2483" s="744" t="s">
        <v>2384</v>
      </c>
      <c r="F2483" s="662" t="s">
        <v>2351</v>
      </c>
      <c r="G2483" s="662" t="s">
        <v>2748</v>
      </c>
      <c r="H2483" s="662" t="s">
        <v>1529</v>
      </c>
      <c r="I2483" s="662" t="s">
        <v>2752</v>
      </c>
      <c r="J2483" s="662" t="s">
        <v>2750</v>
      </c>
      <c r="K2483" s="662" t="s">
        <v>2753</v>
      </c>
      <c r="L2483" s="663">
        <v>3818.86</v>
      </c>
      <c r="M2483" s="663">
        <v>3818.86</v>
      </c>
      <c r="N2483" s="662">
        <v>1</v>
      </c>
      <c r="O2483" s="745">
        <v>0.5</v>
      </c>
      <c r="P2483" s="663">
        <v>3818.86</v>
      </c>
      <c r="Q2483" s="678">
        <v>1</v>
      </c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12</v>
      </c>
      <c r="B2484" s="662" t="s">
        <v>543</v>
      </c>
      <c r="C2484" s="662" t="s">
        <v>2356</v>
      </c>
      <c r="D2484" s="743" t="s">
        <v>4570</v>
      </c>
      <c r="E2484" s="744" t="s">
        <v>2384</v>
      </c>
      <c r="F2484" s="662" t="s">
        <v>2351</v>
      </c>
      <c r="G2484" s="662" t="s">
        <v>2390</v>
      </c>
      <c r="H2484" s="662" t="s">
        <v>544</v>
      </c>
      <c r="I2484" s="662" t="s">
        <v>1786</v>
      </c>
      <c r="J2484" s="662" t="s">
        <v>1787</v>
      </c>
      <c r="K2484" s="662" t="s">
        <v>2286</v>
      </c>
      <c r="L2484" s="663">
        <v>170.52</v>
      </c>
      <c r="M2484" s="663">
        <v>682.08</v>
      </c>
      <c r="N2484" s="662">
        <v>4</v>
      </c>
      <c r="O2484" s="745">
        <v>2</v>
      </c>
      <c r="P2484" s="663">
        <v>682.08</v>
      </c>
      <c r="Q2484" s="678">
        <v>1</v>
      </c>
      <c r="R2484" s="662">
        <v>4</v>
      </c>
      <c r="S2484" s="678">
        <v>1</v>
      </c>
      <c r="T2484" s="745">
        <v>2</v>
      </c>
      <c r="U2484" s="701">
        <v>1</v>
      </c>
    </row>
    <row r="2485" spans="1:21" ht="14.4" customHeight="1" x14ac:dyDescent="0.3">
      <c r="A2485" s="661">
        <v>12</v>
      </c>
      <c r="B2485" s="662" t="s">
        <v>543</v>
      </c>
      <c r="C2485" s="662" t="s">
        <v>2356</v>
      </c>
      <c r="D2485" s="743" t="s">
        <v>4570</v>
      </c>
      <c r="E2485" s="744" t="s">
        <v>2384</v>
      </c>
      <c r="F2485" s="662" t="s">
        <v>2351</v>
      </c>
      <c r="G2485" s="662" t="s">
        <v>2390</v>
      </c>
      <c r="H2485" s="662" t="s">
        <v>544</v>
      </c>
      <c r="I2485" s="662" t="s">
        <v>2465</v>
      </c>
      <c r="J2485" s="662" t="s">
        <v>1787</v>
      </c>
      <c r="K2485" s="662" t="s">
        <v>2466</v>
      </c>
      <c r="L2485" s="663">
        <v>0</v>
      </c>
      <c r="M2485" s="663">
        <v>0</v>
      </c>
      <c r="N2485" s="662">
        <v>1</v>
      </c>
      <c r="O2485" s="745">
        <v>1</v>
      </c>
      <c r="P2485" s="663">
        <v>0</v>
      </c>
      <c r="Q2485" s="678"/>
      <c r="R2485" s="662">
        <v>1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12</v>
      </c>
      <c r="B2486" s="662" t="s">
        <v>543</v>
      </c>
      <c r="C2486" s="662" t="s">
        <v>2356</v>
      </c>
      <c r="D2486" s="743" t="s">
        <v>4570</v>
      </c>
      <c r="E2486" s="744" t="s">
        <v>2384</v>
      </c>
      <c r="F2486" s="662" t="s">
        <v>2351</v>
      </c>
      <c r="G2486" s="662" t="s">
        <v>2390</v>
      </c>
      <c r="H2486" s="662" t="s">
        <v>544</v>
      </c>
      <c r="I2486" s="662" t="s">
        <v>2467</v>
      </c>
      <c r="J2486" s="662" t="s">
        <v>1787</v>
      </c>
      <c r="K2486" s="662" t="s">
        <v>2286</v>
      </c>
      <c r="L2486" s="663">
        <v>0</v>
      </c>
      <c r="M2486" s="663">
        <v>0</v>
      </c>
      <c r="N2486" s="662">
        <v>2</v>
      </c>
      <c r="O2486" s="745">
        <v>1</v>
      </c>
      <c r="P2486" s="663">
        <v>0</v>
      </c>
      <c r="Q2486" s="678"/>
      <c r="R2486" s="662">
        <v>2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12</v>
      </c>
      <c r="B2487" s="662" t="s">
        <v>543</v>
      </c>
      <c r="C2487" s="662" t="s">
        <v>2356</v>
      </c>
      <c r="D2487" s="743" t="s">
        <v>4570</v>
      </c>
      <c r="E2487" s="744" t="s">
        <v>2384</v>
      </c>
      <c r="F2487" s="662" t="s">
        <v>2351</v>
      </c>
      <c r="G2487" s="662" t="s">
        <v>2763</v>
      </c>
      <c r="H2487" s="662" t="s">
        <v>544</v>
      </c>
      <c r="I2487" s="662" t="s">
        <v>2764</v>
      </c>
      <c r="J2487" s="662" t="s">
        <v>2765</v>
      </c>
      <c r="K2487" s="662" t="s">
        <v>2766</v>
      </c>
      <c r="L2487" s="663">
        <v>741.88</v>
      </c>
      <c r="M2487" s="663">
        <v>741.88</v>
      </c>
      <c r="N2487" s="662">
        <v>1</v>
      </c>
      <c r="O2487" s="745">
        <v>0.5</v>
      </c>
      <c r="P2487" s="663">
        <v>741.88</v>
      </c>
      <c r="Q2487" s="678">
        <v>1</v>
      </c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12</v>
      </c>
      <c r="B2488" s="662" t="s">
        <v>543</v>
      </c>
      <c r="C2488" s="662" t="s">
        <v>2356</v>
      </c>
      <c r="D2488" s="743" t="s">
        <v>4570</v>
      </c>
      <c r="E2488" s="744" t="s">
        <v>2384</v>
      </c>
      <c r="F2488" s="662" t="s">
        <v>2351</v>
      </c>
      <c r="G2488" s="662" t="s">
        <v>2446</v>
      </c>
      <c r="H2488" s="662" t="s">
        <v>544</v>
      </c>
      <c r="I2488" s="662" t="s">
        <v>2792</v>
      </c>
      <c r="J2488" s="662" t="s">
        <v>2788</v>
      </c>
      <c r="K2488" s="662" t="s">
        <v>2793</v>
      </c>
      <c r="L2488" s="663">
        <v>717.59</v>
      </c>
      <c r="M2488" s="663">
        <v>717.59</v>
      </c>
      <c r="N2488" s="662">
        <v>1</v>
      </c>
      <c r="O2488" s="745">
        <v>1</v>
      </c>
      <c r="P2488" s="663">
        <v>717.59</v>
      </c>
      <c r="Q2488" s="678">
        <v>1</v>
      </c>
      <c r="R2488" s="662">
        <v>1</v>
      </c>
      <c r="S2488" s="678">
        <v>1</v>
      </c>
      <c r="T2488" s="745">
        <v>1</v>
      </c>
      <c r="U2488" s="701">
        <v>1</v>
      </c>
    </row>
    <row r="2489" spans="1:21" ht="14.4" customHeight="1" x14ac:dyDescent="0.3">
      <c r="A2489" s="661">
        <v>12</v>
      </c>
      <c r="B2489" s="662" t="s">
        <v>543</v>
      </c>
      <c r="C2489" s="662" t="s">
        <v>2356</v>
      </c>
      <c r="D2489" s="743" t="s">
        <v>4570</v>
      </c>
      <c r="E2489" s="744" t="s">
        <v>2384</v>
      </c>
      <c r="F2489" s="662" t="s">
        <v>2351</v>
      </c>
      <c r="G2489" s="662" t="s">
        <v>2446</v>
      </c>
      <c r="H2489" s="662" t="s">
        <v>544</v>
      </c>
      <c r="I2489" s="662" t="s">
        <v>3752</v>
      </c>
      <c r="J2489" s="662" t="s">
        <v>2788</v>
      </c>
      <c r="K2489" s="662" t="s">
        <v>3753</v>
      </c>
      <c r="L2489" s="663">
        <v>0</v>
      </c>
      <c r="M2489" s="663">
        <v>0</v>
      </c>
      <c r="N2489" s="662">
        <v>1</v>
      </c>
      <c r="O2489" s="745">
        <v>1</v>
      </c>
      <c r="P2489" s="663">
        <v>0</v>
      </c>
      <c r="Q2489" s="678"/>
      <c r="R2489" s="662">
        <v>1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12</v>
      </c>
      <c r="B2490" s="662" t="s">
        <v>543</v>
      </c>
      <c r="C2490" s="662" t="s">
        <v>2356</v>
      </c>
      <c r="D2490" s="743" t="s">
        <v>4570</v>
      </c>
      <c r="E2490" s="744" t="s">
        <v>2384</v>
      </c>
      <c r="F2490" s="662" t="s">
        <v>2351</v>
      </c>
      <c r="G2490" s="662" t="s">
        <v>2526</v>
      </c>
      <c r="H2490" s="662" t="s">
        <v>544</v>
      </c>
      <c r="I2490" s="662" t="s">
        <v>4018</v>
      </c>
      <c r="J2490" s="662" t="s">
        <v>2799</v>
      </c>
      <c r="K2490" s="662" t="s">
        <v>2873</v>
      </c>
      <c r="L2490" s="663">
        <v>745.52</v>
      </c>
      <c r="M2490" s="663">
        <v>745.52</v>
      </c>
      <c r="N2490" s="662">
        <v>1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12</v>
      </c>
      <c r="B2491" s="662" t="s">
        <v>543</v>
      </c>
      <c r="C2491" s="662" t="s">
        <v>2356</v>
      </c>
      <c r="D2491" s="743" t="s">
        <v>4570</v>
      </c>
      <c r="E2491" s="744" t="s">
        <v>2384</v>
      </c>
      <c r="F2491" s="662" t="s">
        <v>2351</v>
      </c>
      <c r="G2491" s="662" t="s">
        <v>4199</v>
      </c>
      <c r="H2491" s="662" t="s">
        <v>544</v>
      </c>
      <c r="I2491" s="662" t="s">
        <v>4200</v>
      </c>
      <c r="J2491" s="662" t="s">
        <v>4201</v>
      </c>
      <c r="K2491" s="662" t="s">
        <v>4202</v>
      </c>
      <c r="L2491" s="663">
        <v>132.97999999999999</v>
      </c>
      <c r="M2491" s="663">
        <v>398.93999999999994</v>
      </c>
      <c r="N2491" s="662">
        <v>3</v>
      </c>
      <c r="O2491" s="745">
        <v>1</v>
      </c>
      <c r="P2491" s="663">
        <v>398.93999999999994</v>
      </c>
      <c r="Q2491" s="678">
        <v>1</v>
      </c>
      <c r="R2491" s="662">
        <v>3</v>
      </c>
      <c r="S2491" s="678">
        <v>1</v>
      </c>
      <c r="T2491" s="745">
        <v>1</v>
      </c>
      <c r="U2491" s="701">
        <v>1</v>
      </c>
    </row>
    <row r="2492" spans="1:21" ht="14.4" customHeight="1" x14ac:dyDescent="0.3">
      <c r="A2492" s="661">
        <v>12</v>
      </c>
      <c r="B2492" s="662" t="s">
        <v>543</v>
      </c>
      <c r="C2492" s="662" t="s">
        <v>2356</v>
      </c>
      <c r="D2492" s="743" t="s">
        <v>4570</v>
      </c>
      <c r="E2492" s="744" t="s">
        <v>2384</v>
      </c>
      <c r="F2492" s="662" t="s">
        <v>2351</v>
      </c>
      <c r="G2492" s="662" t="s">
        <v>2552</v>
      </c>
      <c r="H2492" s="662" t="s">
        <v>544</v>
      </c>
      <c r="I2492" s="662" t="s">
        <v>877</v>
      </c>
      <c r="J2492" s="662" t="s">
        <v>2553</v>
      </c>
      <c r="K2492" s="662" t="s">
        <v>2554</v>
      </c>
      <c r="L2492" s="663">
        <v>53.57</v>
      </c>
      <c r="M2492" s="663">
        <v>53.57</v>
      </c>
      <c r="N2492" s="662">
        <v>1</v>
      </c>
      <c r="O2492" s="745">
        <v>0.5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12</v>
      </c>
      <c r="B2493" s="662" t="s">
        <v>543</v>
      </c>
      <c r="C2493" s="662" t="s">
        <v>2356</v>
      </c>
      <c r="D2493" s="743" t="s">
        <v>4570</v>
      </c>
      <c r="E2493" s="744" t="s">
        <v>2384</v>
      </c>
      <c r="F2493" s="662" t="s">
        <v>2351</v>
      </c>
      <c r="G2493" s="662" t="s">
        <v>2552</v>
      </c>
      <c r="H2493" s="662" t="s">
        <v>544</v>
      </c>
      <c r="I2493" s="662" t="s">
        <v>881</v>
      </c>
      <c r="J2493" s="662" t="s">
        <v>4484</v>
      </c>
      <c r="K2493" s="662" t="s">
        <v>4485</v>
      </c>
      <c r="L2493" s="663">
        <v>256.02999999999997</v>
      </c>
      <c r="M2493" s="663">
        <v>256.02999999999997</v>
      </c>
      <c r="N2493" s="662">
        <v>1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12</v>
      </c>
      <c r="B2494" s="662" t="s">
        <v>543</v>
      </c>
      <c r="C2494" s="662" t="s">
        <v>2356</v>
      </c>
      <c r="D2494" s="743" t="s">
        <v>4570</v>
      </c>
      <c r="E2494" s="744" t="s">
        <v>2384</v>
      </c>
      <c r="F2494" s="662" t="s">
        <v>2351</v>
      </c>
      <c r="G2494" s="662" t="s">
        <v>2395</v>
      </c>
      <c r="H2494" s="662" t="s">
        <v>544</v>
      </c>
      <c r="I2494" s="662" t="s">
        <v>2680</v>
      </c>
      <c r="J2494" s="662" t="s">
        <v>2681</v>
      </c>
      <c r="K2494" s="662" t="s">
        <v>2682</v>
      </c>
      <c r="L2494" s="663">
        <v>146.84</v>
      </c>
      <c r="M2494" s="663">
        <v>587.36</v>
      </c>
      <c r="N2494" s="662">
        <v>4</v>
      </c>
      <c r="O2494" s="745">
        <v>4</v>
      </c>
      <c r="P2494" s="663">
        <v>440.52</v>
      </c>
      <c r="Q2494" s="678">
        <v>0.75</v>
      </c>
      <c r="R2494" s="662">
        <v>3</v>
      </c>
      <c r="S2494" s="678">
        <v>0.75</v>
      </c>
      <c r="T2494" s="745">
        <v>3</v>
      </c>
      <c r="U2494" s="701">
        <v>0.75</v>
      </c>
    </row>
    <row r="2495" spans="1:21" ht="14.4" customHeight="1" x14ac:dyDescent="0.3">
      <c r="A2495" s="661">
        <v>12</v>
      </c>
      <c r="B2495" s="662" t="s">
        <v>543</v>
      </c>
      <c r="C2495" s="662" t="s">
        <v>2356</v>
      </c>
      <c r="D2495" s="743" t="s">
        <v>4570</v>
      </c>
      <c r="E2495" s="744" t="s">
        <v>2384</v>
      </c>
      <c r="F2495" s="662" t="s">
        <v>2351</v>
      </c>
      <c r="G2495" s="662" t="s">
        <v>2395</v>
      </c>
      <c r="H2495" s="662" t="s">
        <v>544</v>
      </c>
      <c r="I2495" s="662" t="s">
        <v>1868</v>
      </c>
      <c r="J2495" s="662" t="s">
        <v>1869</v>
      </c>
      <c r="K2495" s="662" t="s">
        <v>2310</v>
      </c>
      <c r="L2495" s="663">
        <v>88.1</v>
      </c>
      <c r="M2495" s="663">
        <v>88.1</v>
      </c>
      <c r="N2495" s="662">
        <v>1</v>
      </c>
      <c r="O2495" s="745">
        <v>1</v>
      </c>
      <c r="P2495" s="663">
        <v>88.1</v>
      </c>
      <c r="Q2495" s="678">
        <v>1</v>
      </c>
      <c r="R2495" s="662">
        <v>1</v>
      </c>
      <c r="S2495" s="678">
        <v>1</v>
      </c>
      <c r="T2495" s="745">
        <v>1</v>
      </c>
      <c r="U2495" s="701">
        <v>1</v>
      </c>
    </row>
    <row r="2496" spans="1:21" ht="14.4" customHeight="1" x14ac:dyDescent="0.3">
      <c r="A2496" s="661">
        <v>12</v>
      </c>
      <c r="B2496" s="662" t="s">
        <v>543</v>
      </c>
      <c r="C2496" s="662" t="s">
        <v>2356</v>
      </c>
      <c r="D2496" s="743" t="s">
        <v>4570</v>
      </c>
      <c r="E2496" s="744" t="s">
        <v>2384</v>
      </c>
      <c r="F2496" s="662" t="s">
        <v>2351</v>
      </c>
      <c r="G2496" s="662" t="s">
        <v>2495</v>
      </c>
      <c r="H2496" s="662" t="s">
        <v>544</v>
      </c>
      <c r="I2496" s="662" t="s">
        <v>2584</v>
      </c>
      <c r="J2496" s="662" t="s">
        <v>2497</v>
      </c>
      <c r="K2496" s="662" t="s">
        <v>2585</v>
      </c>
      <c r="L2496" s="663">
        <v>239.19</v>
      </c>
      <c r="M2496" s="663">
        <v>239.19</v>
      </c>
      <c r="N2496" s="662">
        <v>1</v>
      </c>
      <c r="O2496" s="745">
        <v>1</v>
      </c>
      <c r="P2496" s="663">
        <v>239.19</v>
      </c>
      <c r="Q2496" s="678">
        <v>1</v>
      </c>
      <c r="R2496" s="662">
        <v>1</v>
      </c>
      <c r="S2496" s="678">
        <v>1</v>
      </c>
      <c r="T2496" s="745">
        <v>1</v>
      </c>
      <c r="U2496" s="701">
        <v>1</v>
      </c>
    </row>
    <row r="2497" spans="1:21" ht="14.4" customHeight="1" x14ac:dyDescent="0.3">
      <c r="A2497" s="661">
        <v>12</v>
      </c>
      <c r="B2497" s="662" t="s">
        <v>543</v>
      </c>
      <c r="C2497" s="662" t="s">
        <v>2356</v>
      </c>
      <c r="D2497" s="743" t="s">
        <v>4570</v>
      </c>
      <c r="E2497" s="744" t="s">
        <v>2384</v>
      </c>
      <c r="F2497" s="662" t="s">
        <v>2351</v>
      </c>
      <c r="G2497" s="662" t="s">
        <v>2405</v>
      </c>
      <c r="H2497" s="662" t="s">
        <v>544</v>
      </c>
      <c r="I2497" s="662" t="s">
        <v>2645</v>
      </c>
      <c r="J2497" s="662" t="s">
        <v>2407</v>
      </c>
      <c r="K2497" s="662" t="s">
        <v>2646</v>
      </c>
      <c r="L2497" s="663">
        <v>0</v>
      </c>
      <c r="M2497" s="663">
        <v>0</v>
      </c>
      <c r="N2497" s="662">
        <v>2</v>
      </c>
      <c r="O2497" s="745">
        <v>2</v>
      </c>
      <c r="P2497" s="663">
        <v>0</v>
      </c>
      <c r="Q2497" s="678"/>
      <c r="R2497" s="662">
        <v>1</v>
      </c>
      <c r="S2497" s="678">
        <v>0.5</v>
      </c>
      <c r="T2497" s="745">
        <v>1</v>
      </c>
      <c r="U2497" s="701">
        <v>0.5</v>
      </c>
    </row>
    <row r="2498" spans="1:21" ht="14.4" customHeight="1" x14ac:dyDescent="0.3">
      <c r="A2498" s="661">
        <v>12</v>
      </c>
      <c r="B2498" s="662" t="s">
        <v>543</v>
      </c>
      <c r="C2498" s="662" t="s">
        <v>2356</v>
      </c>
      <c r="D2498" s="743" t="s">
        <v>4570</v>
      </c>
      <c r="E2498" s="744" t="s">
        <v>2384</v>
      </c>
      <c r="F2498" s="662" t="s">
        <v>2351</v>
      </c>
      <c r="G2498" s="662" t="s">
        <v>2870</v>
      </c>
      <c r="H2498" s="662" t="s">
        <v>544</v>
      </c>
      <c r="I2498" s="662" t="s">
        <v>3110</v>
      </c>
      <c r="J2498" s="662" t="s">
        <v>2875</v>
      </c>
      <c r="K2498" s="662" t="s">
        <v>2249</v>
      </c>
      <c r="L2498" s="663">
        <v>512.57000000000005</v>
      </c>
      <c r="M2498" s="663">
        <v>512.57000000000005</v>
      </c>
      <c r="N2498" s="662">
        <v>1</v>
      </c>
      <c r="O2498" s="745">
        <v>0.5</v>
      </c>
      <c r="P2498" s="663">
        <v>512.57000000000005</v>
      </c>
      <c r="Q2498" s="678">
        <v>1</v>
      </c>
      <c r="R2498" s="662">
        <v>1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12</v>
      </c>
      <c r="B2499" s="662" t="s">
        <v>543</v>
      </c>
      <c r="C2499" s="662" t="s">
        <v>2356</v>
      </c>
      <c r="D2499" s="743" t="s">
        <v>4570</v>
      </c>
      <c r="E2499" s="744" t="s">
        <v>2384</v>
      </c>
      <c r="F2499" s="662" t="s">
        <v>2351</v>
      </c>
      <c r="G2499" s="662" t="s">
        <v>2870</v>
      </c>
      <c r="H2499" s="662" t="s">
        <v>544</v>
      </c>
      <c r="I2499" s="662" t="s">
        <v>2878</v>
      </c>
      <c r="J2499" s="662" t="s">
        <v>2875</v>
      </c>
      <c r="K2499" s="662" t="s">
        <v>2876</v>
      </c>
      <c r="L2499" s="663">
        <v>1708.55</v>
      </c>
      <c r="M2499" s="663">
        <v>1708.55</v>
      </c>
      <c r="N2499" s="662">
        <v>1</v>
      </c>
      <c r="O2499" s="745">
        <v>0.5</v>
      </c>
      <c r="P2499" s="663">
        <v>1708.55</v>
      </c>
      <c r="Q2499" s="678">
        <v>1</v>
      </c>
      <c r="R2499" s="662">
        <v>1</v>
      </c>
      <c r="S2499" s="678">
        <v>1</v>
      </c>
      <c r="T2499" s="745">
        <v>0.5</v>
      </c>
      <c r="U2499" s="701">
        <v>1</v>
      </c>
    </row>
    <row r="2500" spans="1:21" ht="14.4" customHeight="1" x14ac:dyDescent="0.3">
      <c r="A2500" s="661">
        <v>12</v>
      </c>
      <c r="B2500" s="662" t="s">
        <v>543</v>
      </c>
      <c r="C2500" s="662" t="s">
        <v>2356</v>
      </c>
      <c r="D2500" s="743" t="s">
        <v>4570</v>
      </c>
      <c r="E2500" s="744" t="s">
        <v>2384</v>
      </c>
      <c r="F2500" s="662" t="s">
        <v>2351</v>
      </c>
      <c r="G2500" s="662" t="s">
        <v>2412</v>
      </c>
      <c r="H2500" s="662" t="s">
        <v>544</v>
      </c>
      <c r="I2500" s="662" t="s">
        <v>2413</v>
      </c>
      <c r="J2500" s="662" t="s">
        <v>1457</v>
      </c>
      <c r="K2500" s="662" t="s">
        <v>2414</v>
      </c>
      <c r="L2500" s="663">
        <v>22.44</v>
      </c>
      <c r="M2500" s="663">
        <v>179.52</v>
      </c>
      <c r="N2500" s="662">
        <v>8</v>
      </c>
      <c r="O2500" s="745">
        <v>8</v>
      </c>
      <c r="P2500" s="663">
        <v>89.76</v>
      </c>
      <c r="Q2500" s="678">
        <v>0.5</v>
      </c>
      <c r="R2500" s="662">
        <v>4</v>
      </c>
      <c r="S2500" s="678">
        <v>0.5</v>
      </c>
      <c r="T2500" s="745">
        <v>4</v>
      </c>
      <c r="U2500" s="701">
        <v>0.5</v>
      </c>
    </row>
    <row r="2501" spans="1:21" ht="14.4" customHeight="1" x14ac:dyDescent="0.3">
      <c r="A2501" s="661">
        <v>12</v>
      </c>
      <c r="B2501" s="662" t="s">
        <v>543</v>
      </c>
      <c r="C2501" s="662" t="s">
        <v>2356</v>
      </c>
      <c r="D2501" s="743" t="s">
        <v>4570</v>
      </c>
      <c r="E2501" s="744" t="s">
        <v>2384</v>
      </c>
      <c r="F2501" s="662" t="s">
        <v>2351</v>
      </c>
      <c r="G2501" s="662" t="s">
        <v>2412</v>
      </c>
      <c r="H2501" s="662" t="s">
        <v>544</v>
      </c>
      <c r="I2501" s="662" t="s">
        <v>1774</v>
      </c>
      <c r="J2501" s="662" t="s">
        <v>1775</v>
      </c>
      <c r="K2501" s="662" t="s">
        <v>2414</v>
      </c>
      <c r="L2501" s="663">
        <v>22.44</v>
      </c>
      <c r="M2501" s="663">
        <v>22.44</v>
      </c>
      <c r="N2501" s="662">
        <v>1</v>
      </c>
      <c r="O2501" s="745">
        <v>1</v>
      </c>
      <c r="P2501" s="663">
        <v>22.44</v>
      </c>
      <c r="Q2501" s="678">
        <v>1</v>
      </c>
      <c r="R2501" s="662">
        <v>1</v>
      </c>
      <c r="S2501" s="678">
        <v>1</v>
      </c>
      <c r="T2501" s="745">
        <v>1</v>
      </c>
      <c r="U2501" s="701">
        <v>1</v>
      </c>
    </row>
    <row r="2502" spans="1:21" ht="14.4" customHeight="1" x14ac:dyDescent="0.3">
      <c r="A2502" s="661">
        <v>12</v>
      </c>
      <c r="B2502" s="662" t="s">
        <v>543</v>
      </c>
      <c r="C2502" s="662" t="s">
        <v>2356</v>
      </c>
      <c r="D2502" s="743" t="s">
        <v>4570</v>
      </c>
      <c r="E2502" s="744" t="s">
        <v>2384</v>
      </c>
      <c r="F2502" s="662" t="s">
        <v>2351</v>
      </c>
      <c r="G2502" s="662" t="s">
        <v>2537</v>
      </c>
      <c r="H2502" s="662" t="s">
        <v>1529</v>
      </c>
      <c r="I2502" s="662" t="s">
        <v>1543</v>
      </c>
      <c r="J2502" s="662" t="s">
        <v>1544</v>
      </c>
      <c r="K2502" s="662" t="s">
        <v>2257</v>
      </c>
      <c r="L2502" s="663">
        <v>131.54</v>
      </c>
      <c r="M2502" s="663">
        <v>131.54</v>
      </c>
      <c r="N2502" s="662">
        <v>1</v>
      </c>
      <c r="O2502" s="745">
        <v>1</v>
      </c>
      <c r="P2502" s="663">
        <v>131.54</v>
      </c>
      <c r="Q2502" s="678">
        <v>1</v>
      </c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12</v>
      </c>
      <c r="B2503" s="662" t="s">
        <v>543</v>
      </c>
      <c r="C2503" s="662" t="s">
        <v>2356</v>
      </c>
      <c r="D2503" s="743" t="s">
        <v>4570</v>
      </c>
      <c r="E2503" s="744" t="s">
        <v>2384</v>
      </c>
      <c r="F2503" s="662" t="s">
        <v>2351</v>
      </c>
      <c r="G2503" s="662" t="s">
        <v>2537</v>
      </c>
      <c r="H2503" s="662" t="s">
        <v>544</v>
      </c>
      <c r="I2503" s="662" t="s">
        <v>2893</v>
      </c>
      <c r="J2503" s="662" t="s">
        <v>2894</v>
      </c>
      <c r="K2503" s="662" t="s">
        <v>2895</v>
      </c>
      <c r="L2503" s="663">
        <v>438.49</v>
      </c>
      <c r="M2503" s="663">
        <v>438.49</v>
      </c>
      <c r="N2503" s="662">
        <v>1</v>
      </c>
      <c r="O2503" s="745">
        <v>1</v>
      </c>
      <c r="P2503" s="663">
        <v>438.49</v>
      </c>
      <c r="Q2503" s="678">
        <v>1</v>
      </c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12</v>
      </c>
      <c r="B2504" s="662" t="s">
        <v>543</v>
      </c>
      <c r="C2504" s="662" t="s">
        <v>2356</v>
      </c>
      <c r="D2504" s="743" t="s">
        <v>4570</v>
      </c>
      <c r="E2504" s="744" t="s">
        <v>2384</v>
      </c>
      <c r="F2504" s="662" t="s">
        <v>2351</v>
      </c>
      <c r="G2504" s="662" t="s">
        <v>2537</v>
      </c>
      <c r="H2504" s="662" t="s">
        <v>544</v>
      </c>
      <c r="I2504" s="662" t="s">
        <v>4486</v>
      </c>
      <c r="J2504" s="662" t="s">
        <v>2894</v>
      </c>
      <c r="K2504" s="662" t="s">
        <v>4487</v>
      </c>
      <c r="L2504" s="663">
        <v>131.54</v>
      </c>
      <c r="M2504" s="663">
        <v>394.62</v>
      </c>
      <c r="N2504" s="662">
        <v>3</v>
      </c>
      <c r="O2504" s="745">
        <v>2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12</v>
      </c>
      <c r="B2505" s="662" t="s">
        <v>543</v>
      </c>
      <c r="C2505" s="662" t="s">
        <v>2356</v>
      </c>
      <c r="D2505" s="743" t="s">
        <v>4570</v>
      </c>
      <c r="E2505" s="744" t="s">
        <v>2384</v>
      </c>
      <c r="F2505" s="662" t="s">
        <v>2351</v>
      </c>
      <c r="G2505" s="662" t="s">
        <v>2537</v>
      </c>
      <c r="H2505" s="662" t="s">
        <v>1529</v>
      </c>
      <c r="I2505" s="662" t="s">
        <v>2538</v>
      </c>
      <c r="J2505" s="662" t="s">
        <v>1544</v>
      </c>
      <c r="K2505" s="662" t="s">
        <v>2539</v>
      </c>
      <c r="L2505" s="663">
        <v>394.64</v>
      </c>
      <c r="M2505" s="663">
        <v>394.64</v>
      </c>
      <c r="N2505" s="662">
        <v>1</v>
      </c>
      <c r="O2505" s="745">
        <v>1</v>
      </c>
      <c r="P2505" s="663">
        <v>394.64</v>
      </c>
      <c r="Q2505" s="678">
        <v>1</v>
      </c>
      <c r="R2505" s="662">
        <v>1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12</v>
      </c>
      <c r="B2506" s="662" t="s">
        <v>543</v>
      </c>
      <c r="C2506" s="662" t="s">
        <v>2356</v>
      </c>
      <c r="D2506" s="743" t="s">
        <v>4570</v>
      </c>
      <c r="E2506" s="744" t="s">
        <v>2384</v>
      </c>
      <c r="F2506" s="662" t="s">
        <v>2351</v>
      </c>
      <c r="G2506" s="662" t="s">
        <v>2537</v>
      </c>
      <c r="H2506" s="662" t="s">
        <v>1529</v>
      </c>
      <c r="I2506" s="662" t="s">
        <v>2620</v>
      </c>
      <c r="J2506" s="662" t="s">
        <v>1544</v>
      </c>
      <c r="K2506" s="662" t="s">
        <v>2621</v>
      </c>
      <c r="L2506" s="663">
        <v>438.49</v>
      </c>
      <c r="M2506" s="663">
        <v>876.98</v>
      </c>
      <c r="N2506" s="662">
        <v>2</v>
      </c>
      <c r="O2506" s="745">
        <v>2</v>
      </c>
      <c r="P2506" s="663">
        <v>876.98</v>
      </c>
      <c r="Q2506" s="678">
        <v>1</v>
      </c>
      <c r="R2506" s="662">
        <v>2</v>
      </c>
      <c r="S2506" s="678">
        <v>1</v>
      </c>
      <c r="T2506" s="745">
        <v>2</v>
      </c>
      <c r="U2506" s="701">
        <v>1</v>
      </c>
    </row>
    <row r="2507" spans="1:21" ht="14.4" customHeight="1" x14ac:dyDescent="0.3">
      <c r="A2507" s="661">
        <v>12</v>
      </c>
      <c r="B2507" s="662" t="s">
        <v>543</v>
      </c>
      <c r="C2507" s="662" t="s">
        <v>2356</v>
      </c>
      <c r="D2507" s="743" t="s">
        <v>4570</v>
      </c>
      <c r="E2507" s="744" t="s">
        <v>2384</v>
      </c>
      <c r="F2507" s="662" t="s">
        <v>2351</v>
      </c>
      <c r="G2507" s="662" t="s">
        <v>2537</v>
      </c>
      <c r="H2507" s="662" t="s">
        <v>544</v>
      </c>
      <c r="I2507" s="662" t="s">
        <v>4095</v>
      </c>
      <c r="J2507" s="662" t="s">
        <v>3713</v>
      </c>
      <c r="K2507" s="662" t="s">
        <v>4096</v>
      </c>
      <c r="L2507" s="663">
        <v>438.49</v>
      </c>
      <c r="M2507" s="663">
        <v>438.49</v>
      </c>
      <c r="N2507" s="662">
        <v>1</v>
      </c>
      <c r="O2507" s="745">
        <v>0.5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12</v>
      </c>
      <c r="B2508" s="662" t="s">
        <v>543</v>
      </c>
      <c r="C2508" s="662" t="s">
        <v>2356</v>
      </c>
      <c r="D2508" s="743" t="s">
        <v>4570</v>
      </c>
      <c r="E2508" s="744" t="s">
        <v>2384</v>
      </c>
      <c r="F2508" s="662" t="s">
        <v>2351</v>
      </c>
      <c r="G2508" s="662" t="s">
        <v>2415</v>
      </c>
      <c r="H2508" s="662" t="s">
        <v>544</v>
      </c>
      <c r="I2508" s="662" t="s">
        <v>2709</v>
      </c>
      <c r="J2508" s="662" t="s">
        <v>2417</v>
      </c>
      <c r="K2508" s="662" t="s">
        <v>2710</v>
      </c>
      <c r="L2508" s="663">
        <v>0</v>
      </c>
      <c r="M2508" s="663">
        <v>0</v>
      </c>
      <c r="N2508" s="662">
        <v>2</v>
      </c>
      <c r="O2508" s="745">
        <v>1</v>
      </c>
      <c r="P2508" s="663"/>
      <c r="Q2508" s="678"/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12</v>
      </c>
      <c r="B2509" s="662" t="s">
        <v>543</v>
      </c>
      <c r="C2509" s="662" t="s">
        <v>2356</v>
      </c>
      <c r="D2509" s="743" t="s">
        <v>4570</v>
      </c>
      <c r="E2509" s="744" t="s">
        <v>2384</v>
      </c>
      <c r="F2509" s="662" t="s">
        <v>2351</v>
      </c>
      <c r="G2509" s="662" t="s">
        <v>2415</v>
      </c>
      <c r="H2509" s="662" t="s">
        <v>544</v>
      </c>
      <c r="I2509" s="662" t="s">
        <v>2416</v>
      </c>
      <c r="J2509" s="662" t="s">
        <v>2417</v>
      </c>
      <c r="K2509" s="662" t="s">
        <v>2418</v>
      </c>
      <c r="L2509" s="663">
        <v>1514.87</v>
      </c>
      <c r="M2509" s="663">
        <v>3029.74</v>
      </c>
      <c r="N2509" s="662">
        <v>2</v>
      </c>
      <c r="O2509" s="745">
        <v>2</v>
      </c>
      <c r="P2509" s="663">
        <v>3029.74</v>
      </c>
      <c r="Q2509" s="678">
        <v>1</v>
      </c>
      <c r="R2509" s="662">
        <v>2</v>
      </c>
      <c r="S2509" s="678">
        <v>1</v>
      </c>
      <c r="T2509" s="745">
        <v>2</v>
      </c>
      <c r="U2509" s="701">
        <v>1</v>
      </c>
    </row>
    <row r="2510" spans="1:21" ht="14.4" customHeight="1" x14ac:dyDescent="0.3">
      <c r="A2510" s="661">
        <v>12</v>
      </c>
      <c r="B2510" s="662" t="s">
        <v>543</v>
      </c>
      <c r="C2510" s="662" t="s">
        <v>2356</v>
      </c>
      <c r="D2510" s="743" t="s">
        <v>4570</v>
      </c>
      <c r="E2510" s="744" t="s">
        <v>2384</v>
      </c>
      <c r="F2510" s="662" t="s">
        <v>2351</v>
      </c>
      <c r="G2510" s="662" t="s">
        <v>2588</v>
      </c>
      <c r="H2510" s="662" t="s">
        <v>1529</v>
      </c>
      <c r="I2510" s="662" t="s">
        <v>2589</v>
      </c>
      <c r="J2510" s="662" t="s">
        <v>2590</v>
      </c>
      <c r="K2510" s="662" t="s">
        <v>2591</v>
      </c>
      <c r="L2510" s="663">
        <v>99.91</v>
      </c>
      <c r="M2510" s="663">
        <v>199.82</v>
      </c>
      <c r="N2510" s="662">
        <v>2</v>
      </c>
      <c r="O2510" s="745">
        <v>1</v>
      </c>
      <c r="P2510" s="663">
        <v>199.82</v>
      </c>
      <c r="Q2510" s="678">
        <v>1</v>
      </c>
      <c r="R2510" s="662">
        <v>2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12</v>
      </c>
      <c r="B2511" s="662" t="s">
        <v>543</v>
      </c>
      <c r="C2511" s="662" t="s">
        <v>2356</v>
      </c>
      <c r="D2511" s="743" t="s">
        <v>4570</v>
      </c>
      <c r="E2511" s="744" t="s">
        <v>2384</v>
      </c>
      <c r="F2511" s="662" t="s">
        <v>2351</v>
      </c>
      <c r="G2511" s="662" t="s">
        <v>2906</v>
      </c>
      <c r="H2511" s="662" t="s">
        <v>544</v>
      </c>
      <c r="I2511" s="662" t="s">
        <v>2910</v>
      </c>
      <c r="J2511" s="662" t="s">
        <v>2911</v>
      </c>
      <c r="K2511" s="662" t="s">
        <v>2912</v>
      </c>
      <c r="L2511" s="663">
        <v>234.09</v>
      </c>
      <c r="M2511" s="663">
        <v>234.09</v>
      </c>
      <c r="N2511" s="662">
        <v>1</v>
      </c>
      <c r="O2511" s="745">
        <v>0.5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12</v>
      </c>
      <c r="B2512" s="662" t="s">
        <v>543</v>
      </c>
      <c r="C2512" s="662" t="s">
        <v>2356</v>
      </c>
      <c r="D2512" s="743" t="s">
        <v>4570</v>
      </c>
      <c r="E2512" s="744" t="s">
        <v>2384</v>
      </c>
      <c r="F2512" s="662" t="s">
        <v>2351</v>
      </c>
      <c r="G2512" s="662" t="s">
        <v>2729</v>
      </c>
      <c r="H2512" s="662" t="s">
        <v>544</v>
      </c>
      <c r="I2512" s="662" t="s">
        <v>4488</v>
      </c>
      <c r="J2512" s="662" t="s">
        <v>1429</v>
      </c>
      <c r="K2512" s="662" t="s">
        <v>4489</v>
      </c>
      <c r="L2512" s="663">
        <v>0</v>
      </c>
      <c r="M2512" s="663">
        <v>0</v>
      </c>
      <c r="N2512" s="662">
        <v>1</v>
      </c>
      <c r="O2512" s="745">
        <v>1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12</v>
      </c>
      <c r="B2513" s="662" t="s">
        <v>543</v>
      </c>
      <c r="C2513" s="662" t="s">
        <v>2356</v>
      </c>
      <c r="D2513" s="743" t="s">
        <v>4570</v>
      </c>
      <c r="E2513" s="744" t="s">
        <v>2384</v>
      </c>
      <c r="F2513" s="662" t="s">
        <v>2351</v>
      </c>
      <c r="G2513" s="662" t="s">
        <v>2919</v>
      </c>
      <c r="H2513" s="662" t="s">
        <v>544</v>
      </c>
      <c r="I2513" s="662" t="s">
        <v>2923</v>
      </c>
      <c r="J2513" s="662" t="s">
        <v>2921</v>
      </c>
      <c r="K2513" s="662" t="s">
        <v>2924</v>
      </c>
      <c r="L2513" s="663">
        <v>0</v>
      </c>
      <c r="M2513" s="663">
        <v>0</v>
      </c>
      <c r="N2513" s="662">
        <v>1</v>
      </c>
      <c r="O2513" s="745">
        <v>1</v>
      </c>
      <c r="P2513" s="663">
        <v>0</v>
      </c>
      <c r="Q2513" s="678"/>
      <c r="R2513" s="662">
        <v>1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12</v>
      </c>
      <c r="B2514" s="662" t="s">
        <v>543</v>
      </c>
      <c r="C2514" s="662" t="s">
        <v>2356</v>
      </c>
      <c r="D2514" s="743" t="s">
        <v>4570</v>
      </c>
      <c r="E2514" s="744" t="s">
        <v>2384</v>
      </c>
      <c r="F2514" s="662" t="s">
        <v>2351</v>
      </c>
      <c r="G2514" s="662" t="s">
        <v>2919</v>
      </c>
      <c r="H2514" s="662" t="s">
        <v>544</v>
      </c>
      <c r="I2514" s="662" t="s">
        <v>4490</v>
      </c>
      <c r="J2514" s="662" t="s">
        <v>2921</v>
      </c>
      <c r="K2514" s="662" t="s">
        <v>4491</v>
      </c>
      <c r="L2514" s="663">
        <v>0</v>
      </c>
      <c r="M2514" s="663">
        <v>0</v>
      </c>
      <c r="N2514" s="662">
        <v>1</v>
      </c>
      <c r="O2514" s="745">
        <v>1</v>
      </c>
      <c r="P2514" s="663">
        <v>0</v>
      </c>
      <c r="Q2514" s="678"/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12</v>
      </c>
      <c r="B2515" s="662" t="s">
        <v>543</v>
      </c>
      <c r="C2515" s="662" t="s">
        <v>2356</v>
      </c>
      <c r="D2515" s="743" t="s">
        <v>4570</v>
      </c>
      <c r="E2515" s="744" t="s">
        <v>2384</v>
      </c>
      <c r="F2515" s="662" t="s">
        <v>2351</v>
      </c>
      <c r="G2515" s="662" t="s">
        <v>3884</v>
      </c>
      <c r="H2515" s="662" t="s">
        <v>544</v>
      </c>
      <c r="I2515" s="662" t="s">
        <v>3885</v>
      </c>
      <c r="J2515" s="662" t="s">
        <v>3886</v>
      </c>
      <c r="K2515" s="662" t="s">
        <v>3887</v>
      </c>
      <c r="L2515" s="663">
        <v>0</v>
      </c>
      <c r="M2515" s="663">
        <v>0</v>
      </c>
      <c r="N2515" s="662">
        <v>1</v>
      </c>
      <c r="O2515" s="745">
        <v>1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12</v>
      </c>
      <c r="B2516" s="662" t="s">
        <v>543</v>
      </c>
      <c r="C2516" s="662" t="s">
        <v>2356</v>
      </c>
      <c r="D2516" s="743" t="s">
        <v>4570</v>
      </c>
      <c r="E2516" s="744" t="s">
        <v>2384</v>
      </c>
      <c r="F2516" s="662" t="s">
        <v>2353</v>
      </c>
      <c r="G2516" s="662" t="s">
        <v>2671</v>
      </c>
      <c r="H2516" s="662" t="s">
        <v>544</v>
      </c>
      <c r="I2516" s="662" t="s">
        <v>3378</v>
      </c>
      <c r="J2516" s="662" t="s">
        <v>3379</v>
      </c>
      <c r="K2516" s="662" t="s">
        <v>3380</v>
      </c>
      <c r="L2516" s="663">
        <v>124</v>
      </c>
      <c r="M2516" s="663">
        <v>248</v>
      </c>
      <c r="N2516" s="662">
        <v>2</v>
      </c>
      <c r="O2516" s="745">
        <v>1</v>
      </c>
      <c r="P2516" s="663">
        <v>248</v>
      </c>
      <c r="Q2516" s="678">
        <v>1</v>
      </c>
      <c r="R2516" s="662">
        <v>2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12</v>
      </c>
      <c r="B2517" s="662" t="s">
        <v>543</v>
      </c>
      <c r="C2517" s="662" t="s">
        <v>2356</v>
      </c>
      <c r="D2517" s="743" t="s">
        <v>4570</v>
      </c>
      <c r="E2517" s="744" t="s">
        <v>2384</v>
      </c>
      <c r="F2517" s="662" t="s">
        <v>2353</v>
      </c>
      <c r="G2517" s="662" t="s">
        <v>2671</v>
      </c>
      <c r="H2517" s="662" t="s">
        <v>544</v>
      </c>
      <c r="I2517" s="662" t="s">
        <v>3393</v>
      </c>
      <c r="J2517" s="662" t="s">
        <v>3394</v>
      </c>
      <c r="K2517" s="662" t="s">
        <v>2432</v>
      </c>
      <c r="L2517" s="663">
        <v>161</v>
      </c>
      <c r="M2517" s="663">
        <v>644</v>
      </c>
      <c r="N2517" s="662">
        <v>4</v>
      </c>
      <c r="O2517" s="745">
        <v>2</v>
      </c>
      <c r="P2517" s="663">
        <v>644</v>
      </c>
      <c r="Q2517" s="678">
        <v>1</v>
      </c>
      <c r="R2517" s="662">
        <v>4</v>
      </c>
      <c r="S2517" s="678">
        <v>1</v>
      </c>
      <c r="T2517" s="745">
        <v>2</v>
      </c>
      <c r="U2517" s="701">
        <v>1</v>
      </c>
    </row>
    <row r="2518" spans="1:21" ht="14.4" customHeight="1" x14ac:dyDescent="0.3">
      <c r="A2518" s="661">
        <v>12</v>
      </c>
      <c r="B2518" s="662" t="s">
        <v>543</v>
      </c>
      <c r="C2518" s="662" t="s">
        <v>2356</v>
      </c>
      <c r="D2518" s="743" t="s">
        <v>4570</v>
      </c>
      <c r="E2518" s="744" t="s">
        <v>2384</v>
      </c>
      <c r="F2518" s="662" t="s">
        <v>2353</v>
      </c>
      <c r="G2518" s="662" t="s">
        <v>2671</v>
      </c>
      <c r="H2518" s="662" t="s">
        <v>544</v>
      </c>
      <c r="I2518" s="662" t="s">
        <v>3395</v>
      </c>
      <c r="J2518" s="662" t="s">
        <v>3396</v>
      </c>
      <c r="K2518" s="662" t="s">
        <v>3397</v>
      </c>
      <c r="L2518" s="663">
        <v>500</v>
      </c>
      <c r="M2518" s="663">
        <v>1000</v>
      </c>
      <c r="N2518" s="662">
        <v>2</v>
      </c>
      <c r="O2518" s="745">
        <v>2</v>
      </c>
      <c r="P2518" s="663">
        <v>1000</v>
      </c>
      <c r="Q2518" s="678">
        <v>1</v>
      </c>
      <c r="R2518" s="662">
        <v>2</v>
      </c>
      <c r="S2518" s="678">
        <v>1</v>
      </c>
      <c r="T2518" s="745">
        <v>2</v>
      </c>
      <c r="U2518" s="701">
        <v>1</v>
      </c>
    </row>
    <row r="2519" spans="1:21" ht="14.4" customHeight="1" x14ac:dyDescent="0.3">
      <c r="A2519" s="661">
        <v>12</v>
      </c>
      <c r="B2519" s="662" t="s">
        <v>543</v>
      </c>
      <c r="C2519" s="662" t="s">
        <v>2356</v>
      </c>
      <c r="D2519" s="743" t="s">
        <v>4570</v>
      </c>
      <c r="E2519" s="744" t="s">
        <v>2384</v>
      </c>
      <c r="F2519" s="662" t="s">
        <v>2353</v>
      </c>
      <c r="G2519" s="662" t="s">
        <v>2671</v>
      </c>
      <c r="H2519" s="662" t="s">
        <v>544</v>
      </c>
      <c r="I2519" s="662" t="s">
        <v>3398</v>
      </c>
      <c r="J2519" s="662" t="s">
        <v>3399</v>
      </c>
      <c r="K2519" s="662" t="s">
        <v>3400</v>
      </c>
      <c r="L2519" s="663">
        <v>579</v>
      </c>
      <c r="M2519" s="663">
        <v>579</v>
      </c>
      <c r="N2519" s="662">
        <v>1</v>
      </c>
      <c r="O2519" s="745">
        <v>1</v>
      </c>
      <c r="P2519" s="663">
        <v>579</v>
      </c>
      <c r="Q2519" s="678">
        <v>1</v>
      </c>
      <c r="R2519" s="662">
        <v>1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12</v>
      </c>
      <c r="B2520" s="662" t="s">
        <v>543</v>
      </c>
      <c r="C2520" s="662" t="s">
        <v>2356</v>
      </c>
      <c r="D2520" s="743" t="s">
        <v>4570</v>
      </c>
      <c r="E2520" s="744" t="s">
        <v>2384</v>
      </c>
      <c r="F2520" s="662" t="s">
        <v>2353</v>
      </c>
      <c r="G2520" s="662" t="s">
        <v>2671</v>
      </c>
      <c r="H2520" s="662" t="s">
        <v>544</v>
      </c>
      <c r="I2520" s="662" t="s">
        <v>3443</v>
      </c>
      <c r="J2520" s="662" t="s">
        <v>3444</v>
      </c>
      <c r="K2520" s="662" t="s">
        <v>3414</v>
      </c>
      <c r="L2520" s="663">
        <v>1000</v>
      </c>
      <c r="M2520" s="663">
        <v>3000</v>
      </c>
      <c r="N2520" s="662">
        <v>3</v>
      </c>
      <c r="O2520" s="745">
        <v>2</v>
      </c>
      <c r="P2520" s="663">
        <v>3000</v>
      </c>
      <c r="Q2520" s="678">
        <v>1</v>
      </c>
      <c r="R2520" s="662">
        <v>3</v>
      </c>
      <c r="S2520" s="678">
        <v>1</v>
      </c>
      <c r="T2520" s="745">
        <v>2</v>
      </c>
      <c r="U2520" s="701">
        <v>1</v>
      </c>
    </row>
    <row r="2521" spans="1:21" ht="14.4" customHeight="1" x14ac:dyDescent="0.3">
      <c r="A2521" s="661">
        <v>12</v>
      </c>
      <c r="B2521" s="662" t="s">
        <v>543</v>
      </c>
      <c r="C2521" s="662" t="s">
        <v>2356</v>
      </c>
      <c r="D2521" s="743" t="s">
        <v>4570</v>
      </c>
      <c r="E2521" s="744" t="s">
        <v>2384</v>
      </c>
      <c r="F2521" s="662" t="s">
        <v>2353</v>
      </c>
      <c r="G2521" s="662" t="s">
        <v>2671</v>
      </c>
      <c r="H2521" s="662" t="s">
        <v>544</v>
      </c>
      <c r="I2521" s="662" t="s">
        <v>3155</v>
      </c>
      <c r="J2521" s="662" t="s">
        <v>3156</v>
      </c>
      <c r="K2521" s="662" t="s">
        <v>3157</v>
      </c>
      <c r="L2521" s="663">
        <v>300</v>
      </c>
      <c r="M2521" s="663">
        <v>1500</v>
      </c>
      <c r="N2521" s="662">
        <v>5</v>
      </c>
      <c r="O2521" s="745">
        <v>2</v>
      </c>
      <c r="P2521" s="663">
        <v>1500</v>
      </c>
      <c r="Q2521" s="678">
        <v>1</v>
      </c>
      <c r="R2521" s="662">
        <v>5</v>
      </c>
      <c r="S2521" s="678">
        <v>1</v>
      </c>
      <c r="T2521" s="745">
        <v>2</v>
      </c>
      <c r="U2521" s="701">
        <v>1</v>
      </c>
    </row>
    <row r="2522" spans="1:21" ht="14.4" customHeight="1" x14ac:dyDescent="0.3">
      <c r="A2522" s="661">
        <v>12</v>
      </c>
      <c r="B2522" s="662" t="s">
        <v>543</v>
      </c>
      <c r="C2522" s="662" t="s">
        <v>2356</v>
      </c>
      <c r="D2522" s="743" t="s">
        <v>4570</v>
      </c>
      <c r="E2522" s="744" t="s">
        <v>2384</v>
      </c>
      <c r="F2522" s="662" t="s">
        <v>2353</v>
      </c>
      <c r="G2522" s="662" t="s">
        <v>2671</v>
      </c>
      <c r="H2522" s="662" t="s">
        <v>544</v>
      </c>
      <c r="I2522" s="662" t="s">
        <v>3477</v>
      </c>
      <c r="J2522" s="662" t="s">
        <v>3478</v>
      </c>
      <c r="K2522" s="662" t="s">
        <v>3479</v>
      </c>
      <c r="L2522" s="663">
        <v>1743</v>
      </c>
      <c r="M2522" s="663">
        <v>8715</v>
      </c>
      <c r="N2522" s="662">
        <v>5</v>
      </c>
      <c r="O2522" s="745">
        <v>1</v>
      </c>
      <c r="P2522" s="663">
        <v>8715</v>
      </c>
      <c r="Q2522" s="678">
        <v>1</v>
      </c>
      <c r="R2522" s="662">
        <v>5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12</v>
      </c>
      <c r="B2523" s="662" t="s">
        <v>543</v>
      </c>
      <c r="C2523" s="662" t="s">
        <v>2356</v>
      </c>
      <c r="D2523" s="743" t="s">
        <v>4570</v>
      </c>
      <c r="E2523" s="744" t="s">
        <v>2384</v>
      </c>
      <c r="F2523" s="662" t="s">
        <v>2353</v>
      </c>
      <c r="G2523" s="662" t="s">
        <v>2671</v>
      </c>
      <c r="H2523" s="662" t="s">
        <v>544</v>
      </c>
      <c r="I2523" s="662" t="s">
        <v>3480</v>
      </c>
      <c r="J2523" s="662" t="s">
        <v>3481</v>
      </c>
      <c r="K2523" s="662" t="s">
        <v>3482</v>
      </c>
      <c r="L2523" s="663">
        <v>1027.5</v>
      </c>
      <c r="M2523" s="663">
        <v>9247.5</v>
      </c>
      <c r="N2523" s="662">
        <v>9</v>
      </c>
      <c r="O2523" s="745">
        <v>1</v>
      </c>
      <c r="P2523" s="663">
        <v>9247.5</v>
      </c>
      <c r="Q2523" s="678">
        <v>1</v>
      </c>
      <c r="R2523" s="662">
        <v>9</v>
      </c>
      <c r="S2523" s="678">
        <v>1</v>
      </c>
      <c r="T2523" s="745">
        <v>1</v>
      </c>
      <c r="U2523" s="701">
        <v>1</v>
      </c>
    </row>
    <row r="2524" spans="1:21" ht="14.4" customHeight="1" x14ac:dyDescent="0.3">
      <c r="A2524" s="661">
        <v>12</v>
      </c>
      <c r="B2524" s="662" t="s">
        <v>543</v>
      </c>
      <c r="C2524" s="662" t="s">
        <v>2356</v>
      </c>
      <c r="D2524" s="743" t="s">
        <v>4570</v>
      </c>
      <c r="E2524" s="744" t="s">
        <v>2384</v>
      </c>
      <c r="F2524" s="662" t="s">
        <v>2353</v>
      </c>
      <c r="G2524" s="662" t="s">
        <v>2671</v>
      </c>
      <c r="H2524" s="662" t="s">
        <v>544</v>
      </c>
      <c r="I2524" s="662" t="s">
        <v>3487</v>
      </c>
      <c r="J2524" s="662" t="s">
        <v>3488</v>
      </c>
      <c r="K2524" s="662" t="s">
        <v>3489</v>
      </c>
      <c r="L2524" s="663">
        <v>198.08</v>
      </c>
      <c r="M2524" s="663">
        <v>594.24</v>
      </c>
      <c r="N2524" s="662">
        <v>3</v>
      </c>
      <c r="O2524" s="745">
        <v>1</v>
      </c>
      <c r="P2524" s="663">
        <v>594.24</v>
      </c>
      <c r="Q2524" s="678">
        <v>1</v>
      </c>
      <c r="R2524" s="662">
        <v>3</v>
      </c>
      <c r="S2524" s="678">
        <v>1</v>
      </c>
      <c r="T2524" s="745">
        <v>1</v>
      </c>
      <c r="U2524" s="701">
        <v>1</v>
      </c>
    </row>
    <row r="2525" spans="1:21" ht="14.4" customHeight="1" x14ac:dyDescent="0.3">
      <c r="A2525" s="661">
        <v>12</v>
      </c>
      <c r="B2525" s="662" t="s">
        <v>543</v>
      </c>
      <c r="C2525" s="662" t="s">
        <v>2356</v>
      </c>
      <c r="D2525" s="743" t="s">
        <v>4570</v>
      </c>
      <c r="E2525" s="744" t="s">
        <v>2384</v>
      </c>
      <c r="F2525" s="662" t="s">
        <v>2353</v>
      </c>
      <c r="G2525" s="662" t="s">
        <v>2671</v>
      </c>
      <c r="H2525" s="662" t="s">
        <v>544</v>
      </c>
      <c r="I2525" s="662" t="s">
        <v>3490</v>
      </c>
      <c r="J2525" s="662" t="s">
        <v>3491</v>
      </c>
      <c r="K2525" s="662" t="s">
        <v>3492</v>
      </c>
      <c r="L2525" s="663">
        <v>159.5</v>
      </c>
      <c r="M2525" s="663">
        <v>478.5</v>
      </c>
      <c r="N2525" s="662">
        <v>3</v>
      </c>
      <c r="O2525" s="745">
        <v>1</v>
      </c>
      <c r="P2525" s="663">
        <v>478.5</v>
      </c>
      <c r="Q2525" s="678">
        <v>1</v>
      </c>
      <c r="R2525" s="662">
        <v>3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12</v>
      </c>
      <c r="B2526" s="662" t="s">
        <v>543</v>
      </c>
      <c r="C2526" s="662" t="s">
        <v>2356</v>
      </c>
      <c r="D2526" s="743" t="s">
        <v>4570</v>
      </c>
      <c r="E2526" s="744" t="s">
        <v>2384</v>
      </c>
      <c r="F2526" s="662" t="s">
        <v>2353</v>
      </c>
      <c r="G2526" s="662" t="s">
        <v>2671</v>
      </c>
      <c r="H2526" s="662" t="s">
        <v>544</v>
      </c>
      <c r="I2526" s="662" t="s">
        <v>3499</v>
      </c>
      <c r="J2526" s="662" t="s">
        <v>3500</v>
      </c>
      <c r="K2526" s="662" t="s">
        <v>3501</v>
      </c>
      <c r="L2526" s="663">
        <v>3000</v>
      </c>
      <c r="M2526" s="663">
        <v>9000</v>
      </c>
      <c r="N2526" s="662">
        <v>3</v>
      </c>
      <c r="O2526" s="745">
        <v>1</v>
      </c>
      <c r="P2526" s="663">
        <v>9000</v>
      </c>
      <c r="Q2526" s="678">
        <v>1</v>
      </c>
      <c r="R2526" s="662">
        <v>3</v>
      </c>
      <c r="S2526" s="678">
        <v>1</v>
      </c>
      <c r="T2526" s="745">
        <v>1</v>
      </c>
      <c r="U2526" s="701">
        <v>1</v>
      </c>
    </row>
    <row r="2527" spans="1:21" ht="14.4" customHeight="1" x14ac:dyDescent="0.3">
      <c r="A2527" s="661">
        <v>12</v>
      </c>
      <c r="B2527" s="662" t="s">
        <v>543</v>
      </c>
      <c r="C2527" s="662" t="s">
        <v>2356</v>
      </c>
      <c r="D2527" s="743" t="s">
        <v>4570</v>
      </c>
      <c r="E2527" s="744" t="s">
        <v>2384</v>
      </c>
      <c r="F2527" s="662" t="s">
        <v>2353</v>
      </c>
      <c r="G2527" s="662" t="s">
        <v>2671</v>
      </c>
      <c r="H2527" s="662" t="s">
        <v>544</v>
      </c>
      <c r="I2527" s="662" t="s">
        <v>3545</v>
      </c>
      <c r="J2527" s="662" t="s">
        <v>3546</v>
      </c>
      <c r="K2527" s="662" t="s">
        <v>3547</v>
      </c>
      <c r="L2527" s="663">
        <v>1027.5</v>
      </c>
      <c r="M2527" s="663">
        <v>12330</v>
      </c>
      <c r="N2527" s="662">
        <v>12</v>
      </c>
      <c r="O2527" s="745">
        <v>2</v>
      </c>
      <c r="P2527" s="663">
        <v>12330</v>
      </c>
      <c r="Q2527" s="678">
        <v>1</v>
      </c>
      <c r="R2527" s="662">
        <v>12</v>
      </c>
      <c r="S2527" s="678">
        <v>1</v>
      </c>
      <c r="T2527" s="745">
        <v>2</v>
      </c>
      <c r="U2527" s="701">
        <v>1</v>
      </c>
    </row>
    <row r="2528" spans="1:21" ht="14.4" customHeight="1" x14ac:dyDescent="0.3">
      <c r="A2528" s="661">
        <v>12</v>
      </c>
      <c r="B2528" s="662" t="s">
        <v>543</v>
      </c>
      <c r="C2528" s="662" t="s">
        <v>2356</v>
      </c>
      <c r="D2528" s="743" t="s">
        <v>4570</v>
      </c>
      <c r="E2528" s="744" t="s">
        <v>2384</v>
      </c>
      <c r="F2528" s="662" t="s">
        <v>2353</v>
      </c>
      <c r="G2528" s="662" t="s">
        <v>2939</v>
      </c>
      <c r="H2528" s="662" t="s">
        <v>544</v>
      </c>
      <c r="I2528" s="662" t="s">
        <v>3181</v>
      </c>
      <c r="J2528" s="662" t="s">
        <v>3182</v>
      </c>
      <c r="K2528" s="662" t="s">
        <v>3183</v>
      </c>
      <c r="L2528" s="663">
        <v>99</v>
      </c>
      <c r="M2528" s="663">
        <v>396</v>
      </c>
      <c r="N2528" s="662">
        <v>4</v>
      </c>
      <c r="O2528" s="745">
        <v>1</v>
      </c>
      <c r="P2528" s="663">
        <v>396</v>
      </c>
      <c r="Q2528" s="678">
        <v>1</v>
      </c>
      <c r="R2528" s="662">
        <v>4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12</v>
      </c>
      <c r="B2529" s="662" t="s">
        <v>543</v>
      </c>
      <c r="C2529" s="662" t="s">
        <v>2356</v>
      </c>
      <c r="D2529" s="743" t="s">
        <v>4570</v>
      </c>
      <c r="E2529" s="744" t="s">
        <v>2384</v>
      </c>
      <c r="F2529" s="662" t="s">
        <v>2353</v>
      </c>
      <c r="G2529" s="662" t="s">
        <v>2939</v>
      </c>
      <c r="H2529" s="662" t="s">
        <v>544</v>
      </c>
      <c r="I2529" s="662" t="s">
        <v>3184</v>
      </c>
      <c r="J2529" s="662" t="s">
        <v>3185</v>
      </c>
      <c r="K2529" s="662" t="s">
        <v>3186</v>
      </c>
      <c r="L2529" s="663">
        <v>50</v>
      </c>
      <c r="M2529" s="663">
        <v>100</v>
      </c>
      <c r="N2529" s="662">
        <v>2</v>
      </c>
      <c r="O2529" s="745">
        <v>1</v>
      </c>
      <c r="P2529" s="663">
        <v>100</v>
      </c>
      <c r="Q2529" s="678">
        <v>1</v>
      </c>
      <c r="R2529" s="662">
        <v>2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12</v>
      </c>
      <c r="B2530" s="662" t="s">
        <v>543</v>
      </c>
      <c r="C2530" s="662" t="s">
        <v>2356</v>
      </c>
      <c r="D2530" s="743" t="s">
        <v>4570</v>
      </c>
      <c r="E2530" s="744" t="s">
        <v>2384</v>
      </c>
      <c r="F2530" s="662" t="s">
        <v>2353</v>
      </c>
      <c r="G2530" s="662" t="s">
        <v>2426</v>
      </c>
      <c r="H2530" s="662" t="s">
        <v>544</v>
      </c>
      <c r="I2530" s="662" t="s">
        <v>2955</v>
      </c>
      <c r="J2530" s="662" t="s">
        <v>2956</v>
      </c>
      <c r="K2530" s="662" t="s">
        <v>2957</v>
      </c>
      <c r="L2530" s="663">
        <v>149.99</v>
      </c>
      <c r="M2530" s="663">
        <v>1349.91</v>
      </c>
      <c r="N2530" s="662">
        <v>9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12</v>
      </c>
      <c r="B2531" s="662" t="s">
        <v>543</v>
      </c>
      <c r="C2531" s="662" t="s">
        <v>2356</v>
      </c>
      <c r="D2531" s="743" t="s">
        <v>4570</v>
      </c>
      <c r="E2531" s="744" t="s">
        <v>2384</v>
      </c>
      <c r="F2531" s="662" t="s">
        <v>2353</v>
      </c>
      <c r="G2531" s="662" t="s">
        <v>2992</v>
      </c>
      <c r="H2531" s="662" t="s">
        <v>544</v>
      </c>
      <c r="I2531" s="662" t="s">
        <v>2999</v>
      </c>
      <c r="J2531" s="662" t="s">
        <v>3000</v>
      </c>
      <c r="K2531" s="662" t="s">
        <v>3001</v>
      </c>
      <c r="L2531" s="663">
        <v>1500</v>
      </c>
      <c r="M2531" s="663">
        <v>22500</v>
      </c>
      <c r="N2531" s="662">
        <v>15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12</v>
      </c>
      <c r="B2532" s="662" t="s">
        <v>543</v>
      </c>
      <c r="C2532" s="662" t="s">
        <v>2356</v>
      </c>
      <c r="D2532" s="743" t="s">
        <v>4570</v>
      </c>
      <c r="E2532" s="744" t="s">
        <v>2388</v>
      </c>
      <c r="F2532" s="662" t="s">
        <v>2351</v>
      </c>
      <c r="G2532" s="662" t="s">
        <v>4277</v>
      </c>
      <c r="H2532" s="662" t="s">
        <v>544</v>
      </c>
      <c r="I2532" s="662" t="s">
        <v>4278</v>
      </c>
      <c r="J2532" s="662" t="s">
        <v>4279</v>
      </c>
      <c r="K2532" s="662" t="s">
        <v>4280</v>
      </c>
      <c r="L2532" s="663">
        <v>0</v>
      </c>
      <c r="M2532" s="663">
        <v>0</v>
      </c>
      <c r="N2532" s="662">
        <v>1</v>
      </c>
      <c r="O2532" s="745">
        <v>1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12</v>
      </c>
      <c r="B2533" s="662" t="s">
        <v>543</v>
      </c>
      <c r="C2533" s="662" t="s">
        <v>2356</v>
      </c>
      <c r="D2533" s="743" t="s">
        <v>4570</v>
      </c>
      <c r="E2533" s="744" t="s">
        <v>2388</v>
      </c>
      <c r="F2533" s="662" t="s">
        <v>2351</v>
      </c>
      <c r="G2533" s="662" t="s">
        <v>3209</v>
      </c>
      <c r="H2533" s="662" t="s">
        <v>1529</v>
      </c>
      <c r="I2533" s="662" t="s">
        <v>3210</v>
      </c>
      <c r="J2533" s="662" t="s">
        <v>3211</v>
      </c>
      <c r="K2533" s="662" t="s">
        <v>2600</v>
      </c>
      <c r="L2533" s="663">
        <v>4.7</v>
      </c>
      <c r="M2533" s="663">
        <v>4.7</v>
      </c>
      <c r="N2533" s="662">
        <v>1</v>
      </c>
      <c r="O2533" s="745">
        <v>0.5</v>
      </c>
      <c r="P2533" s="663">
        <v>4.7</v>
      </c>
      <c r="Q2533" s="678">
        <v>1</v>
      </c>
      <c r="R2533" s="662">
        <v>1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12</v>
      </c>
      <c r="B2534" s="662" t="s">
        <v>543</v>
      </c>
      <c r="C2534" s="662" t="s">
        <v>2356</v>
      </c>
      <c r="D2534" s="743" t="s">
        <v>4570</v>
      </c>
      <c r="E2534" s="744" t="s">
        <v>2388</v>
      </c>
      <c r="F2534" s="662" t="s">
        <v>2351</v>
      </c>
      <c r="G2534" s="662" t="s">
        <v>2389</v>
      </c>
      <c r="H2534" s="662" t="s">
        <v>1529</v>
      </c>
      <c r="I2534" s="662" t="s">
        <v>1872</v>
      </c>
      <c r="J2534" s="662" t="s">
        <v>1712</v>
      </c>
      <c r="K2534" s="662" t="s">
        <v>2273</v>
      </c>
      <c r="L2534" s="663">
        <v>154.36000000000001</v>
      </c>
      <c r="M2534" s="663">
        <v>154.36000000000001</v>
      </c>
      <c r="N2534" s="662">
        <v>1</v>
      </c>
      <c r="O2534" s="745">
        <v>1</v>
      </c>
      <c r="P2534" s="663">
        <v>154.36000000000001</v>
      </c>
      <c r="Q2534" s="678">
        <v>1</v>
      </c>
      <c r="R2534" s="662">
        <v>1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12</v>
      </c>
      <c r="B2535" s="662" t="s">
        <v>543</v>
      </c>
      <c r="C2535" s="662" t="s">
        <v>2356</v>
      </c>
      <c r="D2535" s="743" t="s">
        <v>4570</v>
      </c>
      <c r="E2535" s="744" t="s">
        <v>2388</v>
      </c>
      <c r="F2535" s="662" t="s">
        <v>2351</v>
      </c>
      <c r="G2535" s="662" t="s">
        <v>2391</v>
      </c>
      <c r="H2535" s="662" t="s">
        <v>544</v>
      </c>
      <c r="I2535" s="662" t="s">
        <v>2596</v>
      </c>
      <c r="J2535" s="662" t="s">
        <v>2597</v>
      </c>
      <c r="K2535" s="662" t="s">
        <v>2595</v>
      </c>
      <c r="L2535" s="663">
        <v>39.17</v>
      </c>
      <c r="M2535" s="663">
        <v>39.17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12</v>
      </c>
      <c r="B2536" s="662" t="s">
        <v>543</v>
      </c>
      <c r="C2536" s="662" t="s">
        <v>2356</v>
      </c>
      <c r="D2536" s="743" t="s">
        <v>4570</v>
      </c>
      <c r="E2536" s="744" t="s">
        <v>2388</v>
      </c>
      <c r="F2536" s="662" t="s">
        <v>2351</v>
      </c>
      <c r="G2536" s="662" t="s">
        <v>3232</v>
      </c>
      <c r="H2536" s="662" t="s">
        <v>544</v>
      </c>
      <c r="I2536" s="662" t="s">
        <v>4492</v>
      </c>
      <c r="J2536" s="662" t="s">
        <v>4493</v>
      </c>
      <c r="K2536" s="662" t="s">
        <v>4494</v>
      </c>
      <c r="L2536" s="663">
        <v>0</v>
      </c>
      <c r="M2536" s="663">
        <v>0</v>
      </c>
      <c r="N2536" s="662">
        <v>1</v>
      </c>
      <c r="O2536" s="745">
        <v>1</v>
      </c>
      <c r="P2536" s="663">
        <v>0</v>
      </c>
      <c r="Q2536" s="678"/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12</v>
      </c>
      <c r="B2537" s="662" t="s">
        <v>543</v>
      </c>
      <c r="C2537" s="662" t="s">
        <v>2356</v>
      </c>
      <c r="D2537" s="743" t="s">
        <v>4570</v>
      </c>
      <c r="E2537" s="744" t="s">
        <v>2388</v>
      </c>
      <c r="F2537" s="662" t="s">
        <v>2351</v>
      </c>
      <c r="G2537" s="662" t="s">
        <v>2393</v>
      </c>
      <c r="H2537" s="662" t="s">
        <v>1529</v>
      </c>
      <c r="I2537" s="662" t="s">
        <v>1547</v>
      </c>
      <c r="J2537" s="662" t="s">
        <v>1548</v>
      </c>
      <c r="K2537" s="662" t="s">
        <v>2207</v>
      </c>
      <c r="L2537" s="663">
        <v>923.74</v>
      </c>
      <c r="M2537" s="663">
        <v>2771.2200000000003</v>
      </c>
      <c r="N2537" s="662">
        <v>3</v>
      </c>
      <c r="O2537" s="745">
        <v>1</v>
      </c>
      <c r="P2537" s="663">
        <v>2771.2200000000003</v>
      </c>
      <c r="Q2537" s="678">
        <v>1</v>
      </c>
      <c r="R2537" s="662">
        <v>3</v>
      </c>
      <c r="S2537" s="678">
        <v>1</v>
      </c>
      <c r="T2537" s="745">
        <v>1</v>
      </c>
      <c r="U2537" s="701">
        <v>1</v>
      </c>
    </row>
    <row r="2538" spans="1:21" ht="14.4" customHeight="1" x14ac:dyDescent="0.3">
      <c r="A2538" s="661">
        <v>12</v>
      </c>
      <c r="B2538" s="662" t="s">
        <v>543</v>
      </c>
      <c r="C2538" s="662" t="s">
        <v>2356</v>
      </c>
      <c r="D2538" s="743" t="s">
        <v>4570</v>
      </c>
      <c r="E2538" s="744" t="s">
        <v>2388</v>
      </c>
      <c r="F2538" s="662" t="s">
        <v>2351</v>
      </c>
      <c r="G2538" s="662" t="s">
        <v>2400</v>
      </c>
      <c r="H2538" s="662" t="s">
        <v>544</v>
      </c>
      <c r="I2538" s="662" t="s">
        <v>2454</v>
      </c>
      <c r="J2538" s="662" t="s">
        <v>1791</v>
      </c>
      <c r="K2538" s="662" t="s">
        <v>2455</v>
      </c>
      <c r="L2538" s="663">
        <v>0</v>
      </c>
      <c r="M2538" s="663">
        <v>0</v>
      </c>
      <c r="N2538" s="662">
        <v>1</v>
      </c>
      <c r="O2538" s="745">
        <v>1</v>
      </c>
      <c r="P2538" s="663">
        <v>0</v>
      </c>
      <c r="Q2538" s="678"/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12</v>
      </c>
      <c r="B2539" s="662" t="s">
        <v>543</v>
      </c>
      <c r="C2539" s="662" t="s">
        <v>2356</v>
      </c>
      <c r="D2539" s="743" t="s">
        <v>4570</v>
      </c>
      <c r="E2539" s="744" t="s">
        <v>2388</v>
      </c>
      <c r="F2539" s="662" t="s">
        <v>2351</v>
      </c>
      <c r="G2539" s="662" t="s">
        <v>2402</v>
      </c>
      <c r="H2539" s="662" t="s">
        <v>544</v>
      </c>
      <c r="I2539" s="662" t="s">
        <v>1385</v>
      </c>
      <c r="J2539" s="662" t="s">
        <v>1386</v>
      </c>
      <c r="K2539" s="662" t="s">
        <v>1387</v>
      </c>
      <c r="L2539" s="663">
        <v>108.44</v>
      </c>
      <c r="M2539" s="663">
        <v>216.88</v>
      </c>
      <c r="N2539" s="662">
        <v>2</v>
      </c>
      <c r="O2539" s="745">
        <v>1</v>
      </c>
      <c r="P2539" s="663">
        <v>216.88</v>
      </c>
      <c r="Q2539" s="678">
        <v>1</v>
      </c>
      <c r="R2539" s="662">
        <v>2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12</v>
      </c>
      <c r="B2540" s="662" t="s">
        <v>543</v>
      </c>
      <c r="C2540" s="662" t="s">
        <v>2356</v>
      </c>
      <c r="D2540" s="743" t="s">
        <v>4570</v>
      </c>
      <c r="E2540" s="744" t="s">
        <v>2388</v>
      </c>
      <c r="F2540" s="662" t="s">
        <v>2351</v>
      </c>
      <c r="G2540" s="662" t="s">
        <v>2495</v>
      </c>
      <c r="H2540" s="662" t="s">
        <v>544</v>
      </c>
      <c r="I2540" s="662" t="s">
        <v>3103</v>
      </c>
      <c r="J2540" s="662" t="s">
        <v>1230</v>
      </c>
      <c r="K2540" s="662" t="s">
        <v>3104</v>
      </c>
      <c r="L2540" s="663">
        <v>0</v>
      </c>
      <c r="M2540" s="663">
        <v>0</v>
      </c>
      <c r="N2540" s="662">
        <v>1</v>
      </c>
      <c r="O2540" s="745">
        <v>1</v>
      </c>
      <c r="P2540" s="663">
        <v>0</v>
      </c>
      <c r="Q2540" s="678"/>
      <c r="R2540" s="662">
        <v>1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12</v>
      </c>
      <c r="B2541" s="662" t="s">
        <v>543</v>
      </c>
      <c r="C2541" s="662" t="s">
        <v>2356</v>
      </c>
      <c r="D2541" s="743" t="s">
        <v>4570</v>
      </c>
      <c r="E2541" s="744" t="s">
        <v>2388</v>
      </c>
      <c r="F2541" s="662" t="s">
        <v>2351</v>
      </c>
      <c r="G2541" s="662" t="s">
        <v>4495</v>
      </c>
      <c r="H2541" s="662" t="s">
        <v>544</v>
      </c>
      <c r="I2541" s="662" t="s">
        <v>4496</v>
      </c>
      <c r="J2541" s="662" t="s">
        <v>1187</v>
      </c>
      <c r="K2541" s="662" t="s">
        <v>4497</v>
      </c>
      <c r="L2541" s="663">
        <v>257.14</v>
      </c>
      <c r="M2541" s="663">
        <v>257.14</v>
      </c>
      <c r="N2541" s="662">
        <v>1</v>
      </c>
      <c r="O2541" s="745">
        <v>0.5</v>
      </c>
      <c r="P2541" s="663">
        <v>257.14</v>
      </c>
      <c r="Q2541" s="678">
        <v>1</v>
      </c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12</v>
      </c>
      <c r="B2542" s="662" t="s">
        <v>543</v>
      </c>
      <c r="C2542" s="662" t="s">
        <v>2356</v>
      </c>
      <c r="D2542" s="743" t="s">
        <v>4570</v>
      </c>
      <c r="E2542" s="744" t="s">
        <v>2388</v>
      </c>
      <c r="F2542" s="662" t="s">
        <v>2351</v>
      </c>
      <c r="G2542" s="662" t="s">
        <v>2412</v>
      </c>
      <c r="H2542" s="662" t="s">
        <v>544</v>
      </c>
      <c r="I2542" s="662" t="s">
        <v>2413</v>
      </c>
      <c r="J2542" s="662" t="s">
        <v>1457</v>
      </c>
      <c r="K2542" s="662" t="s">
        <v>2414</v>
      </c>
      <c r="L2542" s="663">
        <v>42.54</v>
      </c>
      <c r="M2542" s="663">
        <v>297.77999999999997</v>
      </c>
      <c r="N2542" s="662">
        <v>7</v>
      </c>
      <c r="O2542" s="745">
        <v>6.5</v>
      </c>
      <c r="P2542" s="663">
        <v>255.23999999999998</v>
      </c>
      <c r="Q2542" s="678">
        <v>0.85714285714285721</v>
      </c>
      <c r="R2542" s="662">
        <v>6</v>
      </c>
      <c r="S2542" s="678">
        <v>0.8571428571428571</v>
      </c>
      <c r="T2542" s="745">
        <v>6</v>
      </c>
      <c r="U2542" s="701">
        <v>0.92307692307692313</v>
      </c>
    </row>
    <row r="2543" spans="1:21" ht="14.4" customHeight="1" x14ac:dyDescent="0.3">
      <c r="A2543" s="661">
        <v>12</v>
      </c>
      <c r="B2543" s="662" t="s">
        <v>543</v>
      </c>
      <c r="C2543" s="662" t="s">
        <v>2356</v>
      </c>
      <c r="D2543" s="743" t="s">
        <v>4570</v>
      </c>
      <c r="E2543" s="744" t="s">
        <v>2388</v>
      </c>
      <c r="F2543" s="662" t="s">
        <v>2351</v>
      </c>
      <c r="G2543" s="662" t="s">
        <v>2412</v>
      </c>
      <c r="H2543" s="662" t="s">
        <v>544</v>
      </c>
      <c r="I2543" s="662" t="s">
        <v>1456</v>
      </c>
      <c r="J2543" s="662" t="s">
        <v>1457</v>
      </c>
      <c r="K2543" s="662" t="s">
        <v>2560</v>
      </c>
      <c r="L2543" s="663">
        <v>59.56</v>
      </c>
      <c r="M2543" s="663">
        <v>59.56</v>
      </c>
      <c r="N2543" s="662">
        <v>1</v>
      </c>
      <c r="O2543" s="745">
        <v>1</v>
      </c>
      <c r="P2543" s="663">
        <v>59.56</v>
      </c>
      <c r="Q2543" s="678">
        <v>1</v>
      </c>
      <c r="R2543" s="662">
        <v>1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12</v>
      </c>
      <c r="B2544" s="662" t="s">
        <v>543</v>
      </c>
      <c r="C2544" s="662" t="s">
        <v>2356</v>
      </c>
      <c r="D2544" s="743" t="s">
        <v>4570</v>
      </c>
      <c r="E2544" s="744" t="s">
        <v>2388</v>
      </c>
      <c r="F2544" s="662" t="s">
        <v>2351</v>
      </c>
      <c r="G2544" s="662" t="s">
        <v>2537</v>
      </c>
      <c r="H2544" s="662" t="s">
        <v>1529</v>
      </c>
      <c r="I2544" s="662" t="s">
        <v>1543</v>
      </c>
      <c r="J2544" s="662" t="s">
        <v>1544</v>
      </c>
      <c r="K2544" s="662" t="s">
        <v>2257</v>
      </c>
      <c r="L2544" s="663">
        <v>131.54</v>
      </c>
      <c r="M2544" s="663">
        <v>131.54</v>
      </c>
      <c r="N2544" s="662">
        <v>1</v>
      </c>
      <c r="O2544" s="745">
        <v>1</v>
      </c>
      <c r="P2544" s="663">
        <v>131.54</v>
      </c>
      <c r="Q2544" s="678">
        <v>1</v>
      </c>
      <c r="R2544" s="662">
        <v>1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12</v>
      </c>
      <c r="B2545" s="662" t="s">
        <v>543</v>
      </c>
      <c r="C2545" s="662" t="s">
        <v>2356</v>
      </c>
      <c r="D2545" s="743" t="s">
        <v>4570</v>
      </c>
      <c r="E2545" s="744" t="s">
        <v>2388</v>
      </c>
      <c r="F2545" s="662" t="s">
        <v>2351</v>
      </c>
      <c r="G2545" s="662" t="s">
        <v>2537</v>
      </c>
      <c r="H2545" s="662" t="s">
        <v>1529</v>
      </c>
      <c r="I2545" s="662" t="s">
        <v>2538</v>
      </c>
      <c r="J2545" s="662" t="s">
        <v>1544</v>
      </c>
      <c r="K2545" s="662" t="s">
        <v>2539</v>
      </c>
      <c r="L2545" s="663">
        <v>394.64</v>
      </c>
      <c r="M2545" s="663">
        <v>789.28</v>
      </c>
      <c r="N2545" s="662">
        <v>2</v>
      </c>
      <c r="O2545" s="745">
        <v>1.5</v>
      </c>
      <c r="P2545" s="663">
        <v>394.64</v>
      </c>
      <c r="Q2545" s="678">
        <v>0.5</v>
      </c>
      <c r="R2545" s="662">
        <v>1</v>
      </c>
      <c r="S2545" s="678">
        <v>0.5</v>
      </c>
      <c r="T2545" s="745">
        <v>1</v>
      </c>
      <c r="U2545" s="701">
        <v>0.66666666666666663</v>
      </c>
    </row>
    <row r="2546" spans="1:21" ht="14.4" customHeight="1" x14ac:dyDescent="0.3">
      <c r="A2546" s="661">
        <v>12</v>
      </c>
      <c r="B2546" s="662" t="s">
        <v>543</v>
      </c>
      <c r="C2546" s="662" t="s">
        <v>2356</v>
      </c>
      <c r="D2546" s="743" t="s">
        <v>4570</v>
      </c>
      <c r="E2546" s="744" t="s">
        <v>2377</v>
      </c>
      <c r="F2546" s="662" t="s">
        <v>2351</v>
      </c>
      <c r="G2546" s="662" t="s">
        <v>4498</v>
      </c>
      <c r="H2546" s="662" t="s">
        <v>544</v>
      </c>
      <c r="I2546" s="662" t="s">
        <v>4499</v>
      </c>
      <c r="J2546" s="662" t="s">
        <v>4500</v>
      </c>
      <c r="K2546" s="662" t="s">
        <v>4501</v>
      </c>
      <c r="L2546" s="663">
        <v>55.77</v>
      </c>
      <c r="M2546" s="663">
        <v>55.77</v>
      </c>
      <c r="N2546" s="662">
        <v>1</v>
      </c>
      <c r="O2546" s="745">
        <v>0.5</v>
      </c>
      <c r="P2546" s="663">
        <v>55.77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12</v>
      </c>
      <c r="B2547" s="662" t="s">
        <v>543</v>
      </c>
      <c r="C2547" s="662" t="s">
        <v>2356</v>
      </c>
      <c r="D2547" s="743" t="s">
        <v>4570</v>
      </c>
      <c r="E2547" s="744" t="s">
        <v>2377</v>
      </c>
      <c r="F2547" s="662" t="s">
        <v>2351</v>
      </c>
      <c r="G2547" s="662" t="s">
        <v>2389</v>
      </c>
      <c r="H2547" s="662" t="s">
        <v>1529</v>
      </c>
      <c r="I2547" s="662" t="s">
        <v>1872</v>
      </c>
      <c r="J2547" s="662" t="s">
        <v>1712</v>
      </c>
      <c r="K2547" s="662" t="s">
        <v>2273</v>
      </c>
      <c r="L2547" s="663">
        <v>154.36000000000001</v>
      </c>
      <c r="M2547" s="663">
        <v>617.44000000000005</v>
      </c>
      <c r="N2547" s="662">
        <v>4</v>
      </c>
      <c r="O2547" s="745"/>
      <c r="P2547" s="663">
        <v>617.44000000000005</v>
      </c>
      <c r="Q2547" s="678">
        <v>1</v>
      </c>
      <c r="R2547" s="662">
        <v>4</v>
      </c>
      <c r="S2547" s="678">
        <v>1</v>
      </c>
      <c r="T2547" s="745"/>
      <c r="U2547" s="701"/>
    </row>
    <row r="2548" spans="1:21" ht="14.4" customHeight="1" x14ac:dyDescent="0.3">
      <c r="A2548" s="661">
        <v>12</v>
      </c>
      <c r="B2548" s="662" t="s">
        <v>543</v>
      </c>
      <c r="C2548" s="662" t="s">
        <v>2356</v>
      </c>
      <c r="D2548" s="743" t="s">
        <v>4570</v>
      </c>
      <c r="E2548" s="744" t="s">
        <v>2377</v>
      </c>
      <c r="F2548" s="662" t="s">
        <v>2351</v>
      </c>
      <c r="G2548" s="662" t="s">
        <v>2742</v>
      </c>
      <c r="H2548" s="662" t="s">
        <v>544</v>
      </c>
      <c r="I2548" s="662" t="s">
        <v>2743</v>
      </c>
      <c r="J2548" s="662" t="s">
        <v>2744</v>
      </c>
      <c r="K2548" s="662" t="s">
        <v>2706</v>
      </c>
      <c r="L2548" s="663">
        <v>55.95</v>
      </c>
      <c r="M2548" s="663">
        <v>167.85000000000002</v>
      </c>
      <c r="N2548" s="662">
        <v>3</v>
      </c>
      <c r="O2548" s="745">
        <v>0.5</v>
      </c>
      <c r="P2548" s="663">
        <v>167.85000000000002</v>
      </c>
      <c r="Q2548" s="678">
        <v>1</v>
      </c>
      <c r="R2548" s="662">
        <v>3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12</v>
      </c>
      <c r="B2549" s="662" t="s">
        <v>543</v>
      </c>
      <c r="C2549" s="662" t="s">
        <v>2356</v>
      </c>
      <c r="D2549" s="743" t="s">
        <v>4570</v>
      </c>
      <c r="E2549" s="744" t="s">
        <v>2377</v>
      </c>
      <c r="F2549" s="662" t="s">
        <v>2351</v>
      </c>
      <c r="G2549" s="662" t="s">
        <v>2742</v>
      </c>
      <c r="H2549" s="662" t="s">
        <v>544</v>
      </c>
      <c r="I2549" s="662" t="s">
        <v>2745</v>
      </c>
      <c r="J2549" s="662" t="s">
        <v>2746</v>
      </c>
      <c r="K2549" s="662" t="s">
        <v>2747</v>
      </c>
      <c r="L2549" s="663">
        <v>128.55000000000001</v>
      </c>
      <c r="M2549" s="663">
        <v>514.20000000000005</v>
      </c>
      <c r="N2549" s="662">
        <v>4</v>
      </c>
      <c r="O2549" s="745">
        <v>0.5</v>
      </c>
      <c r="P2549" s="663">
        <v>514.20000000000005</v>
      </c>
      <c r="Q2549" s="678">
        <v>1</v>
      </c>
      <c r="R2549" s="662">
        <v>4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12</v>
      </c>
      <c r="B2550" s="662" t="s">
        <v>543</v>
      </c>
      <c r="C2550" s="662" t="s">
        <v>2356</v>
      </c>
      <c r="D2550" s="743" t="s">
        <v>4570</v>
      </c>
      <c r="E2550" s="744" t="s">
        <v>2377</v>
      </c>
      <c r="F2550" s="662" t="s">
        <v>2351</v>
      </c>
      <c r="G2550" s="662" t="s">
        <v>2390</v>
      </c>
      <c r="H2550" s="662" t="s">
        <v>544</v>
      </c>
      <c r="I2550" s="662" t="s">
        <v>2467</v>
      </c>
      <c r="J2550" s="662" t="s">
        <v>1787</v>
      </c>
      <c r="K2550" s="662" t="s">
        <v>2286</v>
      </c>
      <c r="L2550" s="663">
        <v>0</v>
      </c>
      <c r="M2550" s="663">
        <v>0</v>
      </c>
      <c r="N2550" s="662">
        <v>1</v>
      </c>
      <c r="O2550" s="745">
        <v>0.5</v>
      </c>
      <c r="P2550" s="663">
        <v>0</v>
      </c>
      <c r="Q2550" s="678"/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12</v>
      </c>
      <c r="B2551" s="662" t="s">
        <v>543</v>
      </c>
      <c r="C2551" s="662" t="s">
        <v>2356</v>
      </c>
      <c r="D2551" s="743" t="s">
        <v>4570</v>
      </c>
      <c r="E2551" s="744" t="s">
        <v>2377</v>
      </c>
      <c r="F2551" s="662" t="s">
        <v>2351</v>
      </c>
      <c r="G2551" s="662" t="s">
        <v>2391</v>
      </c>
      <c r="H2551" s="662" t="s">
        <v>544</v>
      </c>
      <c r="I2551" s="662" t="s">
        <v>3740</v>
      </c>
      <c r="J2551" s="662" t="s">
        <v>3741</v>
      </c>
      <c r="K2551" s="662" t="s">
        <v>2286</v>
      </c>
      <c r="L2551" s="663">
        <v>78.33</v>
      </c>
      <c r="M2551" s="663">
        <v>78.33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12</v>
      </c>
      <c r="B2552" s="662" t="s">
        <v>543</v>
      </c>
      <c r="C2552" s="662" t="s">
        <v>2356</v>
      </c>
      <c r="D2552" s="743" t="s">
        <v>4570</v>
      </c>
      <c r="E2552" s="744" t="s">
        <v>2377</v>
      </c>
      <c r="F2552" s="662" t="s">
        <v>2351</v>
      </c>
      <c r="G2552" s="662" t="s">
        <v>2763</v>
      </c>
      <c r="H2552" s="662" t="s">
        <v>544</v>
      </c>
      <c r="I2552" s="662" t="s">
        <v>3076</v>
      </c>
      <c r="J2552" s="662" t="s">
        <v>2768</v>
      </c>
      <c r="K2552" s="662" t="s">
        <v>3077</v>
      </c>
      <c r="L2552" s="663">
        <v>0</v>
      </c>
      <c r="M2552" s="663">
        <v>0</v>
      </c>
      <c r="N2552" s="662">
        <v>3</v>
      </c>
      <c r="O2552" s="745">
        <v>2</v>
      </c>
      <c r="P2552" s="663">
        <v>0</v>
      </c>
      <c r="Q2552" s="678"/>
      <c r="R2552" s="662">
        <v>3</v>
      </c>
      <c r="S2552" s="678">
        <v>1</v>
      </c>
      <c r="T2552" s="745">
        <v>2</v>
      </c>
      <c r="U2552" s="701">
        <v>1</v>
      </c>
    </row>
    <row r="2553" spans="1:21" ht="14.4" customHeight="1" x14ac:dyDescent="0.3">
      <c r="A2553" s="661">
        <v>12</v>
      </c>
      <c r="B2553" s="662" t="s">
        <v>543</v>
      </c>
      <c r="C2553" s="662" t="s">
        <v>2356</v>
      </c>
      <c r="D2553" s="743" t="s">
        <v>4570</v>
      </c>
      <c r="E2553" s="744" t="s">
        <v>2377</v>
      </c>
      <c r="F2553" s="662" t="s">
        <v>2351</v>
      </c>
      <c r="G2553" s="662" t="s">
        <v>2763</v>
      </c>
      <c r="H2553" s="662" t="s">
        <v>544</v>
      </c>
      <c r="I2553" s="662" t="s">
        <v>3744</v>
      </c>
      <c r="J2553" s="662" t="s">
        <v>3745</v>
      </c>
      <c r="K2553" s="662" t="s">
        <v>3746</v>
      </c>
      <c r="L2553" s="663">
        <v>0</v>
      </c>
      <c r="M2553" s="663">
        <v>0</v>
      </c>
      <c r="N2553" s="662">
        <v>1</v>
      </c>
      <c r="O2553" s="745">
        <v>0.5</v>
      </c>
      <c r="P2553" s="663">
        <v>0</v>
      </c>
      <c r="Q2553" s="678"/>
      <c r="R2553" s="662">
        <v>1</v>
      </c>
      <c r="S2553" s="678">
        <v>1</v>
      </c>
      <c r="T2553" s="745">
        <v>0.5</v>
      </c>
      <c r="U2553" s="701">
        <v>1</v>
      </c>
    </row>
    <row r="2554" spans="1:21" ht="14.4" customHeight="1" x14ac:dyDescent="0.3">
      <c r="A2554" s="661">
        <v>12</v>
      </c>
      <c r="B2554" s="662" t="s">
        <v>543</v>
      </c>
      <c r="C2554" s="662" t="s">
        <v>2356</v>
      </c>
      <c r="D2554" s="743" t="s">
        <v>4570</v>
      </c>
      <c r="E2554" s="744" t="s">
        <v>2377</v>
      </c>
      <c r="F2554" s="662" t="s">
        <v>2351</v>
      </c>
      <c r="G2554" s="662" t="s">
        <v>2523</v>
      </c>
      <c r="H2554" s="662" t="s">
        <v>544</v>
      </c>
      <c r="I2554" s="662" t="s">
        <v>2524</v>
      </c>
      <c r="J2554" s="662" t="s">
        <v>2525</v>
      </c>
      <c r="K2554" s="662" t="s">
        <v>2325</v>
      </c>
      <c r="L2554" s="663">
        <v>208.39</v>
      </c>
      <c r="M2554" s="663">
        <v>416.78</v>
      </c>
      <c r="N2554" s="662">
        <v>2</v>
      </c>
      <c r="O2554" s="745">
        <v>1</v>
      </c>
      <c r="P2554" s="663">
        <v>416.78</v>
      </c>
      <c r="Q2554" s="678">
        <v>1</v>
      </c>
      <c r="R2554" s="662">
        <v>2</v>
      </c>
      <c r="S2554" s="678">
        <v>1</v>
      </c>
      <c r="T2554" s="745">
        <v>1</v>
      </c>
      <c r="U2554" s="701">
        <v>1</v>
      </c>
    </row>
    <row r="2555" spans="1:21" ht="14.4" customHeight="1" x14ac:dyDescent="0.3">
      <c r="A2555" s="661">
        <v>12</v>
      </c>
      <c r="B2555" s="662" t="s">
        <v>543</v>
      </c>
      <c r="C2555" s="662" t="s">
        <v>2356</v>
      </c>
      <c r="D2555" s="743" t="s">
        <v>4570</v>
      </c>
      <c r="E2555" s="744" t="s">
        <v>2377</v>
      </c>
      <c r="F2555" s="662" t="s">
        <v>2351</v>
      </c>
      <c r="G2555" s="662" t="s">
        <v>2446</v>
      </c>
      <c r="H2555" s="662" t="s">
        <v>544</v>
      </c>
      <c r="I2555" s="662" t="s">
        <v>2447</v>
      </c>
      <c r="J2555" s="662" t="s">
        <v>2448</v>
      </c>
      <c r="K2555" s="662" t="s">
        <v>2449</v>
      </c>
      <c r="L2555" s="663">
        <v>0</v>
      </c>
      <c r="M2555" s="663">
        <v>0</v>
      </c>
      <c r="N2555" s="662">
        <v>3</v>
      </c>
      <c r="O2555" s="745">
        <v>1.5</v>
      </c>
      <c r="P2555" s="663">
        <v>0</v>
      </c>
      <c r="Q2555" s="678"/>
      <c r="R2555" s="662">
        <v>3</v>
      </c>
      <c r="S2555" s="678">
        <v>1</v>
      </c>
      <c r="T2555" s="745">
        <v>1.5</v>
      </c>
      <c r="U2555" s="701">
        <v>1</v>
      </c>
    </row>
    <row r="2556" spans="1:21" ht="14.4" customHeight="1" x14ac:dyDescent="0.3">
      <c r="A2556" s="661">
        <v>12</v>
      </c>
      <c r="B2556" s="662" t="s">
        <v>543</v>
      </c>
      <c r="C2556" s="662" t="s">
        <v>2356</v>
      </c>
      <c r="D2556" s="743" t="s">
        <v>4570</v>
      </c>
      <c r="E2556" s="744" t="s">
        <v>2377</v>
      </c>
      <c r="F2556" s="662" t="s">
        <v>2351</v>
      </c>
      <c r="G2556" s="662" t="s">
        <v>2446</v>
      </c>
      <c r="H2556" s="662" t="s">
        <v>544</v>
      </c>
      <c r="I2556" s="662" t="s">
        <v>3035</v>
      </c>
      <c r="J2556" s="662" t="s">
        <v>2788</v>
      </c>
      <c r="K2556" s="662" t="s">
        <v>3036</v>
      </c>
      <c r="L2556" s="663">
        <v>0</v>
      </c>
      <c r="M2556" s="663">
        <v>0</v>
      </c>
      <c r="N2556" s="662">
        <v>2</v>
      </c>
      <c r="O2556" s="745">
        <v>1.5</v>
      </c>
      <c r="P2556" s="663">
        <v>0</v>
      </c>
      <c r="Q2556" s="678"/>
      <c r="R2556" s="662">
        <v>2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12</v>
      </c>
      <c r="B2557" s="662" t="s">
        <v>543</v>
      </c>
      <c r="C2557" s="662" t="s">
        <v>2356</v>
      </c>
      <c r="D2557" s="743" t="s">
        <v>4570</v>
      </c>
      <c r="E2557" s="744" t="s">
        <v>2377</v>
      </c>
      <c r="F2557" s="662" t="s">
        <v>2351</v>
      </c>
      <c r="G2557" s="662" t="s">
        <v>2395</v>
      </c>
      <c r="H2557" s="662" t="s">
        <v>544</v>
      </c>
      <c r="I2557" s="662" t="s">
        <v>1868</v>
      </c>
      <c r="J2557" s="662" t="s">
        <v>1869</v>
      </c>
      <c r="K2557" s="662" t="s">
        <v>2310</v>
      </c>
      <c r="L2557" s="663">
        <v>88.1</v>
      </c>
      <c r="M2557" s="663">
        <v>264.29999999999995</v>
      </c>
      <c r="N2557" s="662">
        <v>3</v>
      </c>
      <c r="O2557" s="745">
        <v>1.5</v>
      </c>
      <c r="P2557" s="663">
        <v>88.1</v>
      </c>
      <c r="Q2557" s="678">
        <v>0.33333333333333337</v>
      </c>
      <c r="R2557" s="662">
        <v>1</v>
      </c>
      <c r="S2557" s="678">
        <v>0.33333333333333331</v>
      </c>
      <c r="T2557" s="745">
        <v>0.5</v>
      </c>
      <c r="U2557" s="701">
        <v>0.33333333333333331</v>
      </c>
    </row>
    <row r="2558" spans="1:21" ht="14.4" customHeight="1" x14ac:dyDescent="0.3">
      <c r="A2558" s="661">
        <v>12</v>
      </c>
      <c r="B2558" s="662" t="s">
        <v>543</v>
      </c>
      <c r="C2558" s="662" t="s">
        <v>2356</v>
      </c>
      <c r="D2558" s="743" t="s">
        <v>4570</v>
      </c>
      <c r="E2558" s="744" t="s">
        <v>2377</v>
      </c>
      <c r="F2558" s="662" t="s">
        <v>2351</v>
      </c>
      <c r="G2558" s="662" t="s">
        <v>2402</v>
      </c>
      <c r="H2558" s="662" t="s">
        <v>544</v>
      </c>
      <c r="I2558" s="662" t="s">
        <v>1385</v>
      </c>
      <c r="J2558" s="662" t="s">
        <v>1386</v>
      </c>
      <c r="K2558" s="662" t="s">
        <v>1387</v>
      </c>
      <c r="L2558" s="663">
        <v>108.44</v>
      </c>
      <c r="M2558" s="663">
        <v>325.32</v>
      </c>
      <c r="N2558" s="662">
        <v>3</v>
      </c>
      <c r="O2558" s="745">
        <v>1.5</v>
      </c>
      <c r="P2558" s="663">
        <v>325.32</v>
      </c>
      <c r="Q2558" s="678">
        <v>1</v>
      </c>
      <c r="R2558" s="662">
        <v>3</v>
      </c>
      <c r="S2558" s="678">
        <v>1</v>
      </c>
      <c r="T2558" s="745">
        <v>1.5</v>
      </c>
      <c r="U2558" s="701">
        <v>1</v>
      </c>
    </row>
    <row r="2559" spans="1:21" ht="14.4" customHeight="1" x14ac:dyDescent="0.3">
      <c r="A2559" s="661">
        <v>12</v>
      </c>
      <c r="B2559" s="662" t="s">
        <v>543</v>
      </c>
      <c r="C2559" s="662" t="s">
        <v>2356</v>
      </c>
      <c r="D2559" s="743" t="s">
        <v>4570</v>
      </c>
      <c r="E2559" s="744" t="s">
        <v>2377</v>
      </c>
      <c r="F2559" s="662" t="s">
        <v>2351</v>
      </c>
      <c r="G2559" s="662" t="s">
        <v>2495</v>
      </c>
      <c r="H2559" s="662" t="s">
        <v>544</v>
      </c>
      <c r="I2559" s="662" t="s">
        <v>2584</v>
      </c>
      <c r="J2559" s="662" t="s">
        <v>2497</v>
      </c>
      <c r="K2559" s="662" t="s">
        <v>2585</v>
      </c>
      <c r="L2559" s="663">
        <v>239.19</v>
      </c>
      <c r="M2559" s="663">
        <v>717.56999999999994</v>
      </c>
      <c r="N2559" s="662">
        <v>3</v>
      </c>
      <c r="O2559" s="745">
        <v>1</v>
      </c>
      <c r="P2559" s="663">
        <v>717.56999999999994</v>
      </c>
      <c r="Q2559" s="678">
        <v>1</v>
      </c>
      <c r="R2559" s="662">
        <v>3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12</v>
      </c>
      <c r="B2560" s="662" t="s">
        <v>543</v>
      </c>
      <c r="C2560" s="662" t="s">
        <v>2356</v>
      </c>
      <c r="D2560" s="743" t="s">
        <v>4570</v>
      </c>
      <c r="E2560" s="744" t="s">
        <v>2377</v>
      </c>
      <c r="F2560" s="662" t="s">
        <v>2351</v>
      </c>
      <c r="G2560" s="662" t="s">
        <v>2405</v>
      </c>
      <c r="H2560" s="662" t="s">
        <v>544</v>
      </c>
      <c r="I2560" s="662" t="s">
        <v>2406</v>
      </c>
      <c r="J2560" s="662" t="s">
        <v>2407</v>
      </c>
      <c r="K2560" s="662" t="s">
        <v>2408</v>
      </c>
      <c r="L2560" s="663">
        <v>0</v>
      </c>
      <c r="M2560" s="663">
        <v>0</v>
      </c>
      <c r="N2560" s="662">
        <v>2</v>
      </c>
      <c r="O2560" s="745">
        <v>1</v>
      </c>
      <c r="P2560" s="663">
        <v>0</v>
      </c>
      <c r="Q2560" s="678"/>
      <c r="R2560" s="662">
        <v>2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12</v>
      </c>
      <c r="B2561" s="662" t="s">
        <v>543</v>
      </c>
      <c r="C2561" s="662" t="s">
        <v>2356</v>
      </c>
      <c r="D2561" s="743" t="s">
        <v>4570</v>
      </c>
      <c r="E2561" s="744" t="s">
        <v>2377</v>
      </c>
      <c r="F2561" s="662" t="s">
        <v>2351</v>
      </c>
      <c r="G2561" s="662" t="s">
        <v>2870</v>
      </c>
      <c r="H2561" s="662" t="s">
        <v>544</v>
      </c>
      <c r="I2561" s="662" t="s">
        <v>2874</v>
      </c>
      <c r="J2561" s="662" t="s">
        <v>2875</v>
      </c>
      <c r="K2561" s="662" t="s">
        <v>2876</v>
      </c>
      <c r="L2561" s="663">
        <v>1708.55</v>
      </c>
      <c r="M2561" s="663">
        <v>3417.1</v>
      </c>
      <c r="N2561" s="662">
        <v>2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12</v>
      </c>
      <c r="B2562" s="662" t="s">
        <v>543</v>
      </c>
      <c r="C2562" s="662" t="s">
        <v>2356</v>
      </c>
      <c r="D2562" s="743" t="s">
        <v>4570</v>
      </c>
      <c r="E2562" s="744" t="s">
        <v>2377</v>
      </c>
      <c r="F2562" s="662" t="s">
        <v>2351</v>
      </c>
      <c r="G2562" s="662" t="s">
        <v>2870</v>
      </c>
      <c r="H2562" s="662" t="s">
        <v>544</v>
      </c>
      <c r="I2562" s="662" t="s">
        <v>2878</v>
      </c>
      <c r="J2562" s="662" t="s">
        <v>2875</v>
      </c>
      <c r="K2562" s="662" t="s">
        <v>2876</v>
      </c>
      <c r="L2562" s="663">
        <v>1708.55</v>
      </c>
      <c r="M2562" s="663">
        <v>1708.55</v>
      </c>
      <c r="N2562" s="662">
        <v>1</v>
      </c>
      <c r="O2562" s="745">
        <v>1</v>
      </c>
      <c r="P2562" s="663">
        <v>1708.55</v>
      </c>
      <c r="Q2562" s="678">
        <v>1</v>
      </c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12</v>
      </c>
      <c r="B2563" s="662" t="s">
        <v>543</v>
      </c>
      <c r="C2563" s="662" t="s">
        <v>2356</v>
      </c>
      <c r="D2563" s="743" t="s">
        <v>4570</v>
      </c>
      <c r="E2563" s="744" t="s">
        <v>2377</v>
      </c>
      <c r="F2563" s="662" t="s">
        <v>2351</v>
      </c>
      <c r="G2563" s="662" t="s">
        <v>2870</v>
      </c>
      <c r="H2563" s="662" t="s">
        <v>544</v>
      </c>
      <c r="I2563" s="662" t="s">
        <v>3866</v>
      </c>
      <c r="J2563" s="662" t="s">
        <v>3867</v>
      </c>
      <c r="K2563" s="662" t="s">
        <v>2873</v>
      </c>
      <c r="L2563" s="663">
        <v>854.27</v>
      </c>
      <c r="M2563" s="663">
        <v>854.27</v>
      </c>
      <c r="N2563" s="662">
        <v>1</v>
      </c>
      <c r="O2563" s="745">
        <v>0.5</v>
      </c>
      <c r="P2563" s="663">
        <v>854.27</v>
      </c>
      <c r="Q2563" s="678">
        <v>1</v>
      </c>
      <c r="R2563" s="662">
        <v>1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12</v>
      </c>
      <c r="B2564" s="662" t="s">
        <v>543</v>
      </c>
      <c r="C2564" s="662" t="s">
        <v>2356</v>
      </c>
      <c r="D2564" s="743" t="s">
        <v>4570</v>
      </c>
      <c r="E2564" s="744" t="s">
        <v>2377</v>
      </c>
      <c r="F2564" s="662" t="s">
        <v>2351</v>
      </c>
      <c r="G2564" s="662" t="s">
        <v>2412</v>
      </c>
      <c r="H2564" s="662" t="s">
        <v>544</v>
      </c>
      <c r="I2564" s="662" t="s">
        <v>2664</v>
      </c>
      <c r="J2564" s="662" t="s">
        <v>2665</v>
      </c>
      <c r="K2564" s="662" t="s">
        <v>2666</v>
      </c>
      <c r="L2564" s="663">
        <v>33.44</v>
      </c>
      <c r="M2564" s="663">
        <v>100.32</v>
      </c>
      <c r="N2564" s="662">
        <v>3</v>
      </c>
      <c r="O2564" s="745">
        <v>1.5</v>
      </c>
      <c r="P2564" s="663">
        <v>100.32</v>
      </c>
      <c r="Q2564" s="678">
        <v>1</v>
      </c>
      <c r="R2564" s="662">
        <v>3</v>
      </c>
      <c r="S2564" s="678">
        <v>1</v>
      </c>
      <c r="T2564" s="745">
        <v>1.5</v>
      </c>
      <c r="U2564" s="701">
        <v>1</v>
      </c>
    </row>
    <row r="2565" spans="1:21" ht="14.4" customHeight="1" x14ac:dyDescent="0.3">
      <c r="A2565" s="661">
        <v>12</v>
      </c>
      <c r="B2565" s="662" t="s">
        <v>543</v>
      </c>
      <c r="C2565" s="662" t="s">
        <v>2356</v>
      </c>
      <c r="D2565" s="743" t="s">
        <v>4570</v>
      </c>
      <c r="E2565" s="744" t="s">
        <v>2377</v>
      </c>
      <c r="F2565" s="662" t="s">
        <v>2351</v>
      </c>
      <c r="G2565" s="662" t="s">
        <v>2412</v>
      </c>
      <c r="H2565" s="662" t="s">
        <v>544</v>
      </c>
      <c r="I2565" s="662" t="s">
        <v>2695</v>
      </c>
      <c r="J2565" s="662" t="s">
        <v>2665</v>
      </c>
      <c r="K2565" s="662" t="s">
        <v>2696</v>
      </c>
      <c r="L2565" s="663">
        <v>66.88</v>
      </c>
      <c r="M2565" s="663">
        <v>66.88</v>
      </c>
      <c r="N2565" s="662">
        <v>1</v>
      </c>
      <c r="O2565" s="745">
        <v>0.5</v>
      </c>
      <c r="P2565" s="663">
        <v>66.88</v>
      </c>
      <c r="Q2565" s="678">
        <v>1</v>
      </c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12</v>
      </c>
      <c r="B2566" s="662" t="s">
        <v>543</v>
      </c>
      <c r="C2566" s="662" t="s">
        <v>2356</v>
      </c>
      <c r="D2566" s="743" t="s">
        <v>4570</v>
      </c>
      <c r="E2566" s="744" t="s">
        <v>2377</v>
      </c>
      <c r="F2566" s="662" t="s">
        <v>2351</v>
      </c>
      <c r="G2566" s="662" t="s">
        <v>2537</v>
      </c>
      <c r="H2566" s="662" t="s">
        <v>544</v>
      </c>
      <c r="I2566" s="662" t="s">
        <v>2893</v>
      </c>
      <c r="J2566" s="662" t="s">
        <v>2894</v>
      </c>
      <c r="K2566" s="662" t="s">
        <v>2895</v>
      </c>
      <c r="L2566" s="663">
        <v>438.49</v>
      </c>
      <c r="M2566" s="663">
        <v>1315.47</v>
      </c>
      <c r="N2566" s="662">
        <v>3</v>
      </c>
      <c r="O2566" s="745">
        <v>3</v>
      </c>
      <c r="P2566" s="663">
        <v>876.98</v>
      </c>
      <c r="Q2566" s="678">
        <v>0.66666666666666663</v>
      </c>
      <c r="R2566" s="662">
        <v>2</v>
      </c>
      <c r="S2566" s="678">
        <v>0.66666666666666663</v>
      </c>
      <c r="T2566" s="745">
        <v>2</v>
      </c>
      <c r="U2566" s="701">
        <v>0.66666666666666663</v>
      </c>
    </row>
    <row r="2567" spans="1:21" ht="14.4" customHeight="1" x14ac:dyDescent="0.3">
      <c r="A2567" s="661">
        <v>12</v>
      </c>
      <c r="B2567" s="662" t="s">
        <v>543</v>
      </c>
      <c r="C2567" s="662" t="s">
        <v>2356</v>
      </c>
      <c r="D2567" s="743" t="s">
        <v>4570</v>
      </c>
      <c r="E2567" s="744" t="s">
        <v>2377</v>
      </c>
      <c r="F2567" s="662" t="s">
        <v>2351</v>
      </c>
      <c r="G2567" s="662" t="s">
        <v>2537</v>
      </c>
      <c r="H2567" s="662" t="s">
        <v>1529</v>
      </c>
      <c r="I2567" s="662" t="s">
        <v>2538</v>
      </c>
      <c r="J2567" s="662" t="s">
        <v>1544</v>
      </c>
      <c r="K2567" s="662" t="s">
        <v>2539</v>
      </c>
      <c r="L2567" s="663">
        <v>394.64</v>
      </c>
      <c r="M2567" s="663">
        <v>1183.92</v>
      </c>
      <c r="N2567" s="662">
        <v>3</v>
      </c>
      <c r="O2567" s="745">
        <v>2</v>
      </c>
      <c r="P2567" s="663">
        <v>1183.92</v>
      </c>
      <c r="Q2567" s="678">
        <v>1</v>
      </c>
      <c r="R2567" s="662">
        <v>3</v>
      </c>
      <c r="S2567" s="678">
        <v>1</v>
      </c>
      <c r="T2567" s="745">
        <v>2</v>
      </c>
      <c r="U2567" s="701">
        <v>1</v>
      </c>
    </row>
    <row r="2568" spans="1:21" ht="14.4" customHeight="1" x14ac:dyDescent="0.3">
      <c r="A2568" s="661">
        <v>12</v>
      </c>
      <c r="B2568" s="662" t="s">
        <v>543</v>
      </c>
      <c r="C2568" s="662" t="s">
        <v>2356</v>
      </c>
      <c r="D2568" s="743" t="s">
        <v>4570</v>
      </c>
      <c r="E2568" s="744" t="s">
        <v>2377</v>
      </c>
      <c r="F2568" s="662" t="s">
        <v>2351</v>
      </c>
      <c r="G2568" s="662" t="s">
        <v>2537</v>
      </c>
      <c r="H2568" s="662" t="s">
        <v>1529</v>
      </c>
      <c r="I2568" s="662" t="s">
        <v>2620</v>
      </c>
      <c r="J2568" s="662" t="s">
        <v>1544</v>
      </c>
      <c r="K2568" s="662" t="s">
        <v>2621</v>
      </c>
      <c r="L2568" s="663">
        <v>438.49</v>
      </c>
      <c r="M2568" s="663">
        <v>438.49</v>
      </c>
      <c r="N2568" s="662">
        <v>1</v>
      </c>
      <c r="O2568" s="745">
        <v>1</v>
      </c>
      <c r="P2568" s="663">
        <v>438.49</v>
      </c>
      <c r="Q2568" s="678">
        <v>1</v>
      </c>
      <c r="R2568" s="662">
        <v>1</v>
      </c>
      <c r="S2568" s="678">
        <v>1</v>
      </c>
      <c r="T2568" s="745">
        <v>1</v>
      </c>
      <c r="U2568" s="701">
        <v>1</v>
      </c>
    </row>
    <row r="2569" spans="1:21" ht="14.4" customHeight="1" x14ac:dyDescent="0.3">
      <c r="A2569" s="661">
        <v>12</v>
      </c>
      <c r="B2569" s="662" t="s">
        <v>543</v>
      </c>
      <c r="C2569" s="662" t="s">
        <v>2356</v>
      </c>
      <c r="D2569" s="743" t="s">
        <v>4570</v>
      </c>
      <c r="E2569" s="744" t="s">
        <v>2377</v>
      </c>
      <c r="F2569" s="662" t="s">
        <v>2351</v>
      </c>
      <c r="G2569" s="662" t="s">
        <v>2415</v>
      </c>
      <c r="H2569" s="662" t="s">
        <v>544</v>
      </c>
      <c r="I2569" s="662" t="s">
        <v>2416</v>
      </c>
      <c r="J2569" s="662" t="s">
        <v>2417</v>
      </c>
      <c r="K2569" s="662" t="s">
        <v>2418</v>
      </c>
      <c r="L2569" s="663">
        <v>1514.87</v>
      </c>
      <c r="M2569" s="663">
        <v>1514.87</v>
      </c>
      <c r="N2569" s="662">
        <v>1</v>
      </c>
      <c r="O2569" s="745">
        <v>1</v>
      </c>
      <c r="P2569" s="663">
        <v>1514.87</v>
      </c>
      <c r="Q2569" s="678">
        <v>1</v>
      </c>
      <c r="R2569" s="662">
        <v>1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12</v>
      </c>
      <c r="B2570" s="662" t="s">
        <v>543</v>
      </c>
      <c r="C2570" s="662" t="s">
        <v>2356</v>
      </c>
      <c r="D2570" s="743" t="s">
        <v>4570</v>
      </c>
      <c r="E2570" s="744" t="s">
        <v>2377</v>
      </c>
      <c r="F2570" s="662" t="s">
        <v>2351</v>
      </c>
      <c r="G2570" s="662" t="s">
        <v>2729</v>
      </c>
      <c r="H2570" s="662" t="s">
        <v>544</v>
      </c>
      <c r="I2570" s="662" t="s">
        <v>2730</v>
      </c>
      <c r="J2570" s="662" t="s">
        <v>1429</v>
      </c>
      <c r="K2570" s="662" t="s">
        <v>2731</v>
      </c>
      <c r="L2570" s="663">
        <v>3243.21</v>
      </c>
      <c r="M2570" s="663">
        <v>22702.469999999998</v>
      </c>
      <c r="N2570" s="662">
        <v>7</v>
      </c>
      <c r="O2570" s="745">
        <v>5</v>
      </c>
      <c r="P2570" s="663">
        <v>19459.259999999998</v>
      </c>
      <c r="Q2570" s="678">
        <v>0.85714285714285721</v>
      </c>
      <c r="R2570" s="662">
        <v>6</v>
      </c>
      <c r="S2570" s="678">
        <v>0.8571428571428571</v>
      </c>
      <c r="T2570" s="745">
        <v>4</v>
      </c>
      <c r="U2570" s="701">
        <v>0.8</v>
      </c>
    </row>
    <row r="2571" spans="1:21" ht="14.4" customHeight="1" x14ac:dyDescent="0.3">
      <c r="A2571" s="661">
        <v>12</v>
      </c>
      <c r="B2571" s="662" t="s">
        <v>543</v>
      </c>
      <c r="C2571" s="662" t="s">
        <v>2356</v>
      </c>
      <c r="D2571" s="743" t="s">
        <v>4570</v>
      </c>
      <c r="E2571" s="744" t="s">
        <v>2377</v>
      </c>
      <c r="F2571" s="662" t="s">
        <v>2351</v>
      </c>
      <c r="G2571" s="662" t="s">
        <v>2919</v>
      </c>
      <c r="H2571" s="662" t="s">
        <v>544</v>
      </c>
      <c r="I2571" s="662" t="s">
        <v>2923</v>
      </c>
      <c r="J2571" s="662" t="s">
        <v>2921</v>
      </c>
      <c r="K2571" s="662" t="s">
        <v>2924</v>
      </c>
      <c r="L2571" s="663">
        <v>0</v>
      </c>
      <c r="M2571" s="663">
        <v>0</v>
      </c>
      <c r="N2571" s="662">
        <v>1</v>
      </c>
      <c r="O2571" s="745">
        <v>1</v>
      </c>
      <c r="P2571" s="663"/>
      <c r="Q2571" s="678"/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12</v>
      </c>
      <c r="B2572" s="662" t="s">
        <v>543</v>
      </c>
      <c r="C2572" s="662" t="s">
        <v>2356</v>
      </c>
      <c r="D2572" s="743" t="s">
        <v>4570</v>
      </c>
      <c r="E2572" s="744" t="s">
        <v>2377</v>
      </c>
      <c r="F2572" s="662" t="s">
        <v>2351</v>
      </c>
      <c r="G2572" s="662" t="s">
        <v>2919</v>
      </c>
      <c r="H2572" s="662" t="s">
        <v>544</v>
      </c>
      <c r="I2572" s="662" t="s">
        <v>4490</v>
      </c>
      <c r="J2572" s="662" t="s">
        <v>2921</v>
      </c>
      <c r="K2572" s="662" t="s">
        <v>4491</v>
      </c>
      <c r="L2572" s="663">
        <v>0</v>
      </c>
      <c r="M2572" s="663">
        <v>0</v>
      </c>
      <c r="N2572" s="662">
        <v>1</v>
      </c>
      <c r="O2572" s="745">
        <v>1</v>
      </c>
      <c r="P2572" s="663">
        <v>0</v>
      </c>
      <c r="Q2572" s="678"/>
      <c r="R2572" s="662">
        <v>1</v>
      </c>
      <c r="S2572" s="678">
        <v>1</v>
      </c>
      <c r="T2572" s="745">
        <v>1</v>
      </c>
      <c r="U2572" s="701">
        <v>1</v>
      </c>
    </row>
    <row r="2573" spans="1:21" ht="14.4" customHeight="1" x14ac:dyDescent="0.3">
      <c r="A2573" s="661">
        <v>12</v>
      </c>
      <c r="B2573" s="662" t="s">
        <v>543</v>
      </c>
      <c r="C2573" s="662" t="s">
        <v>2356</v>
      </c>
      <c r="D2573" s="743" t="s">
        <v>4570</v>
      </c>
      <c r="E2573" s="744" t="s">
        <v>2377</v>
      </c>
      <c r="F2573" s="662" t="s">
        <v>2353</v>
      </c>
      <c r="G2573" s="662" t="s">
        <v>2426</v>
      </c>
      <c r="H2573" s="662" t="s">
        <v>544</v>
      </c>
      <c r="I2573" s="662" t="s">
        <v>2436</v>
      </c>
      <c r="J2573" s="662" t="s">
        <v>2437</v>
      </c>
      <c r="K2573" s="662" t="s">
        <v>2438</v>
      </c>
      <c r="L2573" s="663">
        <v>190</v>
      </c>
      <c r="M2573" s="663">
        <v>1330</v>
      </c>
      <c r="N2573" s="662">
        <v>7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12</v>
      </c>
      <c r="B2574" s="662" t="s">
        <v>543</v>
      </c>
      <c r="C2574" s="662" t="s">
        <v>2356</v>
      </c>
      <c r="D2574" s="743" t="s">
        <v>4570</v>
      </c>
      <c r="E2574" s="744" t="s">
        <v>2377</v>
      </c>
      <c r="F2574" s="662" t="s">
        <v>2353</v>
      </c>
      <c r="G2574" s="662" t="s">
        <v>2426</v>
      </c>
      <c r="H2574" s="662" t="s">
        <v>544</v>
      </c>
      <c r="I2574" s="662" t="s">
        <v>2946</v>
      </c>
      <c r="J2574" s="662" t="s">
        <v>2947</v>
      </c>
      <c r="K2574" s="662" t="s">
        <v>2948</v>
      </c>
      <c r="L2574" s="663">
        <v>166.06</v>
      </c>
      <c r="M2574" s="663">
        <v>664.24</v>
      </c>
      <c r="N2574" s="662">
        <v>4</v>
      </c>
      <c r="O2574" s="745">
        <v>1</v>
      </c>
      <c r="P2574" s="663">
        <v>664.24</v>
      </c>
      <c r="Q2574" s="678">
        <v>1</v>
      </c>
      <c r="R2574" s="662">
        <v>4</v>
      </c>
      <c r="S2574" s="678">
        <v>1</v>
      </c>
      <c r="T2574" s="745">
        <v>1</v>
      </c>
      <c r="U2574" s="701">
        <v>1</v>
      </c>
    </row>
    <row r="2575" spans="1:21" ht="14.4" customHeight="1" x14ac:dyDescent="0.3">
      <c r="A2575" s="661">
        <v>12</v>
      </c>
      <c r="B2575" s="662" t="s">
        <v>543</v>
      </c>
      <c r="C2575" s="662" t="s">
        <v>2356</v>
      </c>
      <c r="D2575" s="743" t="s">
        <v>4570</v>
      </c>
      <c r="E2575" s="744" t="s">
        <v>2377</v>
      </c>
      <c r="F2575" s="662" t="s">
        <v>2353</v>
      </c>
      <c r="G2575" s="662" t="s">
        <v>2426</v>
      </c>
      <c r="H2575" s="662" t="s">
        <v>544</v>
      </c>
      <c r="I2575" s="662" t="s">
        <v>2952</v>
      </c>
      <c r="J2575" s="662" t="s">
        <v>2953</v>
      </c>
      <c r="K2575" s="662" t="s">
        <v>2954</v>
      </c>
      <c r="L2575" s="663">
        <v>99.99</v>
      </c>
      <c r="M2575" s="663">
        <v>799.92</v>
      </c>
      <c r="N2575" s="662">
        <v>8</v>
      </c>
      <c r="O2575" s="745">
        <v>1</v>
      </c>
      <c r="P2575" s="663">
        <v>799.92</v>
      </c>
      <c r="Q2575" s="678">
        <v>1</v>
      </c>
      <c r="R2575" s="662">
        <v>8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12</v>
      </c>
      <c r="B2576" s="662" t="s">
        <v>543</v>
      </c>
      <c r="C2576" s="662" t="s">
        <v>2356</v>
      </c>
      <c r="D2576" s="743" t="s">
        <v>4570</v>
      </c>
      <c r="E2576" s="744" t="s">
        <v>2377</v>
      </c>
      <c r="F2576" s="662" t="s">
        <v>2353</v>
      </c>
      <c r="G2576" s="662" t="s">
        <v>2426</v>
      </c>
      <c r="H2576" s="662" t="s">
        <v>544</v>
      </c>
      <c r="I2576" s="662" t="s">
        <v>2955</v>
      </c>
      <c r="J2576" s="662" t="s">
        <v>2956</v>
      </c>
      <c r="K2576" s="662" t="s">
        <v>2957</v>
      </c>
      <c r="L2576" s="663">
        <v>135.43</v>
      </c>
      <c r="M2576" s="663">
        <v>541.72</v>
      </c>
      <c r="N2576" s="662">
        <v>4</v>
      </c>
      <c r="O2576" s="745">
        <v>1</v>
      </c>
      <c r="P2576" s="663">
        <v>541.72</v>
      </c>
      <c r="Q2576" s="678">
        <v>1</v>
      </c>
      <c r="R2576" s="662">
        <v>4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12</v>
      </c>
      <c r="B2577" s="662" t="s">
        <v>543</v>
      </c>
      <c r="C2577" s="662" t="s">
        <v>2356</v>
      </c>
      <c r="D2577" s="743" t="s">
        <v>4570</v>
      </c>
      <c r="E2577" s="744" t="s">
        <v>2377</v>
      </c>
      <c r="F2577" s="662" t="s">
        <v>2353</v>
      </c>
      <c r="G2577" s="662" t="s">
        <v>2992</v>
      </c>
      <c r="H2577" s="662" t="s">
        <v>544</v>
      </c>
      <c r="I2577" s="662" t="s">
        <v>2993</v>
      </c>
      <c r="J2577" s="662" t="s">
        <v>2994</v>
      </c>
      <c r="K2577" s="662" t="s">
        <v>2995</v>
      </c>
      <c r="L2577" s="663">
        <v>1496</v>
      </c>
      <c r="M2577" s="663">
        <v>13464</v>
      </c>
      <c r="N2577" s="662">
        <v>9</v>
      </c>
      <c r="O2577" s="745">
        <v>1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12</v>
      </c>
      <c r="B2578" s="662" t="s">
        <v>543</v>
      </c>
      <c r="C2578" s="662" t="s">
        <v>2358</v>
      </c>
      <c r="D2578" s="743" t="s">
        <v>4571</v>
      </c>
      <c r="E2578" s="744" t="s">
        <v>2365</v>
      </c>
      <c r="F2578" s="662" t="s">
        <v>2351</v>
      </c>
      <c r="G2578" s="662" t="s">
        <v>3227</v>
      </c>
      <c r="H2578" s="662" t="s">
        <v>544</v>
      </c>
      <c r="I2578" s="662" t="s">
        <v>3228</v>
      </c>
      <c r="J2578" s="662" t="s">
        <v>1956</v>
      </c>
      <c r="K2578" s="662" t="s">
        <v>3229</v>
      </c>
      <c r="L2578" s="663">
        <v>0</v>
      </c>
      <c r="M2578" s="663">
        <v>0</v>
      </c>
      <c r="N2578" s="662">
        <v>1</v>
      </c>
      <c r="O2578" s="745">
        <v>0.5</v>
      </c>
      <c r="P2578" s="663">
        <v>0</v>
      </c>
      <c r="Q2578" s="678"/>
      <c r="R2578" s="662">
        <v>1</v>
      </c>
      <c r="S2578" s="678">
        <v>1</v>
      </c>
      <c r="T2578" s="745">
        <v>0.5</v>
      </c>
      <c r="U2578" s="701">
        <v>1</v>
      </c>
    </row>
    <row r="2579" spans="1:21" ht="14.4" customHeight="1" x14ac:dyDescent="0.3">
      <c r="A2579" s="661">
        <v>12</v>
      </c>
      <c r="B2579" s="662" t="s">
        <v>543</v>
      </c>
      <c r="C2579" s="662" t="s">
        <v>2358</v>
      </c>
      <c r="D2579" s="743" t="s">
        <v>4571</v>
      </c>
      <c r="E2579" s="744" t="s">
        <v>2365</v>
      </c>
      <c r="F2579" s="662" t="s">
        <v>2351</v>
      </c>
      <c r="G2579" s="662" t="s">
        <v>2495</v>
      </c>
      <c r="H2579" s="662" t="s">
        <v>544</v>
      </c>
      <c r="I2579" s="662" t="s">
        <v>3633</v>
      </c>
      <c r="J2579" s="662" t="s">
        <v>2497</v>
      </c>
      <c r="K2579" s="662" t="s">
        <v>3634</v>
      </c>
      <c r="L2579" s="663">
        <v>0</v>
      </c>
      <c r="M2579" s="663">
        <v>0</v>
      </c>
      <c r="N2579" s="662">
        <v>2</v>
      </c>
      <c r="O2579" s="745">
        <v>1.5</v>
      </c>
      <c r="P2579" s="663">
        <v>0</v>
      </c>
      <c r="Q2579" s="678"/>
      <c r="R2579" s="662">
        <v>2</v>
      </c>
      <c r="S2579" s="678">
        <v>1</v>
      </c>
      <c r="T2579" s="745">
        <v>1.5</v>
      </c>
      <c r="U2579" s="701">
        <v>1</v>
      </c>
    </row>
    <row r="2580" spans="1:21" ht="14.4" customHeight="1" x14ac:dyDescent="0.3">
      <c r="A2580" s="661">
        <v>12</v>
      </c>
      <c r="B2580" s="662" t="s">
        <v>543</v>
      </c>
      <c r="C2580" s="662" t="s">
        <v>2358</v>
      </c>
      <c r="D2580" s="743" t="s">
        <v>4571</v>
      </c>
      <c r="E2580" s="744" t="s">
        <v>2365</v>
      </c>
      <c r="F2580" s="662" t="s">
        <v>2351</v>
      </c>
      <c r="G2580" s="662" t="s">
        <v>2495</v>
      </c>
      <c r="H2580" s="662" t="s">
        <v>544</v>
      </c>
      <c r="I2580" s="662" t="s">
        <v>3635</v>
      </c>
      <c r="J2580" s="662" t="s">
        <v>2497</v>
      </c>
      <c r="K2580" s="662" t="s">
        <v>3636</v>
      </c>
      <c r="L2580" s="663">
        <v>0</v>
      </c>
      <c r="M2580" s="663">
        <v>0</v>
      </c>
      <c r="N2580" s="662">
        <v>1</v>
      </c>
      <c r="O2580" s="745">
        <v>1</v>
      </c>
      <c r="P2580" s="663">
        <v>0</v>
      </c>
      <c r="Q2580" s="678"/>
      <c r="R2580" s="662">
        <v>1</v>
      </c>
      <c r="S2580" s="678">
        <v>1</v>
      </c>
      <c r="T2580" s="745">
        <v>1</v>
      </c>
      <c r="U2580" s="701">
        <v>1</v>
      </c>
    </row>
    <row r="2581" spans="1:21" ht="14.4" customHeight="1" x14ac:dyDescent="0.3">
      <c r="A2581" s="661">
        <v>12</v>
      </c>
      <c r="B2581" s="662" t="s">
        <v>543</v>
      </c>
      <c r="C2581" s="662" t="s">
        <v>2358</v>
      </c>
      <c r="D2581" s="743" t="s">
        <v>4571</v>
      </c>
      <c r="E2581" s="744" t="s">
        <v>2365</v>
      </c>
      <c r="F2581" s="662" t="s">
        <v>2351</v>
      </c>
      <c r="G2581" s="662" t="s">
        <v>2687</v>
      </c>
      <c r="H2581" s="662" t="s">
        <v>1529</v>
      </c>
      <c r="I2581" s="662" t="s">
        <v>4502</v>
      </c>
      <c r="J2581" s="662" t="s">
        <v>4503</v>
      </c>
      <c r="K2581" s="662" t="s">
        <v>4504</v>
      </c>
      <c r="L2581" s="663">
        <v>184.74</v>
      </c>
      <c r="M2581" s="663">
        <v>184.74</v>
      </c>
      <c r="N2581" s="662">
        <v>1</v>
      </c>
      <c r="O2581" s="745">
        <v>1</v>
      </c>
      <c r="P2581" s="663">
        <v>184.74</v>
      </c>
      <c r="Q2581" s="678">
        <v>1</v>
      </c>
      <c r="R2581" s="662">
        <v>1</v>
      </c>
      <c r="S2581" s="678">
        <v>1</v>
      </c>
      <c r="T2581" s="745">
        <v>1</v>
      </c>
      <c r="U2581" s="701">
        <v>1</v>
      </c>
    </row>
    <row r="2582" spans="1:21" ht="14.4" customHeight="1" x14ac:dyDescent="0.3">
      <c r="A2582" s="661">
        <v>12</v>
      </c>
      <c r="B2582" s="662" t="s">
        <v>543</v>
      </c>
      <c r="C2582" s="662" t="s">
        <v>2358</v>
      </c>
      <c r="D2582" s="743" t="s">
        <v>4571</v>
      </c>
      <c r="E2582" s="744" t="s">
        <v>2366</v>
      </c>
      <c r="F2582" s="662" t="s">
        <v>2351</v>
      </c>
      <c r="G2582" s="662" t="s">
        <v>2389</v>
      </c>
      <c r="H2582" s="662" t="s">
        <v>1529</v>
      </c>
      <c r="I2582" s="662" t="s">
        <v>1872</v>
      </c>
      <c r="J2582" s="662" t="s">
        <v>1712</v>
      </c>
      <c r="K2582" s="662" t="s">
        <v>2273</v>
      </c>
      <c r="L2582" s="663">
        <v>154.36000000000001</v>
      </c>
      <c r="M2582" s="663">
        <v>308.72000000000003</v>
      </c>
      <c r="N2582" s="662">
        <v>2</v>
      </c>
      <c r="O2582" s="745">
        <v>1</v>
      </c>
      <c r="P2582" s="663">
        <v>308.72000000000003</v>
      </c>
      <c r="Q2582" s="678">
        <v>1</v>
      </c>
      <c r="R2582" s="662">
        <v>2</v>
      </c>
      <c r="S2582" s="678">
        <v>1</v>
      </c>
      <c r="T2582" s="745">
        <v>1</v>
      </c>
      <c r="U2582" s="701">
        <v>1</v>
      </c>
    </row>
    <row r="2583" spans="1:21" ht="14.4" customHeight="1" x14ac:dyDescent="0.3">
      <c r="A2583" s="661">
        <v>12</v>
      </c>
      <c r="B2583" s="662" t="s">
        <v>543</v>
      </c>
      <c r="C2583" s="662" t="s">
        <v>2358</v>
      </c>
      <c r="D2583" s="743" t="s">
        <v>4571</v>
      </c>
      <c r="E2583" s="744" t="s">
        <v>2366</v>
      </c>
      <c r="F2583" s="662" t="s">
        <v>2351</v>
      </c>
      <c r="G2583" s="662" t="s">
        <v>2389</v>
      </c>
      <c r="H2583" s="662" t="s">
        <v>1529</v>
      </c>
      <c r="I2583" s="662" t="s">
        <v>1876</v>
      </c>
      <c r="J2583" s="662" t="s">
        <v>2279</v>
      </c>
      <c r="K2583" s="662" t="s">
        <v>2280</v>
      </c>
      <c r="L2583" s="663">
        <v>149.52000000000001</v>
      </c>
      <c r="M2583" s="663">
        <v>149.52000000000001</v>
      </c>
      <c r="N2583" s="662">
        <v>1</v>
      </c>
      <c r="O2583" s="745">
        <v>1</v>
      </c>
      <c r="P2583" s="663">
        <v>149.52000000000001</v>
      </c>
      <c r="Q2583" s="678">
        <v>1</v>
      </c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12</v>
      </c>
      <c r="B2584" s="662" t="s">
        <v>543</v>
      </c>
      <c r="C2584" s="662" t="s">
        <v>2358</v>
      </c>
      <c r="D2584" s="743" t="s">
        <v>4571</v>
      </c>
      <c r="E2584" s="744" t="s">
        <v>2366</v>
      </c>
      <c r="F2584" s="662" t="s">
        <v>2351</v>
      </c>
      <c r="G2584" s="662" t="s">
        <v>2754</v>
      </c>
      <c r="H2584" s="662" t="s">
        <v>544</v>
      </c>
      <c r="I2584" s="662" t="s">
        <v>2758</v>
      </c>
      <c r="J2584" s="662" t="s">
        <v>2759</v>
      </c>
      <c r="K2584" s="662" t="s">
        <v>2595</v>
      </c>
      <c r="L2584" s="663">
        <v>85.27</v>
      </c>
      <c r="M2584" s="663">
        <v>85.27</v>
      </c>
      <c r="N2584" s="662">
        <v>1</v>
      </c>
      <c r="O2584" s="745">
        <v>1</v>
      </c>
      <c r="P2584" s="663">
        <v>85.27</v>
      </c>
      <c r="Q2584" s="678">
        <v>1</v>
      </c>
      <c r="R2584" s="662">
        <v>1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12</v>
      </c>
      <c r="B2585" s="662" t="s">
        <v>543</v>
      </c>
      <c r="C2585" s="662" t="s">
        <v>2358</v>
      </c>
      <c r="D2585" s="743" t="s">
        <v>4571</v>
      </c>
      <c r="E2585" s="744" t="s">
        <v>2366</v>
      </c>
      <c r="F2585" s="662" t="s">
        <v>2351</v>
      </c>
      <c r="G2585" s="662" t="s">
        <v>2395</v>
      </c>
      <c r="H2585" s="662" t="s">
        <v>544</v>
      </c>
      <c r="I2585" s="662" t="s">
        <v>2680</v>
      </c>
      <c r="J2585" s="662" t="s">
        <v>2681</v>
      </c>
      <c r="K2585" s="662" t="s">
        <v>2682</v>
      </c>
      <c r="L2585" s="663">
        <v>146.84</v>
      </c>
      <c r="M2585" s="663">
        <v>146.84</v>
      </c>
      <c r="N2585" s="662">
        <v>1</v>
      </c>
      <c r="O2585" s="745">
        <v>0.5</v>
      </c>
      <c r="P2585" s="663">
        <v>146.84</v>
      </c>
      <c r="Q2585" s="678">
        <v>1</v>
      </c>
      <c r="R2585" s="662">
        <v>1</v>
      </c>
      <c r="S2585" s="678">
        <v>1</v>
      </c>
      <c r="T2585" s="745">
        <v>0.5</v>
      </c>
      <c r="U2585" s="701">
        <v>1</v>
      </c>
    </row>
    <row r="2586" spans="1:21" ht="14.4" customHeight="1" x14ac:dyDescent="0.3">
      <c r="A2586" s="661">
        <v>12</v>
      </c>
      <c r="B2586" s="662" t="s">
        <v>543</v>
      </c>
      <c r="C2586" s="662" t="s">
        <v>2358</v>
      </c>
      <c r="D2586" s="743" t="s">
        <v>4571</v>
      </c>
      <c r="E2586" s="744" t="s">
        <v>2366</v>
      </c>
      <c r="F2586" s="662" t="s">
        <v>2351</v>
      </c>
      <c r="G2586" s="662" t="s">
        <v>2395</v>
      </c>
      <c r="H2586" s="662" t="s">
        <v>544</v>
      </c>
      <c r="I2586" s="662" t="s">
        <v>1868</v>
      </c>
      <c r="J2586" s="662" t="s">
        <v>1869</v>
      </c>
      <c r="K2586" s="662" t="s">
        <v>2310</v>
      </c>
      <c r="L2586" s="663">
        <v>88.1</v>
      </c>
      <c r="M2586" s="663">
        <v>88.1</v>
      </c>
      <c r="N2586" s="662">
        <v>1</v>
      </c>
      <c r="O2586" s="745">
        <v>1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12</v>
      </c>
      <c r="B2587" s="662" t="s">
        <v>543</v>
      </c>
      <c r="C2587" s="662" t="s">
        <v>2358</v>
      </c>
      <c r="D2587" s="743" t="s">
        <v>4571</v>
      </c>
      <c r="E2587" s="744" t="s">
        <v>2366</v>
      </c>
      <c r="F2587" s="662" t="s">
        <v>2351</v>
      </c>
      <c r="G2587" s="662" t="s">
        <v>2396</v>
      </c>
      <c r="H2587" s="662" t="s">
        <v>544</v>
      </c>
      <c r="I2587" s="662" t="s">
        <v>2397</v>
      </c>
      <c r="J2587" s="662" t="s">
        <v>2398</v>
      </c>
      <c r="K2587" s="662" t="s">
        <v>2399</v>
      </c>
      <c r="L2587" s="663">
        <v>75.739999999999995</v>
      </c>
      <c r="M2587" s="663">
        <v>75.739999999999995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12</v>
      </c>
      <c r="B2588" s="662" t="s">
        <v>543</v>
      </c>
      <c r="C2588" s="662" t="s">
        <v>2358</v>
      </c>
      <c r="D2588" s="743" t="s">
        <v>4571</v>
      </c>
      <c r="E2588" s="744" t="s">
        <v>2366</v>
      </c>
      <c r="F2588" s="662" t="s">
        <v>2351</v>
      </c>
      <c r="G2588" s="662" t="s">
        <v>2400</v>
      </c>
      <c r="H2588" s="662" t="s">
        <v>544</v>
      </c>
      <c r="I2588" s="662" t="s">
        <v>1790</v>
      </c>
      <c r="J2588" s="662" t="s">
        <v>1791</v>
      </c>
      <c r="K2588" s="662" t="s">
        <v>2401</v>
      </c>
      <c r="L2588" s="663">
        <v>78.33</v>
      </c>
      <c r="M2588" s="663">
        <v>156.66</v>
      </c>
      <c r="N2588" s="662">
        <v>2</v>
      </c>
      <c r="O2588" s="745">
        <v>1</v>
      </c>
      <c r="P2588" s="663">
        <v>78.33</v>
      </c>
      <c r="Q2588" s="678">
        <v>0.5</v>
      </c>
      <c r="R2588" s="662">
        <v>1</v>
      </c>
      <c r="S2588" s="678">
        <v>0.5</v>
      </c>
      <c r="T2588" s="745">
        <v>0.5</v>
      </c>
      <c r="U2588" s="701">
        <v>0.5</v>
      </c>
    </row>
    <row r="2589" spans="1:21" ht="14.4" customHeight="1" x14ac:dyDescent="0.3">
      <c r="A2589" s="661">
        <v>12</v>
      </c>
      <c r="B2589" s="662" t="s">
        <v>543</v>
      </c>
      <c r="C2589" s="662" t="s">
        <v>2358</v>
      </c>
      <c r="D2589" s="743" t="s">
        <v>4571</v>
      </c>
      <c r="E2589" s="744" t="s">
        <v>2366</v>
      </c>
      <c r="F2589" s="662" t="s">
        <v>2351</v>
      </c>
      <c r="G2589" s="662" t="s">
        <v>2402</v>
      </c>
      <c r="H2589" s="662" t="s">
        <v>544</v>
      </c>
      <c r="I2589" s="662" t="s">
        <v>2403</v>
      </c>
      <c r="J2589" s="662" t="s">
        <v>1386</v>
      </c>
      <c r="K2589" s="662" t="s">
        <v>2404</v>
      </c>
      <c r="L2589" s="663">
        <v>54.23</v>
      </c>
      <c r="M2589" s="663">
        <v>108.46</v>
      </c>
      <c r="N2589" s="662">
        <v>2</v>
      </c>
      <c r="O2589" s="745">
        <v>1</v>
      </c>
      <c r="P2589" s="663">
        <v>54.23</v>
      </c>
      <c r="Q2589" s="678">
        <v>0.5</v>
      </c>
      <c r="R2589" s="662">
        <v>1</v>
      </c>
      <c r="S2589" s="678">
        <v>0.5</v>
      </c>
      <c r="T2589" s="745">
        <v>0.5</v>
      </c>
      <c r="U2589" s="701">
        <v>0.5</v>
      </c>
    </row>
    <row r="2590" spans="1:21" ht="14.4" customHeight="1" x14ac:dyDescent="0.3">
      <c r="A2590" s="661">
        <v>12</v>
      </c>
      <c r="B2590" s="662" t="s">
        <v>543</v>
      </c>
      <c r="C2590" s="662" t="s">
        <v>2358</v>
      </c>
      <c r="D2590" s="743" t="s">
        <v>4571</v>
      </c>
      <c r="E2590" s="744" t="s">
        <v>2366</v>
      </c>
      <c r="F2590" s="662" t="s">
        <v>2351</v>
      </c>
      <c r="G2590" s="662" t="s">
        <v>2555</v>
      </c>
      <c r="H2590" s="662" t="s">
        <v>544</v>
      </c>
      <c r="I2590" s="662" t="s">
        <v>2556</v>
      </c>
      <c r="J2590" s="662" t="s">
        <v>2557</v>
      </c>
      <c r="K2590" s="662" t="s">
        <v>2558</v>
      </c>
      <c r="L2590" s="663">
        <v>316.08999999999997</v>
      </c>
      <c r="M2590" s="663">
        <v>316.08999999999997</v>
      </c>
      <c r="N2590" s="662">
        <v>1</v>
      </c>
      <c r="O2590" s="745">
        <v>1</v>
      </c>
      <c r="P2590" s="663">
        <v>316.08999999999997</v>
      </c>
      <c r="Q2590" s="678">
        <v>1</v>
      </c>
      <c r="R2590" s="662">
        <v>1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12</v>
      </c>
      <c r="B2591" s="662" t="s">
        <v>543</v>
      </c>
      <c r="C2591" s="662" t="s">
        <v>2358</v>
      </c>
      <c r="D2591" s="743" t="s">
        <v>4571</v>
      </c>
      <c r="E2591" s="744" t="s">
        <v>2366</v>
      </c>
      <c r="F2591" s="662" t="s">
        <v>2351</v>
      </c>
      <c r="G2591" s="662" t="s">
        <v>2555</v>
      </c>
      <c r="H2591" s="662" t="s">
        <v>544</v>
      </c>
      <c r="I2591" s="662" t="s">
        <v>2556</v>
      </c>
      <c r="J2591" s="662" t="s">
        <v>2557</v>
      </c>
      <c r="K2591" s="662" t="s">
        <v>2558</v>
      </c>
      <c r="L2591" s="663">
        <v>308.69</v>
      </c>
      <c r="M2591" s="663">
        <v>308.69</v>
      </c>
      <c r="N2591" s="662">
        <v>1</v>
      </c>
      <c r="O2591" s="745">
        <v>1</v>
      </c>
      <c r="P2591" s="663">
        <v>308.69</v>
      </c>
      <c r="Q2591" s="678">
        <v>1</v>
      </c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12</v>
      </c>
      <c r="B2592" s="662" t="s">
        <v>543</v>
      </c>
      <c r="C2592" s="662" t="s">
        <v>2358</v>
      </c>
      <c r="D2592" s="743" t="s">
        <v>4571</v>
      </c>
      <c r="E2592" s="744" t="s">
        <v>2366</v>
      </c>
      <c r="F2592" s="662" t="s">
        <v>2351</v>
      </c>
      <c r="G2592" s="662" t="s">
        <v>2412</v>
      </c>
      <c r="H2592" s="662" t="s">
        <v>544</v>
      </c>
      <c r="I2592" s="662" t="s">
        <v>2413</v>
      </c>
      <c r="J2592" s="662" t="s">
        <v>1457</v>
      </c>
      <c r="K2592" s="662" t="s">
        <v>2414</v>
      </c>
      <c r="L2592" s="663">
        <v>22.44</v>
      </c>
      <c r="M2592" s="663">
        <v>67.320000000000007</v>
      </c>
      <c r="N2592" s="662">
        <v>3</v>
      </c>
      <c r="O2592" s="745">
        <v>3</v>
      </c>
      <c r="P2592" s="663">
        <v>44.88</v>
      </c>
      <c r="Q2592" s="678">
        <v>0.66666666666666663</v>
      </c>
      <c r="R2592" s="662">
        <v>2</v>
      </c>
      <c r="S2592" s="678">
        <v>0.66666666666666663</v>
      </c>
      <c r="T2592" s="745">
        <v>2</v>
      </c>
      <c r="U2592" s="701">
        <v>0.66666666666666663</v>
      </c>
    </row>
    <row r="2593" spans="1:21" ht="14.4" customHeight="1" x14ac:dyDescent="0.3">
      <c r="A2593" s="661">
        <v>12</v>
      </c>
      <c r="B2593" s="662" t="s">
        <v>543</v>
      </c>
      <c r="C2593" s="662" t="s">
        <v>2358</v>
      </c>
      <c r="D2593" s="743" t="s">
        <v>4571</v>
      </c>
      <c r="E2593" s="744" t="s">
        <v>2366</v>
      </c>
      <c r="F2593" s="662" t="s">
        <v>2351</v>
      </c>
      <c r="G2593" s="662" t="s">
        <v>2412</v>
      </c>
      <c r="H2593" s="662" t="s">
        <v>544</v>
      </c>
      <c r="I2593" s="662" t="s">
        <v>2413</v>
      </c>
      <c r="J2593" s="662" t="s">
        <v>1457</v>
      </c>
      <c r="K2593" s="662" t="s">
        <v>2414</v>
      </c>
      <c r="L2593" s="663">
        <v>42.54</v>
      </c>
      <c r="M2593" s="663">
        <v>85.08</v>
      </c>
      <c r="N2593" s="662">
        <v>2</v>
      </c>
      <c r="O2593" s="745">
        <v>2</v>
      </c>
      <c r="P2593" s="663">
        <v>85.08</v>
      </c>
      <c r="Q2593" s="678">
        <v>1</v>
      </c>
      <c r="R2593" s="662">
        <v>2</v>
      </c>
      <c r="S2593" s="678">
        <v>1</v>
      </c>
      <c r="T2593" s="745">
        <v>2</v>
      </c>
      <c r="U2593" s="701">
        <v>1</v>
      </c>
    </row>
    <row r="2594" spans="1:21" ht="14.4" customHeight="1" x14ac:dyDescent="0.3">
      <c r="A2594" s="661">
        <v>12</v>
      </c>
      <c r="B2594" s="662" t="s">
        <v>543</v>
      </c>
      <c r="C2594" s="662" t="s">
        <v>2358</v>
      </c>
      <c r="D2594" s="743" t="s">
        <v>4571</v>
      </c>
      <c r="E2594" s="744" t="s">
        <v>2366</v>
      </c>
      <c r="F2594" s="662" t="s">
        <v>2351</v>
      </c>
      <c r="G2594" s="662" t="s">
        <v>2537</v>
      </c>
      <c r="H2594" s="662" t="s">
        <v>544</v>
      </c>
      <c r="I2594" s="662" t="s">
        <v>2893</v>
      </c>
      <c r="J2594" s="662" t="s">
        <v>2894</v>
      </c>
      <c r="K2594" s="662" t="s">
        <v>2895</v>
      </c>
      <c r="L2594" s="663">
        <v>438.49</v>
      </c>
      <c r="M2594" s="663">
        <v>438.49</v>
      </c>
      <c r="N2594" s="662">
        <v>1</v>
      </c>
      <c r="O2594" s="745">
        <v>0.5</v>
      </c>
      <c r="P2594" s="663">
        <v>438.49</v>
      </c>
      <c r="Q2594" s="678">
        <v>1</v>
      </c>
      <c r="R2594" s="662">
        <v>1</v>
      </c>
      <c r="S2594" s="678">
        <v>1</v>
      </c>
      <c r="T2594" s="745">
        <v>0.5</v>
      </c>
      <c r="U2594" s="701">
        <v>1</v>
      </c>
    </row>
    <row r="2595" spans="1:21" ht="14.4" customHeight="1" x14ac:dyDescent="0.3">
      <c r="A2595" s="661">
        <v>12</v>
      </c>
      <c r="B2595" s="662" t="s">
        <v>543</v>
      </c>
      <c r="C2595" s="662" t="s">
        <v>2358</v>
      </c>
      <c r="D2595" s="743" t="s">
        <v>4571</v>
      </c>
      <c r="E2595" s="744" t="s">
        <v>2366</v>
      </c>
      <c r="F2595" s="662" t="s">
        <v>2351</v>
      </c>
      <c r="G2595" s="662" t="s">
        <v>2419</v>
      </c>
      <c r="H2595" s="662" t="s">
        <v>544</v>
      </c>
      <c r="I2595" s="662" t="s">
        <v>2423</v>
      </c>
      <c r="J2595" s="662" t="s">
        <v>2424</v>
      </c>
      <c r="K2595" s="662" t="s">
        <v>2425</v>
      </c>
      <c r="L2595" s="663">
        <v>0</v>
      </c>
      <c r="M2595" s="663">
        <v>0</v>
      </c>
      <c r="N2595" s="662">
        <v>1</v>
      </c>
      <c r="O2595" s="745">
        <v>1</v>
      </c>
      <c r="P2595" s="663"/>
      <c r="Q2595" s="678"/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12</v>
      </c>
      <c r="B2596" s="662" t="s">
        <v>543</v>
      </c>
      <c r="C2596" s="662" t="s">
        <v>2358</v>
      </c>
      <c r="D2596" s="743" t="s">
        <v>4571</v>
      </c>
      <c r="E2596" s="744" t="s">
        <v>2366</v>
      </c>
      <c r="F2596" s="662" t="s">
        <v>2353</v>
      </c>
      <c r="G2596" s="662" t="s">
        <v>2992</v>
      </c>
      <c r="H2596" s="662" t="s">
        <v>544</v>
      </c>
      <c r="I2596" s="662" t="s">
        <v>2993</v>
      </c>
      <c r="J2596" s="662" t="s">
        <v>2994</v>
      </c>
      <c r="K2596" s="662" t="s">
        <v>2995</v>
      </c>
      <c r="L2596" s="663">
        <v>1496</v>
      </c>
      <c r="M2596" s="663">
        <v>22440</v>
      </c>
      <c r="N2596" s="662">
        <v>15</v>
      </c>
      <c r="O2596" s="745">
        <v>1</v>
      </c>
      <c r="P2596" s="663">
        <v>22440</v>
      </c>
      <c r="Q2596" s="678">
        <v>1</v>
      </c>
      <c r="R2596" s="662">
        <v>15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12</v>
      </c>
      <c r="B2597" s="662" t="s">
        <v>543</v>
      </c>
      <c r="C2597" s="662" t="s">
        <v>2358</v>
      </c>
      <c r="D2597" s="743" t="s">
        <v>4571</v>
      </c>
      <c r="E2597" s="744" t="s">
        <v>2368</v>
      </c>
      <c r="F2597" s="662" t="s">
        <v>2351</v>
      </c>
      <c r="G2597" s="662" t="s">
        <v>2391</v>
      </c>
      <c r="H2597" s="662" t="s">
        <v>544</v>
      </c>
      <c r="I2597" s="662" t="s">
        <v>2596</v>
      </c>
      <c r="J2597" s="662" t="s">
        <v>2597</v>
      </c>
      <c r="K2597" s="662" t="s">
        <v>2595</v>
      </c>
      <c r="L2597" s="663">
        <v>39.17</v>
      </c>
      <c r="M2597" s="663">
        <v>78.34</v>
      </c>
      <c r="N2597" s="662">
        <v>2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12</v>
      </c>
      <c r="B2598" s="662" t="s">
        <v>543</v>
      </c>
      <c r="C2598" s="662" t="s">
        <v>2358</v>
      </c>
      <c r="D2598" s="743" t="s">
        <v>4571</v>
      </c>
      <c r="E2598" s="744" t="s">
        <v>2368</v>
      </c>
      <c r="F2598" s="662" t="s">
        <v>2351</v>
      </c>
      <c r="G2598" s="662" t="s">
        <v>2476</v>
      </c>
      <c r="H2598" s="662" t="s">
        <v>544</v>
      </c>
      <c r="I2598" s="662" t="s">
        <v>1059</v>
      </c>
      <c r="J2598" s="662" t="s">
        <v>1060</v>
      </c>
      <c r="K2598" s="662" t="s">
        <v>1061</v>
      </c>
      <c r="L2598" s="663">
        <v>60.9</v>
      </c>
      <c r="M2598" s="663">
        <v>60.9</v>
      </c>
      <c r="N2598" s="662">
        <v>1</v>
      </c>
      <c r="O2598" s="745">
        <v>0.5</v>
      </c>
      <c r="P2598" s="663">
        <v>60.9</v>
      </c>
      <c r="Q2598" s="678">
        <v>1</v>
      </c>
      <c r="R2598" s="662">
        <v>1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12</v>
      </c>
      <c r="B2599" s="662" t="s">
        <v>543</v>
      </c>
      <c r="C2599" s="662" t="s">
        <v>2358</v>
      </c>
      <c r="D2599" s="743" t="s">
        <v>4571</v>
      </c>
      <c r="E2599" s="744" t="s">
        <v>2368</v>
      </c>
      <c r="F2599" s="662" t="s">
        <v>2351</v>
      </c>
      <c r="G2599" s="662" t="s">
        <v>2715</v>
      </c>
      <c r="H2599" s="662" t="s">
        <v>544</v>
      </c>
      <c r="I2599" s="662" t="s">
        <v>2717</v>
      </c>
      <c r="J2599" s="662" t="s">
        <v>932</v>
      </c>
      <c r="K2599" s="662" t="s">
        <v>2718</v>
      </c>
      <c r="L2599" s="663">
        <v>0</v>
      </c>
      <c r="M2599" s="663">
        <v>0</v>
      </c>
      <c r="N2599" s="662">
        <v>1</v>
      </c>
      <c r="O2599" s="745">
        <v>0.5</v>
      </c>
      <c r="P2599" s="663">
        <v>0</v>
      </c>
      <c r="Q2599" s="678"/>
      <c r="R2599" s="662">
        <v>1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12</v>
      </c>
      <c r="B2600" s="662" t="s">
        <v>543</v>
      </c>
      <c r="C2600" s="662" t="s">
        <v>2358</v>
      </c>
      <c r="D2600" s="743" t="s">
        <v>4571</v>
      </c>
      <c r="E2600" s="744" t="s">
        <v>2368</v>
      </c>
      <c r="F2600" s="662" t="s">
        <v>2351</v>
      </c>
      <c r="G2600" s="662" t="s">
        <v>2409</v>
      </c>
      <c r="H2600" s="662" t="s">
        <v>544</v>
      </c>
      <c r="I2600" s="662" t="s">
        <v>779</v>
      </c>
      <c r="J2600" s="662" t="s">
        <v>2410</v>
      </c>
      <c r="K2600" s="662" t="s">
        <v>2411</v>
      </c>
      <c r="L2600" s="663">
        <v>0</v>
      </c>
      <c r="M2600" s="663">
        <v>0</v>
      </c>
      <c r="N2600" s="662">
        <v>1</v>
      </c>
      <c r="O2600" s="745">
        <v>0.5</v>
      </c>
      <c r="P2600" s="663">
        <v>0</v>
      </c>
      <c r="Q2600" s="678"/>
      <c r="R2600" s="662">
        <v>1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12</v>
      </c>
      <c r="B2601" s="662" t="s">
        <v>543</v>
      </c>
      <c r="C2601" s="662" t="s">
        <v>2358</v>
      </c>
      <c r="D2601" s="743" t="s">
        <v>4571</v>
      </c>
      <c r="E2601" s="744" t="s">
        <v>2368</v>
      </c>
      <c r="F2601" s="662" t="s">
        <v>2351</v>
      </c>
      <c r="G2601" s="662" t="s">
        <v>2412</v>
      </c>
      <c r="H2601" s="662" t="s">
        <v>544</v>
      </c>
      <c r="I2601" s="662" t="s">
        <v>2413</v>
      </c>
      <c r="J2601" s="662" t="s">
        <v>1457</v>
      </c>
      <c r="K2601" s="662" t="s">
        <v>2414</v>
      </c>
      <c r="L2601" s="663">
        <v>42.54</v>
      </c>
      <c r="M2601" s="663">
        <v>85.08</v>
      </c>
      <c r="N2601" s="662">
        <v>2</v>
      </c>
      <c r="O2601" s="745">
        <v>2</v>
      </c>
      <c r="P2601" s="663">
        <v>85.08</v>
      </c>
      <c r="Q2601" s="678">
        <v>1</v>
      </c>
      <c r="R2601" s="662">
        <v>2</v>
      </c>
      <c r="S2601" s="678">
        <v>1</v>
      </c>
      <c r="T2601" s="745">
        <v>2</v>
      </c>
      <c r="U2601" s="701">
        <v>1</v>
      </c>
    </row>
    <row r="2602" spans="1:21" ht="14.4" customHeight="1" x14ac:dyDescent="0.3">
      <c r="A2602" s="661">
        <v>12</v>
      </c>
      <c r="B2602" s="662" t="s">
        <v>543</v>
      </c>
      <c r="C2602" s="662" t="s">
        <v>2358</v>
      </c>
      <c r="D2602" s="743" t="s">
        <v>4571</v>
      </c>
      <c r="E2602" s="744" t="s">
        <v>2368</v>
      </c>
      <c r="F2602" s="662" t="s">
        <v>2351</v>
      </c>
      <c r="G2602" s="662" t="s">
        <v>2537</v>
      </c>
      <c r="H2602" s="662" t="s">
        <v>1529</v>
      </c>
      <c r="I2602" s="662" t="s">
        <v>1543</v>
      </c>
      <c r="J2602" s="662" t="s">
        <v>1544</v>
      </c>
      <c r="K2602" s="662" t="s">
        <v>2257</v>
      </c>
      <c r="L2602" s="663">
        <v>131.54</v>
      </c>
      <c r="M2602" s="663">
        <v>131.54</v>
      </c>
      <c r="N2602" s="662">
        <v>1</v>
      </c>
      <c r="O2602" s="745">
        <v>0.5</v>
      </c>
      <c r="P2602" s="663">
        <v>131.54</v>
      </c>
      <c r="Q2602" s="678">
        <v>1</v>
      </c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12</v>
      </c>
      <c r="B2603" s="662" t="s">
        <v>543</v>
      </c>
      <c r="C2603" s="662" t="s">
        <v>2358</v>
      </c>
      <c r="D2603" s="743" t="s">
        <v>4571</v>
      </c>
      <c r="E2603" s="744" t="s">
        <v>2369</v>
      </c>
      <c r="F2603" s="662" t="s">
        <v>2351</v>
      </c>
      <c r="G2603" s="662" t="s">
        <v>2772</v>
      </c>
      <c r="H2603" s="662" t="s">
        <v>544</v>
      </c>
      <c r="I2603" s="662" t="s">
        <v>2773</v>
      </c>
      <c r="J2603" s="662" t="s">
        <v>717</v>
      </c>
      <c r="K2603" s="662" t="s">
        <v>2774</v>
      </c>
      <c r="L2603" s="663">
        <v>91.11</v>
      </c>
      <c r="M2603" s="663">
        <v>91.11</v>
      </c>
      <c r="N2603" s="662">
        <v>1</v>
      </c>
      <c r="O2603" s="745">
        <v>0.5</v>
      </c>
      <c r="P2603" s="663">
        <v>91.11</v>
      </c>
      <c r="Q2603" s="678">
        <v>1</v>
      </c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12</v>
      </c>
      <c r="B2604" s="662" t="s">
        <v>543</v>
      </c>
      <c r="C2604" s="662" t="s">
        <v>2358</v>
      </c>
      <c r="D2604" s="743" t="s">
        <v>4571</v>
      </c>
      <c r="E2604" s="744" t="s">
        <v>2369</v>
      </c>
      <c r="F2604" s="662" t="s">
        <v>2351</v>
      </c>
      <c r="G2604" s="662" t="s">
        <v>2476</v>
      </c>
      <c r="H2604" s="662" t="s">
        <v>544</v>
      </c>
      <c r="I2604" s="662" t="s">
        <v>1059</v>
      </c>
      <c r="J2604" s="662" t="s">
        <v>1060</v>
      </c>
      <c r="K2604" s="662" t="s">
        <v>1061</v>
      </c>
      <c r="L2604" s="663">
        <v>60.9</v>
      </c>
      <c r="M2604" s="663">
        <v>60.9</v>
      </c>
      <c r="N2604" s="662">
        <v>1</v>
      </c>
      <c r="O2604" s="745">
        <v>0.5</v>
      </c>
      <c r="P2604" s="663">
        <v>60.9</v>
      </c>
      <c r="Q2604" s="678">
        <v>1</v>
      </c>
      <c r="R2604" s="662">
        <v>1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12</v>
      </c>
      <c r="B2605" s="662" t="s">
        <v>543</v>
      </c>
      <c r="C2605" s="662" t="s">
        <v>2358</v>
      </c>
      <c r="D2605" s="743" t="s">
        <v>4571</v>
      </c>
      <c r="E2605" s="744" t="s">
        <v>2369</v>
      </c>
      <c r="F2605" s="662" t="s">
        <v>2351</v>
      </c>
      <c r="G2605" s="662" t="s">
        <v>2831</v>
      </c>
      <c r="H2605" s="662" t="s">
        <v>544</v>
      </c>
      <c r="I2605" s="662" t="s">
        <v>2832</v>
      </c>
      <c r="J2605" s="662" t="s">
        <v>2833</v>
      </c>
      <c r="K2605" s="662" t="s">
        <v>2834</v>
      </c>
      <c r="L2605" s="663">
        <v>141.62</v>
      </c>
      <c r="M2605" s="663">
        <v>283.24</v>
      </c>
      <c r="N2605" s="662">
        <v>2</v>
      </c>
      <c r="O2605" s="745">
        <v>0.5</v>
      </c>
      <c r="P2605" s="663">
        <v>283.24</v>
      </c>
      <c r="Q2605" s="678">
        <v>1</v>
      </c>
      <c r="R2605" s="662">
        <v>2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12</v>
      </c>
      <c r="B2606" s="662" t="s">
        <v>543</v>
      </c>
      <c r="C2606" s="662" t="s">
        <v>2358</v>
      </c>
      <c r="D2606" s="743" t="s">
        <v>4571</v>
      </c>
      <c r="E2606" s="744" t="s">
        <v>2369</v>
      </c>
      <c r="F2606" s="662" t="s">
        <v>2351</v>
      </c>
      <c r="G2606" s="662" t="s">
        <v>2451</v>
      </c>
      <c r="H2606" s="662" t="s">
        <v>544</v>
      </c>
      <c r="I2606" s="662" t="s">
        <v>3308</v>
      </c>
      <c r="J2606" s="662" t="s">
        <v>3309</v>
      </c>
      <c r="K2606" s="662" t="s">
        <v>3310</v>
      </c>
      <c r="L2606" s="663">
        <v>36.54</v>
      </c>
      <c r="M2606" s="663">
        <v>109.62</v>
      </c>
      <c r="N2606" s="662">
        <v>3</v>
      </c>
      <c r="O2606" s="745">
        <v>1</v>
      </c>
      <c r="P2606" s="663">
        <v>109.62</v>
      </c>
      <c r="Q2606" s="678">
        <v>1</v>
      </c>
      <c r="R2606" s="662">
        <v>3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12</v>
      </c>
      <c r="B2607" s="662" t="s">
        <v>543</v>
      </c>
      <c r="C2607" s="662" t="s">
        <v>2358</v>
      </c>
      <c r="D2607" s="743" t="s">
        <v>4571</v>
      </c>
      <c r="E2607" s="744" t="s">
        <v>2369</v>
      </c>
      <c r="F2607" s="662" t="s">
        <v>2351</v>
      </c>
      <c r="G2607" s="662" t="s">
        <v>2400</v>
      </c>
      <c r="H2607" s="662" t="s">
        <v>544</v>
      </c>
      <c r="I2607" s="662" t="s">
        <v>2484</v>
      </c>
      <c r="J2607" s="662" t="s">
        <v>1791</v>
      </c>
      <c r="K2607" s="662" t="s">
        <v>2485</v>
      </c>
      <c r="L2607" s="663">
        <v>0</v>
      </c>
      <c r="M2607" s="663">
        <v>0</v>
      </c>
      <c r="N2607" s="662">
        <v>1</v>
      </c>
      <c r="O2607" s="745">
        <v>1</v>
      </c>
      <c r="P2607" s="663">
        <v>0</v>
      </c>
      <c r="Q2607" s="678"/>
      <c r="R2607" s="662">
        <v>1</v>
      </c>
      <c r="S2607" s="678">
        <v>1</v>
      </c>
      <c r="T2607" s="745">
        <v>1</v>
      </c>
      <c r="U2607" s="701">
        <v>1</v>
      </c>
    </row>
    <row r="2608" spans="1:21" ht="14.4" customHeight="1" x14ac:dyDescent="0.3">
      <c r="A2608" s="661">
        <v>12</v>
      </c>
      <c r="B2608" s="662" t="s">
        <v>543</v>
      </c>
      <c r="C2608" s="662" t="s">
        <v>2358</v>
      </c>
      <c r="D2608" s="743" t="s">
        <v>4571</v>
      </c>
      <c r="E2608" s="744" t="s">
        <v>2369</v>
      </c>
      <c r="F2608" s="662" t="s">
        <v>2351</v>
      </c>
      <c r="G2608" s="662" t="s">
        <v>2402</v>
      </c>
      <c r="H2608" s="662" t="s">
        <v>544</v>
      </c>
      <c r="I2608" s="662" t="s">
        <v>2403</v>
      </c>
      <c r="J2608" s="662" t="s">
        <v>1386</v>
      </c>
      <c r="K2608" s="662" t="s">
        <v>2404</v>
      </c>
      <c r="L2608" s="663">
        <v>54.23</v>
      </c>
      <c r="M2608" s="663">
        <v>54.23</v>
      </c>
      <c r="N2608" s="662">
        <v>1</v>
      </c>
      <c r="O2608" s="745">
        <v>0.5</v>
      </c>
      <c r="P2608" s="663">
        <v>54.23</v>
      </c>
      <c r="Q2608" s="678">
        <v>1</v>
      </c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12</v>
      </c>
      <c r="B2609" s="662" t="s">
        <v>543</v>
      </c>
      <c r="C2609" s="662" t="s">
        <v>2358</v>
      </c>
      <c r="D2609" s="743" t="s">
        <v>4571</v>
      </c>
      <c r="E2609" s="744" t="s">
        <v>2369</v>
      </c>
      <c r="F2609" s="662" t="s">
        <v>2351</v>
      </c>
      <c r="G2609" s="662" t="s">
        <v>3139</v>
      </c>
      <c r="H2609" s="662" t="s">
        <v>544</v>
      </c>
      <c r="I2609" s="662" t="s">
        <v>4505</v>
      </c>
      <c r="J2609" s="662" t="s">
        <v>3784</v>
      </c>
      <c r="K2609" s="662" t="s">
        <v>3144</v>
      </c>
      <c r="L2609" s="663">
        <v>0</v>
      </c>
      <c r="M2609" s="663">
        <v>0</v>
      </c>
      <c r="N2609" s="662">
        <v>2</v>
      </c>
      <c r="O2609" s="745">
        <v>1</v>
      </c>
      <c r="P2609" s="663">
        <v>0</v>
      </c>
      <c r="Q2609" s="678"/>
      <c r="R2609" s="662">
        <v>2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12</v>
      </c>
      <c r="B2610" s="662" t="s">
        <v>543</v>
      </c>
      <c r="C2610" s="662" t="s">
        <v>2358</v>
      </c>
      <c r="D2610" s="743" t="s">
        <v>4571</v>
      </c>
      <c r="E2610" s="744" t="s">
        <v>2369</v>
      </c>
      <c r="F2610" s="662" t="s">
        <v>2351</v>
      </c>
      <c r="G2610" s="662" t="s">
        <v>3370</v>
      </c>
      <c r="H2610" s="662" t="s">
        <v>1529</v>
      </c>
      <c r="I2610" s="662" t="s">
        <v>4506</v>
      </c>
      <c r="J2610" s="662" t="s">
        <v>3372</v>
      </c>
      <c r="K2610" s="662" t="s">
        <v>4507</v>
      </c>
      <c r="L2610" s="663">
        <v>1544.99</v>
      </c>
      <c r="M2610" s="663">
        <v>1544.99</v>
      </c>
      <c r="N2610" s="662">
        <v>1</v>
      </c>
      <c r="O2610" s="745">
        <v>1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12</v>
      </c>
      <c r="B2611" s="662" t="s">
        <v>543</v>
      </c>
      <c r="C2611" s="662" t="s">
        <v>2358</v>
      </c>
      <c r="D2611" s="743" t="s">
        <v>4571</v>
      </c>
      <c r="E2611" s="744" t="s">
        <v>2370</v>
      </c>
      <c r="F2611" s="662" t="s">
        <v>2351</v>
      </c>
      <c r="G2611" s="662" t="s">
        <v>2389</v>
      </c>
      <c r="H2611" s="662" t="s">
        <v>1529</v>
      </c>
      <c r="I2611" s="662" t="s">
        <v>1872</v>
      </c>
      <c r="J2611" s="662" t="s">
        <v>1712</v>
      </c>
      <c r="K2611" s="662" t="s">
        <v>2273</v>
      </c>
      <c r="L2611" s="663">
        <v>154.36000000000001</v>
      </c>
      <c r="M2611" s="663">
        <v>308.72000000000003</v>
      </c>
      <c r="N2611" s="662">
        <v>2</v>
      </c>
      <c r="O2611" s="745">
        <v>1</v>
      </c>
      <c r="P2611" s="663">
        <v>308.72000000000003</v>
      </c>
      <c r="Q2611" s="678">
        <v>1</v>
      </c>
      <c r="R2611" s="662">
        <v>2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12</v>
      </c>
      <c r="B2612" s="662" t="s">
        <v>543</v>
      </c>
      <c r="C2612" s="662" t="s">
        <v>2358</v>
      </c>
      <c r="D2612" s="743" t="s">
        <v>4571</v>
      </c>
      <c r="E2612" s="744" t="s">
        <v>2370</v>
      </c>
      <c r="F2612" s="662" t="s">
        <v>2351</v>
      </c>
      <c r="G2612" s="662" t="s">
        <v>2389</v>
      </c>
      <c r="H2612" s="662" t="s">
        <v>1529</v>
      </c>
      <c r="I2612" s="662" t="s">
        <v>1876</v>
      </c>
      <c r="J2612" s="662" t="s">
        <v>2279</v>
      </c>
      <c r="K2612" s="662" t="s">
        <v>2280</v>
      </c>
      <c r="L2612" s="663">
        <v>149.52000000000001</v>
      </c>
      <c r="M2612" s="663">
        <v>1196.1600000000001</v>
      </c>
      <c r="N2612" s="662">
        <v>8</v>
      </c>
      <c r="O2612" s="745">
        <v>7</v>
      </c>
      <c r="P2612" s="663">
        <v>747.6</v>
      </c>
      <c r="Q2612" s="678">
        <v>0.625</v>
      </c>
      <c r="R2612" s="662">
        <v>5</v>
      </c>
      <c r="S2612" s="678">
        <v>0.625</v>
      </c>
      <c r="T2612" s="745">
        <v>4.5</v>
      </c>
      <c r="U2612" s="701">
        <v>0.6428571428571429</v>
      </c>
    </row>
    <row r="2613" spans="1:21" ht="14.4" customHeight="1" x14ac:dyDescent="0.3">
      <c r="A2613" s="661">
        <v>12</v>
      </c>
      <c r="B2613" s="662" t="s">
        <v>543</v>
      </c>
      <c r="C2613" s="662" t="s">
        <v>2358</v>
      </c>
      <c r="D2613" s="743" t="s">
        <v>4571</v>
      </c>
      <c r="E2613" s="744" t="s">
        <v>2370</v>
      </c>
      <c r="F2613" s="662" t="s">
        <v>2351</v>
      </c>
      <c r="G2613" s="662" t="s">
        <v>2390</v>
      </c>
      <c r="H2613" s="662" t="s">
        <v>544</v>
      </c>
      <c r="I2613" s="662" t="s">
        <v>2519</v>
      </c>
      <c r="J2613" s="662" t="s">
        <v>1787</v>
      </c>
      <c r="K2613" s="662" t="s">
        <v>2286</v>
      </c>
      <c r="L2613" s="663">
        <v>170.52</v>
      </c>
      <c r="M2613" s="663">
        <v>341.04</v>
      </c>
      <c r="N2613" s="662">
        <v>2</v>
      </c>
      <c r="O2613" s="745">
        <v>1</v>
      </c>
      <c r="P2613" s="663">
        <v>341.04</v>
      </c>
      <c r="Q2613" s="678">
        <v>1</v>
      </c>
      <c r="R2613" s="662">
        <v>2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12</v>
      </c>
      <c r="B2614" s="662" t="s">
        <v>543</v>
      </c>
      <c r="C2614" s="662" t="s">
        <v>2358</v>
      </c>
      <c r="D2614" s="743" t="s">
        <v>4571</v>
      </c>
      <c r="E2614" s="744" t="s">
        <v>2370</v>
      </c>
      <c r="F2614" s="662" t="s">
        <v>2351</v>
      </c>
      <c r="G2614" s="662" t="s">
        <v>2390</v>
      </c>
      <c r="H2614" s="662" t="s">
        <v>544</v>
      </c>
      <c r="I2614" s="662" t="s">
        <v>2594</v>
      </c>
      <c r="J2614" s="662" t="s">
        <v>2463</v>
      </c>
      <c r="K2614" s="662" t="s">
        <v>2595</v>
      </c>
      <c r="L2614" s="663">
        <v>85.27</v>
      </c>
      <c r="M2614" s="663">
        <v>85.27</v>
      </c>
      <c r="N2614" s="662">
        <v>1</v>
      </c>
      <c r="O2614" s="745">
        <v>1</v>
      </c>
      <c r="P2614" s="663">
        <v>85.27</v>
      </c>
      <c r="Q2614" s="678">
        <v>1</v>
      </c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12</v>
      </c>
      <c r="B2615" s="662" t="s">
        <v>543</v>
      </c>
      <c r="C2615" s="662" t="s">
        <v>2358</v>
      </c>
      <c r="D2615" s="743" t="s">
        <v>4571</v>
      </c>
      <c r="E2615" s="744" t="s">
        <v>2370</v>
      </c>
      <c r="F2615" s="662" t="s">
        <v>2351</v>
      </c>
      <c r="G2615" s="662" t="s">
        <v>2390</v>
      </c>
      <c r="H2615" s="662" t="s">
        <v>544</v>
      </c>
      <c r="I2615" s="662" t="s">
        <v>1786</v>
      </c>
      <c r="J2615" s="662" t="s">
        <v>1787</v>
      </c>
      <c r="K2615" s="662" t="s">
        <v>2286</v>
      </c>
      <c r="L2615" s="663">
        <v>170.52</v>
      </c>
      <c r="M2615" s="663">
        <v>1193.6400000000001</v>
      </c>
      <c r="N2615" s="662">
        <v>7</v>
      </c>
      <c r="O2615" s="745">
        <v>5.5</v>
      </c>
      <c r="P2615" s="663">
        <v>682.08</v>
      </c>
      <c r="Q2615" s="678">
        <v>0.5714285714285714</v>
      </c>
      <c r="R2615" s="662">
        <v>4</v>
      </c>
      <c r="S2615" s="678">
        <v>0.5714285714285714</v>
      </c>
      <c r="T2615" s="745">
        <v>3.5</v>
      </c>
      <c r="U2615" s="701">
        <v>0.63636363636363635</v>
      </c>
    </row>
    <row r="2616" spans="1:21" ht="14.4" customHeight="1" x14ac:dyDescent="0.3">
      <c r="A2616" s="661">
        <v>12</v>
      </c>
      <c r="B2616" s="662" t="s">
        <v>543</v>
      </c>
      <c r="C2616" s="662" t="s">
        <v>2358</v>
      </c>
      <c r="D2616" s="743" t="s">
        <v>4571</v>
      </c>
      <c r="E2616" s="744" t="s">
        <v>2370</v>
      </c>
      <c r="F2616" s="662" t="s">
        <v>2351</v>
      </c>
      <c r="G2616" s="662" t="s">
        <v>2390</v>
      </c>
      <c r="H2616" s="662" t="s">
        <v>544</v>
      </c>
      <c r="I2616" s="662" t="s">
        <v>2467</v>
      </c>
      <c r="J2616" s="662" t="s">
        <v>1787</v>
      </c>
      <c r="K2616" s="662" t="s">
        <v>2286</v>
      </c>
      <c r="L2616" s="663">
        <v>0</v>
      </c>
      <c r="M2616" s="663">
        <v>0</v>
      </c>
      <c r="N2616" s="662">
        <v>1</v>
      </c>
      <c r="O2616" s="745">
        <v>1</v>
      </c>
      <c r="P2616" s="663">
        <v>0</v>
      </c>
      <c r="Q2616" s="678"/>
      <c r="R2616" s="662">
        <v>1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12</v>
      </c>
      <c r="B2617" s="662" t="s">
        <v>543</v>
      </c>
      <c r="C2617" s="662" t="s">
        <v>2358</v>
      </c>
      <c r="D2617" s="743" t="s">
        <v>4571</v>
      </c>
      <c r="E2617" s="744" t="s">
        <v>2370</v>
      </c>
      <c r="F2617" s="662" t="s">
        <v>2351</v>
      </c>
      <c r="G2617" s="662" t="s">
        <v>2391</v>
      </c>
      <c r="H2617" s="662" t="s">
        <v>544</v>
      </c>
      <c r="I2617" s="662" t="s">
        <v>1863</v>
      </c>
      <c r="J2617" s="662" t="s">
        <v>1864</v>
      </c>
      <c r="K2617" s="662" t="s">
        <v>2286</v>
      </c>
      <c r="L2617" s="663">
        <v>78.33</v>
      </c>
      <c r="M2617" s="663">
        <v>313.32</v>
      </c>
      <c r="N2617" s="662">
        <v>4</v>
      </c>
      <c r="O2617" s="745">
        <v>2</v>
      </c>
      <c r="P2617" s="663">
        <v>313.32</v>
      </c>
      <c r="Q2617" s="678">
        <v>1</v>
      </c>
      <c r="R2617" s="662">
        <v>4</v>
      </c>
      <c r="S2617" s="678">
        <v>1</v>
      </c>
      <c r="T2617" s="745">
        <v>2</v>
      </c>
      <c r="U2617" s="701">
        <v>1</v>
      </c>
    </row>
    <row r="2618" spans="1:21" ht="14.4" customHeight="1" x14ac:dyDescent="0.3">
      <c r="A2618" s="661">
        <v>12</v>
      </c>
      <c r="B2618" s="662" t="s">
        <v>543</v>
      </c>
      <c r="C2618" s="662" t="s">
        <v>2358</v>
      </c>
      <c r="D2618" s="743" t="s">
        <v>4571</v>
      </c>
      <c r="E2618" s="744" t="s">
        <v>2370</v>
      </c>
      <c r="F2618" s="662" t="s">
        <v>2351</v>
      </c>
      <c r="G2618" s="662" t="s">
        <v>3232</v>
      </c>
      <c r="H2618" s="662" t="s">
        <v>544</v>
      </c>
      <c r="I2618" s="662" t="s">
        <v>1013</v>
      </c>
      <c r="J2618" s="662" t="s">
        <v>1014</v>
      </c>
      <c r="K2618" s="662" t="s">
        <v>3811</v>
      </c>
      <c r="L2618" s="663">
        <v>42.05</v>
      </c>
      <c r="M2618" s="663">
        <v>84.1</v>
      </c>
      <c r="N2618" s="662">
        <v>2</v>
      </c>
      <c r="O2618" s="745">
        <v>1</v>
      </c>
      <c r="P2618" s="663">
        <v>84.1</v>
      </c>
      <c r="Q2618" s="678">
        <v>1</v>
      </c>
      <c r="R2618" s="662">
        <v>2</v>
      </c>
      <c r="S2618" s="678">
        <v>1</v>
      </c>
      <c r="T2618" s="745">
        <v>1</v>
      </c>
      <c r="U2618" s="701">
        <v>1</v>
      </c>
    </row>
    <row r="2619" spans="1:21" ht="14.4" customHeight="1" x14ac:dyDescent="0.3">
      <c r="A2619" s="661">
        <v>12</v>
      </c>
      <c r="B2619" s="662" t="s">
        <v>543</v>
      </c>
      <c r="C2619" s="662" t="s">
        <v>2358</v>
      </c>
      <c r="D2619" s="743" t="s">
        <v>4571</v>
      </c>
      <c r="E2619" s="744" t="s">
        <v>2370</v>
      </c>
      <c r="F2619" s="662" t="s">
        <v>2351</v>
      </c>
      <c r="G2619" s="662" t="s">
        <v>2520</v>
      </c>
      <c r="H2619" s="662" t="s">
        <v>544</v>
      </c>
      <c r="I2619" s="662" t="s">
        <v>4508</v>
      </c>
      <c r="J2619" s="662" t="s">
        <v>2658</v>
      </c>
      <c r="K2619" s="662" t="s">
        <v>4509</v>
      </c>
      <c r="L2619" s="663">
        <v>60.9</v>
      </c>
      <c r="M2619" s="663">
        <v>121.8</v>
      </c>
      <c r="N2619" s="662">
        <v>2</v>
      </c>
      <c r="O2619" s="745">
        <v>1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12</v>
      </c>
      <c r="B2620" s="662" t="s">
        <v>543</v>
      </c>
      <c r="C2620" s="662" t="s">
        <v>2358</v>
      </c>
      <c r="D2620" s="743" t="s">
        <v>4571</v>
      </c>
      <c r="E2620" s="744" t="s">
        <v>2370</v>
      </c>
      <c r="F2620" s="662" t="s">
        <v>2351</v>
      </c>
      <c r="G2620" s="662" t="s">
        <v>3255</v>
      </c>
      <c r="H2620" s="662" t="s">
        <v>544</v>
      </c>
      <c r="I2620" s="662" t="s">
        <v>3259</v>
      </c>
      <c r="J2620" s="662" t="s">
        <v>3260</v>
      </c>
      <c r="K2620" s="662" t="s">
        <v>3261</v>
      </c>
      <c r="L2620" s="663">
        <v>0</v>
      </c>
      <c r="M2620" s="663">
        <v>0</v>
      </c>
      <c r="N2620" s="662">
        <v>1</v>
      </c>
      <c r="O2620" s="745">
        <v>1</v>
      </c>
      <c r="P2620" s="663">
        <v>0</v>
      </c>
      <c r="Q2620" s="678"/>
      <c r="R2620" s="662">
        <v>1</v>
      </c>
      <c r="S2620" s="678">
        <v>1</v>
      </c>
      <c r="T2620" s="745">
        <v>1</v>
      </c>
      <c r="U2620" s="701">
        <v>1</v>
      </c>
    </row>
    <row r="2621" spans="1:21" ht="14.4" customHeight="1" x14ac:dyDescent="0.3">
      <c r="A2621" s="661">
        <v>12</v>
      </c>
      <c r="B2621" s="662" t="s">
        <v>543</v>
      </c>
      <c r="C2621" s="662" t="s">
        <v>2358</v>
      </c>
      <c r="D2621" s="743" t="s">
        <v>4571</v>
      </c>
      <c r="E2621" s="744" t="s">
        <v>2370</v>
      </c>
      <c r="F2621" s="662" t="s">
        <v>2351</v>
      </c>
      <c r="G2621" s="662" t="s">
        <v>2476</v>
      </c>
      <c r="H2621" s="662" t="s">
        <v>544</v>
      </c>
      <c r="I2621" s="662" t="s">
        <v>1059</v>
      </c>
      <c r="J2621" s="662" t="s">
        <v>1060</v>
      </c>
      <c r="K2621" s="662" t="s">
        <v>1061</v>
      </c>
      <c r="L2621" s="663">
        <v>60.9</v>
      </c>
      <c r="M2621" s="663">
        <v>852.59999999999991</v>
      </c>
      <c r="N2621" s="662">
        <v>14</v>
      </c>
      <c r="O2621" s="745">
        <v>8.5</v>
      </c>
      <c r="P2621" s="663">
        <v>426.29999999999995</v>
      </c>
      <c r="Q2621" s="678">
        <v>0.5</v>
      </c>
      <c r="R2621" s="662">
        <v>7</v>
      </c>
      <c r="S2621" s="678">
        <v>0.5</v>
      </c>
      <c r="T2621" s="745">
        <v>4</v>
      </c>
      <c r="U2621" s="701">
        <v>0.47058823529411764</v>
      </c>
    </row>
    <row r="2622" spans="1:21" ht="14.4" customHeight="1" x14ac:dyDescent="0.3">
      <c r="A2622" s="661">
        <v>12</v>
      </c>
      <c r="B2622" s="662" t="s">
        <v>543</v>
      </c>
      <c r="C2622" s="662" t="s">
        <v>2358</v>
      </c>
      <c r="D2622" s="743" t="s">
        <v>4571</v>
      </c>
      <c r="E2622" s="744" t="s">
        <v>2370</v>
      </c>
      <c r="F2622" s="662" t="s">
        <v>2351</v>
      </c>
      <c r="G2622" s="662" t="s">
        <v>2715</v>
      </c>
      <c r="H2622" s="662" t="s">
        <v>544</v>
      </c>
      <c r="I2622" s="662" t="s">
        <v>931</v>
      </c>
      <c r="J2622" s="662" t="s">
        <v>932</v>
      </c>
      <c r="K2622" s="662" t="s">
        <v>2716</v>
      </c>
      <c r="L2622" s="663">
        <v>0</v>
      </c>
      <c r="M2622" s="663">
        <v>0</v>
      </c>
      <c r="N2622" s="662">
        <v>1</v>
      </c>
      <c r="O2622" s="745">
        <v>0.5</v>
      </c>
      <c r="P2622" s="663">
        <v>0</v>
      </c>
      <c r="Q2622" s="678"/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12</v>
      </c>
      <c r="B2623" s="662" t="s">
        <v>543</v>
      </c>
      <c r="C2623" s="662" t="s">
        <v>2358</v>
      </c>
      <c r="D2623" s="743" t="s">
        <v>4571</v>
      </c>
      <c r="E2623" s="744" t="s">
        <v>2370</v>
      </c>
      <c r="F2623" s="662" t="s">
        <v>2351</v>
      </c>
      <c r="G2623" s="662" t="s">
        <v>2477</v>
      </c>
      <c r="H2623" s="662" t="s">
        <v>544</v>
      </c>
      <c r="I2623" s="662" t="s">
        <v>2612</v>
      </c>
      <c r="J2623" s="662" t="s">
        <v>1454</v>
      </c>
      <c r="K2623" s="662" t="s">
        <v>2613</v>
      </c>
      <c r="L2623" s="663">
        <v>111.07</v>
      </c>
      <c r="M2623" s="663">
        <v>111.07</v>
      </c>
      <c r="N2623" s="662">
        <v>1</v>
      </c>
      <c r="O2623" s="745">
        <v>0.5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12</v>
      </c>
      <c r="B2624" s="662" t="s">
        <v>543</v>
      </c>
      <c r="C2624" s="662" t="s">
        <v>2358</v>
      </c>
      <c r="D2624" s="743" t="s">
        <v>4571</v>
      </c>
      <c r="E2624" s="744" t="s">
        <v>2370</v>
      </c>
      <c r="F2624" s="662" t="s">
        <v>2351</v>
      </c>
      <c r="G2624" s="662" t="s">
        <v>2477</v>
      </c>
      <c r="H2624" s="662" t="s">
        <v>544</v>
      </c>
      <c r="I2624" s="662" t="s">
        <v>1453</v>
      </c>
      <c r="J2624" s="662" t="s">
        <v>1454</v>
      </c>
      <c r="K2624" s="662" t="s">
        <v>2613</v>
      </c>
      <c r="L2624" s="663">
        <v>111.07</v>
      </c>
      <c r="M2624" s="663">
        <v>111.07</v>
      </c>
      <c r="N2624" s="662">
        <v>1</v>
      </c>
      <c r="O2624" s="745">
        <v>0.5</v>
      </c>
      <c r="P2624" s="663">
        <v>111.07</v>
      </c>
      <c r="Q2624" s="678">
        <v>1</v>
      </c>
      <c r="R2624" s="662">
        <v>1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12</v>
      </c>
      <c r="B2625" s="662" t="s">
        <v>543</v>
      </c>
      <c r="C2625" s="662" t="s">
        <v>2358</v>
      </c>
      <c r="D2625" s="743" t="s">
        <v>4571</v>
      </c>
      <c r="E2625" s="744" t="s">
        <v>2370</v>
      </c>
      <c r="F2625" s="662" t="s">
        <v>2351</v>
      </c>
      <c r="G2625" s="662" t="s">
        <v>4510</v>
      </c>
      <c r="H2625" s="662" t="s">
        <v>544</v>
      </c>
      <c r="I2625" s="662" t="s">
        <v>4511</v>
      </c>
      <c r="J2625" s="662" t="s">
        <v>1552</v>
      </c>
      <c r="K2625" s="662" t="s">
        <v>2229</v>
      </c>
      <c r="L2625" s="663">
        <v>0</v>
      </c>
      <c r="M2625" s="663">
        <v>0</v>
      </c>
      <c r="N2625" s="662">
        <v>1</v>
      </c>
      <c r="O2625" s="745">
        <v>1</v>
      </c>
      <c r="P2625" s="663">
        <v>0</v>
      </c>
      <c r="Q2625" s="678"/>
      <c r="R2625" s="662">
        <v>1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12</v>
      </c>
      <c r="B2626" s="662" t="s">
        <v>543</v>
      </c>
      <c r="C2626" s="662" t="s">
        <v>2358</v>
      </c>
      <c r="D2626" s="743" t="s">
        <v>4571</v>
      </c>
      <c r="E2626" s="744" t="s">
        <v>2370</v>
      </c>
      <c r="F2626" s="662" t="s">
        <v>2351</v>
      </c>
      <c r="G2626" s="662" t="s">
        <v>2393</v>
      </c>
      <c r="H2626" s="662" t="s">
        <v>1529</v>
      </c>
      <c r="I2626" s="662" t="s">
        <v>4512</v>
      </c>
      <c r="J2626" s="662" t="s">
        <v>1574</v>
      </c>
      <c r="K2626" s="662" t="s">
        <v>2202</v>
      </c>
      <c r="L2626" s="663">
        <v>2309.36</v>
      </c>
      <c r="M2626" s="663">
        <v>2309.36</v>
      </c>
      <c r="N2626" s="662">
        <v>1</v>
      </c>
      <c r="O2626" s="745">
        <v>0.5</v>
      </c>
      <c r="P2626" s="663">
        <v>2309.36</v>
      </c>
      <c r="Q2626" s="678">
        <v>1</v>
      </c>
      <c r="R2626" s="662">
        <v>1</v>
      </c>
      <c r="S2626" s="678">
        <v>1</v>
      </c>
      <c r="T2626" s="745">
        <v>0.5</v>
      </c>
      <c r="U2626" s="701">
        <v>1</v>
      </c>
    </row>
    <row r="2627" spans="1:21" ht="14.4" customHeight="1" x14ac:dyDescent="0.3">
      <c r="A2627" s="661">
        <v>12</v>
      </c>
      <c r="B2627" s="662" t="s">
        <v>543</v>
      </c>
      <c r="C2627" s="662" t="s">
        <v>2358</v>
      </c>
      <c r="D2627" s="743" t="s">
        <v>4571</v>
      </c>
      <c r="E2627" s="744" t="s">
        <v>2370</v>
      </c>
      <c r="F2627" s="662" t="s">
        <v>2351</v>
      </c>
      <c r="G2627" s="662" t="s">
        <v>2395</v>
      </c>
      <c r="H2627" s="662" t="s">
        <v>544</v>
      </c>
      <c r="I2627" s="662" t="s">
        <v>2680</v>
      </c>
      <c r="J2627" s="662" t="s">
        <v>2681</v>
      </c>
      <c r="K2627" s="662" t="s">
        <v>2682</v>
      </c>
      <c r="L2627" s="663">
        <v>146.84</v>
      </c>
      <c r="M2627" s="663">
        <v>146.84</v>
      </c>
      <c r="N2627" s="662">
        <v>1</v>
      </c>
      <c r="O2627" s="745">
        <v>1</v>
      </c>
      <c r="P2627" s="663">
        <v>146.84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12</v>
      </c>
      <c r="B2628" s="662" t="s">
        <v>543</v>
      </c>
      <c r="C2628" s="662" t="s">
        <v>2358</v>
      </c>
      <c r="D2628" s="743" t="s">
        <v>4571</v>
      </c>
      <c r="E2628" s="744" t="s">
        <v>2370</v>
      </c>
      <c r="F2628" s="662" t="s">
        <v>2351</v>
      </c>
      <c r="G2628" s="662" t="s">
        <v>3099</v>
      </c>
      <c r="H2628" s="662" t="s">
        <v>544</v>
      </c>
      <c r="I2628" s="662" t="s">
        <v>3100</v>
      </c>
      <c r="J2628" s="662" t="s">
        <v>3101</v>
      </c>
      <c r="K2628" s="662" t="s">
        <v>3102</v>
      </c>
      <c r="L2628" s="663">
        <v>0</v>
      </c>
      <c r="M2628" s="663">
        <v>0</v>
      </c>
      <c r="N2628" s="662">
        <v>1</v>
      </c>
      <c r="O2628" s="745">
        <v>1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12</v>
      </c>
      <c r="B2629" s="662" t="s">
        <v>543</v>
      </c>
      <c r="C2629" s="662" t="s">
        <v>2358</v>
      </c>
      <c r="D2629" s="743" t="s">
        <v>4571</v>
      </c>
      <c r="E2629" s="744" t="s">
        <v>2370</v>
      </c>
      <c r="F2629" s="662" t="s">
        <v>2351</v>
      </c>
      <c r="G2629" s="662" t="s">
        <v>2402</v>
      </c>
      <c r="H2629" s="662" t="s">
        <v>544</v>
      </c>
      <c r="I2629" s="662" t="s">
        <v>1385</v>
      </c>
      <c r="J2629" s="662" t="s">
        <v>1386</v>
      </c>
      <c r="K2629" s="662" t="s">
        <v>1387</v>
      </c>
      <c r="L2629" s="663">
        <v>108.44</v>
      </c>
      <c r="M2629" s="663">
        <v>1192.8400000000001</v>
      </c>
      <c r="N2629" s="662">
        <v>11</v>
      </c>
      <c r="O2629" s="745">
        <v>7</v>
      </c>
      <c r="P2629" s="663">
        <v>650.6400000000001</v>
      </c>
      <c r="Q2629" s="678">
        <v>0.54545454545454553</v>
      </c>
      <c r="R2629" s="662">
        <v>6</v>
      </c>
      <c r="S2629" s="678">
        <v>0.54545454545454541</v>
      </c>
      <c r="T2629" s="745">
        <v>4</v>
      </c>
      <c r="U2629" s="701">
        <v>0.5714285714285714</v>
      </c>
    </row>
    <row r="2630" spans="1:21" ht="14.4" customHeight="1" x14ac:dyDescent="0.3">
      <c r="A2630" s="661">
        <v>12</v>
      </c>
      <c r="B2630" s="662" t="s">
        <v>543</v>
      </c>
      <c r="C2630" s="662" t="s">
        <v>2358</v>
      </c>
      <c r="D2630" s="743" t="s">
        <v>4571</v>
      </c>
      <c r="E2630" s="744" t="s">
        <v>2370</v>
      </c>
      <c r="F2630" s="662" t="s">
        <v>2351</v>
      </c>
      <c r="G2630" s="662" t="s">
        <v>2555</v>
      </c>
      <c r="H2630" s="662" t="s">
        <v>544</v>
      </c>
      <c r="I2630" s="662" t="s">
        <v>2556</v>
      </c>
      <c r="J2630" s="662" t="s">
        <v>2557</v>
      </c>
      <c r="K2630" s="662" t="s">
        <v>2558</v>
      </c>
      <c r="L2630" s="663">
        <v>316.08999999999997</v>
      </c>
      <c r="M2630" s="663">
        <v>316.08999999999997</v>
      </c>
      <c r="N2630" s="662">
        <v>1</v>
      </c>
      <c r="O2630" s="745">
        <v>0.5</v>
      </c>
      <c r="P2630" s="663">
        <v>316.08999999999997</v>
      </c>
      <c r="Q2630" s="678">
        <v>1</v>
      </c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12</v>
      </c>
      <c r="B2631" s="662" t="s">
        <v>543</v>
      </c>
      <c r="C2631" s="662" t="s">
        <v>2358</v>
      </c>
      <c r="D2631" s="743" t="s">
        <v>4571</v>
      </c>
      <c r="E2631" s="744" t="s">
        <v>2370</v>
      </c>
      <c r="F2631" s="662" t="s">
        <v>2351</v>
      </c>
      <c r="G2631" s="662" t="s">
        <v>2555</v>
      </c>
      <c r="H2631" s="662" t="s">
        <v>544</v>
      </c>
      <c r="I2631" s="662" t="s">
        <v>2556</v>
      </c>
      <c r="J2631" s="662" t="s">
        <v>2557</v>
      </c>
      <c r="K2631" s="662" t="s">
        <v>2558</v>
      </c>
      <c r="L2631" s="663">
        <v>308.69</v>
      </c>
      <c r="M2631" s="663">
        <v>617.38</v>
      </c>
      <c r="N2631" s="662">
        <v>2</v>
      </c>
      <c r="O2631" s="745">
        <v>1</v>
      </c>
      <c r="P2631" s="663">
        <v>617.38</v>
      </c>
      <c r="Q2631" s="678">
        <v>1</v>
      </c>
      <c r="R2631" s="662">
        <v>2</v>
      </c>
      <c r="S2631" s="678">
        <v>1</v>
      </c>
      <c r="T2631" s="745">
        <v>1</v>
      </c>
      <c r="U2631" s="701">
        <v>1</v>
      </c>
    </row>
    <row r="2632" spans="1:21" ht="14.4" customHeight="1" x14ac:dyDescent="0.3">
      <c r="A2632" s="661">
        <v>12</v>
      </c>
      <c r="B2632" s="662" t="s">
        <v>543</v>
      </c>
      <c r="C2632" s="662" t="s">
        <v>2358</v>
      </c>
      <c r="D2632" s="743" t="s">
        <v>4571</v>
      </c>
      <c r="E2632" s="744" t="s">
        <v>2370</v>
      </c>
      <c r="F2632" s="662" t="s">
        <v>2351</v>
      </c>
      <c r="G2632" s="662" t="s">
        <v>4513</v>
      </c>
      <c r="H2632" s="662" t="s">
        <v>544</v>
      </c>
      <c r="I2632" s="662" t="s">
        <v>618</v>
      </c>
      <c r="J2632" s="662" t="s">
        <v>4514</v>
      </c>
      <c r="K2632" s="662" t="s">
        <v>4515</v>
      </c>
      <c r="L2632" s="663">
        <v>54.13</v>
      </c>
      <c r="M2632" s="663">
        <v>108.26</v>
      </c>
      <c r="N2632" s="662">
        <v>2</v>
      </c>
      <c r="O2632" s="745">
        <v>1</v>
      </c>
      <c r="P2632" s="663">
        <v>108.26</v>
      </c>
      <c r="Q2632" s="678">
        <v>1</v>
      </c>
      <c r="R2632" s="662">
        <v>2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12</v>
      </c>
      <c r="B2633" s="662" t="s">
        <v>543</v>
      </c>
      <c r="C2633" s="662" t="s">
        <v>2358</v>
      </c>
      <c r="D2633" s="743" t="s">
        <v>4571</v>
      </c>
      <c r="E2633" s="744" t="s">
        <v>2370</v>
      </c>
      <c r="F2633" s="662" t="s">
        <v>2351</v>
      </c>
      <c r="G2633" s="662" t="s">
        <v>2412</v>
      </c>
      <c r="H2633" s="662" t="s">
        <v>544</v>
      </c>
      <c r="I2633" s="662" t="s">
        <v>2413</v>
      </c>
      <c r="J2633" s="662" t="s">
        <v>1457</v>
      </c>
      <c r="K2633" s="662" t="s">
        <v>2414</v>
      </c>
      <c r="L2633" s="663">
        <v>22.44</v>
      </c>
      <c r="M2633" s="663">
        <v>22.44</v>
      </c>
      <c r="N2633" s="662">
        <v>1</v>
      </c>
      <c r="O2633" s="745">
        <v>1</v>
      </c>
      <c r="P2633" s="663">
        <v>22.44</v>
      </c>
      <c r="Q2633" s="678">
        <v>1</v>
      </c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12</v>
      </c>
      <c r="B2634" s="662" t="s">
        <v>543</v>
      </c>
      <c r="C2634" s="662" t="s">
        <v>2358</v>
      </c>
      <c r="D2634" s="743" t="s">
        <v>4571</v>
      </c>
      <c r="E2634" s="744" t="s">
        <v>2370</v>
      </c>
      <c r="F2634" s="662" t="s">
        <v>2351</v>
      </c>
      <c r="G2634" s="662" t="s">
        <v>2412</v>
      </c>
      <c r="H2634" s="662" t="s">
        <v>544</v>
      </c>
      <c r="I2634" s="662" t="s">
        <v>2413</v>
      </c>
      <c r="J2634" s="662" t="s">
        <v>1457</v>
      </c>
      <c r="K2634" s="662" t="s">
        <v>2414</v>
      </c>
      <c r="L2634" s="663">
        <v>42.54</v>
      </c>
      <c r="M2634" s="663">
        <v>42.54</v>
      </c>
      <c r="N2634" s="662">
        <v>1</v>
      </c>
      <c r="O2634" s="745">
        <v>1</v>
      </c>
      <c r="P2634" s="663">
        <v>42.54</v>
      </c>
      <c r="Q2634" s="678">
        <v>1</v>
      </c>
      <c r="R2634" s="662">
        <v>1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12</v>
      </c>
      <c r="B2635" s="662" t="s">
        <v>543</v>
      </c>
      <c r="C2635" s="662" t="s">
        <v>2358</v>
      </c>
      <c r="D2635" s="743" t="s">
        <v>4571</v>
      </c>
      <c r="E2635" s="744" t="s">
        <v>2370</v>
      </c>
      <c r="F2635" s="662" t="s">
        <v>2351</v>
      </c>
      <c r="G2635" s="662" t="s">
        <v>2412</v>
      </c>
      <c r="H2635" s="662" t="s">
        <v>544</v>
      </c>
      <c r="I2635" s="662" t="s">
        <v>1774</v>
      </c>
      <c r="J2635" s="662" t="s">
        <v>1775</v>
      </c>
      <c r="K2635" s="662" t="s">
        <v>2414</v>
      </c>
      <c r="L2635" s="663">
        <v>22.44</v>
      </c>
      <c r="M2635" s="663">
        <v>22.44</v>
      </c>
      <c r="N2635" s="662">
        <v>1</v>
      </c>
      <c r="O2635" s="745">
        <v>0.5</v>
      </c>
      <c r="P2635" s="663">
        <v>22.44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12</v>
      </c>
      <c r="B2636" s="662" t="s">
        <v>543</v>
      </c>
      <c r="C2636" s="662" t="s">
        <v>2358</v>
      </c>
      <c r="D2636" s="743" t="s">
        <v>4571</v>
      </c>
      <c r="E2636" s="744" t="s">
        <v>2370</v>
      </c>
      <c r="F2636" s="662" t="s">
        <v>2351</v>
      </c>
      <c r="G2636" s="662" t="s">
        <v>2537</v>
      </c>
      <c r="H2636" s="662" t="s">
        <v>1529</v>
      </c>
      <c r="I2636" s="662" t="s">
        <v>1543</v>
      </c>
      <c r="J2636" s="662" t="s">
        <v>1544</v>
      </c>
      <c r="K2636" s="662" t="s">
        <v>2257</v>
      </c>
      <c r="L2636" s="663">
        <v>131.54</v>
      </c>
      <c r="M2636" s="663">
        <v>657.7</v>
      </c>
      <c r="N2636" s="662">
        <v>5</v>
      </c>
      <c r="O2636" s="745">
        <v>3.5</v>
      </c>
      <c r="P2636" s="663">
        <v>394.62</v>
      </c>
      <c r="Q2636" s="678">
        <v>0.6</v>
      </c>
      <c r="R2636" s="662">
        <v>3</v>
      </c>
      <c r="S2636" s="678">
        <v>0.6</v>
      </c>
      <c r="T2636" s="745">
        <v>2</v>
      </c>
      <c r="U2636" s="701">
        <v>0.5714285714285714</v>
      </c>
    </row>
    <row r="2637" spans="1:21" ht="14.4" customHeight="1" x14ac:dyDescent="0.3">
      <c r="A2637" s="661">
        <v>12</v>
      </c>
      <c r="B2637" s="662" t="s">
        <v>543</v>
      </c>
      <c r="C2637" s="662" t="s">
        <v>2358</v>
      </c>
      <c r="D2637" s="743" t="s">
        <v>4571</v>
      </c>
      <c r="E2637" s="744" t="s">
        <v>2370</v>
      </c>
      <c r="F2637" s="662" t="s">
        <v>2351</v>
      </c>
      <c r="G2637" s="662" t="s">
        <v>2537</v>
      </c>
      <c r="H2637" s="662" t="s">
        <v>1529</v>
      </c>
      <c r="I2637" s="662" t="s">
        <v>2538</v>
      </c>
      <c r="J2637" s="662" t="s">
        <v>1544</v>
      </c>
      <c r="K2637" s="662" t="s">
        <v>2539</v>
      </c>
      <c r="L2637" s="663">
        <v>394.64</v>
      </c>
      <c r="M2637" s="663">
        <v>789.28</v>
      </c>
      <c r="N2637" s="662">
        <v>2</v>
      </c>
      <c r="O2637" s="745">
        <v>2</v>
      </c>
      <c r="P2637" s="663">
        <v>394.64</v>
      </c>
      <c r="Q2637" s="678">
        <v>0.5</v>
      </c>
      <c r="R2637" s="662">
        <v>1</v>
      </c>
      <c r="S2637" s="678">
        <v>0.5</v>
      </c>
      <c r="T2637" s="745">
        <v>1</v>
      </c>
      <c r="U2637" s="701">
        <v>0.5</v>
      </c>
    </row>
    <row r="2638" spans="1:21" ht="14.4" customHeight="1" x14ac:dyDescent="0.3">
      <c r="A2638" s="661">
        <v>12</v>
      </c>
      <c r="B2638" s="662" t="s">
        <v>543</v>
      </c>
      <c r="C2638" s="662" t="s">
        <v>2358</v>
      </c>
      <c r="D2638" s="743" t="s">
        <v>4571</v>
      </c>
      <c r="E2638" s="744" t="s">
        <v>2370</v>
      </c>
      <c r="F2638" s="662" t="s">
        <v>2351</v>
      </c>
      <c r="G2638" s="662" t="s">
        <v>2415</v>
      </c>
      <c r="H2638" s="662" t="s">
        <v>544</v>
      </c>
      <c r="I2638" s="662" t="s">
        <v>2416</v>
      </c>
      <c r="J2638" s="662" t="s">
        <v>2417</v>
      </c>
      <c r="K2638" s="662" t="s">
        <v>2418</v>
      </c>
      <c r="L2638" s="663">
        <v>1514.87</v>
      </c>
      <c r="M2638" s="663">
        <v>3029.74</v>
      </c>
      <c r="N2638" s="662">
        <v>2</v>
      </c>
      <c r="O2638" s="745">
        <v>1.5</v>
      </c>
      <c r="P2638" s="663">
        <v>3029.74</v>
      </c>
      <c r="Q2638" s="678">
        <v>1</v>
      </c>
      <c r="R2638" s="662">
        <v>2</v>
      </c>
      <c r="S2638" s="678">
        <v>1</v>
      </c>
      <c r="T2638" s="745">
        <v>1.5</v>
      </c>
      <c r="U2638" s="701">
        <v>1</v>
      </c>
    </row>
    <row r="2639" spans="1:21" ht="14.4" customHeight="1" x14ac:dyDescent="0.3">
      <c r="A2639" s="661">
        <v>12</v>
      </c>
      <c r="B2639" s="662" t="s">
        <v>543</v>
      </c>
      <c r="C2639" s="662" t="s">
        <v>2358</v>
      </c>
      <c r="D2639" s="743" t="s">
        <v>4571</v>
      </c>
      <c r="E2639" s="744" t="s">
        <v>2370</v>
      </c>
      <c r="F2639" s="662" t="s">
        <v>2351</v>
      </c>
      <c r="G2639" s="662" t="s">
        <v>2729</v>
      </c>
      <c r="H2639" s="662" t="s">
        <v>544</v>
      </c>
      <c r="I2639" s="662" t="s">
        <v>2730</v>
      </c>
      <c r="J2639" s="662" t="s">
        <v>1429</v>
      </c>
      <c r="K2639" s="662" t="s">
        <v>2731</v>
      </c>
      <c r="L2639" s="663">
        <v>3243.21</v>
      </c>
      <c r="M2639" s="663">
        <v>3243.21</v>
      </c>
      <c r="N2639" s="662">
        <v>1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12</v>
      </c>
      <c r="B2640" s="662" t="s">
        <v>543</v>
      </c>
      <c r="C2640" s="662" t="s">
        <v>2358</v>
      </c>
      <c r="D2640" s="743" t="s">
        <v>4571</v>
      </c>
      <c r="E2640" s="744" t="s">
        <v>2370</v>
      </c>
      <c r="F2640" s="662" t="s">
        <v>2351</v>
      </c>
      <c r="G2640" s="662" t="s">
        <v>2915</v>
      </c>
      <c r="H2640" s="662" t="s">
        <v>544</v>
      </c>
      <c r="I2640" s="662" t="s">
        <v>2916</v>
      </c>
      <c r="J2640" s="662" t="s">
        <v>2917</v>
      </c>
      <c r="K2640" s="662" t="s">
        <v>2918</v>
      </c>
      <c r="L2640" s="663">
        <v>0</v>
      </c>
      <c r="M2640" s="663">
        <v>0</v>
      </c>
      <c r="N2640" s="662">
        <v>1</v>
      </c>
      <c r="O2640" s="745">
        <v>1</v>
      </c>
      <c r="P2640" s="663">
        <v>0</v>
      </c>
      <c r="Q2640" s="678"/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12</v>
      </c>
      <c r="B2641" s="662" t="s">
        <v>543</v>
      </c>
      <c r="C2641" s="662" t="s">
        <v>2358</v>
      </c>
      <c r="D2641" s="743" t="s">
        <v>4571</v>
      </c>
      <c r="E2641" s="744" t="s">
        <v>2370</v>
      </c>
      <c r="F2641" s="662" t="s">
        <v>2352</v>
      </c>
      <c r="G2641" s="662" t="s">
        <v>2567</v>
      </c>
      <c r="H2641" s="662" t="s">
        <v>544</v>
      </c>
      <c r="I2641" s="662" t="s">
        <v>3667</v>
      </c>
      <c r="J2641" s="662" t="s">
        <v>2372</v>
      </c>
      <c r="K2641" s="662"/>
      <c r="L2641" s="663">
        <v>0</v>
      </c>
      <c r="M2641" s="663">
        <v>0</v>
      </c>
      <c r="N2641" s="662">
        <v>1</v>
      </c>
      <c r="O2641" s="745">
        <v>1</v>
      </c>
      <c r="P2641" s="663">
        <v>0</v>
      </c>
      <c r="Q2641" s="678"/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12</v>
      </c>
      <c r="B2642" s="662" t="s">
        <v>543</v>
      </c>
      <c r="C2642" s="662" t="s">
        <v>2358</v>
      </c>
      <c r="D2642" s="743" t="s">
        <v>4571</v>
      </c>
      <c r="E2642" s="744" t="s">
        <v>2370</v>
      </c>
      <c r="F2642" s="662" t="s">
        <v>2353</v>
      </c>
      <c r="G2642" s="662" t="s">
        <v>2426</v>
      </c>
      <c r="H2642" s="662" t="s">
        <v>544</v>
      </c>
      <c r="I2642" s="662" t="s">
        <v>2511</v>
      </c>
      <c r="J2642" s="662" t="s">
        <v>2512</v>
      </c>
      <c r="K2642" s="662" t="s">
        <v>2513</v>
      </c>
      <c r="L2642" s="663">
        <v>162.71</v>
      </c>
      <c r="M2642" s="663">
        <v>813.55000000000007</v>
      </c>
      <c r="N2642" s="662">
        <v>5</v>
      </c>
      <c r="O2642" s="745">
        <v>1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12</v>
      </c>
      <c r="B2643" s="662" t="s">
        <v>543</v>
      </c>
      <c r="C2643" s="662" t="s">
        <v>2358</v>
      </c>
      <c r="D2643" s="743" t="s">
        <v>4571</v>
      </c>
      <c r="E2643" s="744" t="s">
        <v>2370</v>
      </c>
      <c r="F2643" s="662" t="s">
        <v>2353</v>
      </c>
      <c r="G2643" s="662" t="s">
        <v>2426</v>
      </c>
      <c r="H2643" s="662" t="s">
        <v>544</v>
      </c>
      <c r="I2643" s="662" t="s">
        <v>4516</v>
      </c>
      <c r="J2643" s="662" t="s">
        <v>4517</v>
      </c>
      <c r="K2643" s="662" t="s">
        <v>4518</v>
      </c>
      <c r="L2643" s="663">
        <v>13.41</v>
      </c>
      <c r="M2643" s="663">
        <v>134.1</v>
      </c>
      <c r="N2643" s="662">
        <v>10</v>
      </c>
      <c r="O2643" s="745">
        <v>1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12</v>
      </c>
      <c r="B2644" s="662" t="s">
        <v>543</v>
      </c>
      <c r="C2644" s="662" t="s">
        <v>2358</v>
      </c>
      <c r="D2644" s="743" t="s">
        <v>4571</v>
      </c>
      <c r="E2644" s="744" t="s">
        <v>2370</v>
      </c>
      <c r="F2644" s="662" t="s">
        <v>2353</v>
      </c>
      <c r="G2644" s="662" t="s">
        <v>2992</v>
      </c>
      <c r="H2644" s="662" t="s">
        <v>544</v>
      </c>
      <c r="I2644" s="662" t="s">
        <v>2996</v>
      </c>
      <c r="J2644" s="662" t="s">
        <v>2997</v>
      </c>
      <c r="K2644" s="662" t="s">
        <v>2998</v>
      </c>
      <c r="L2644" s="663">
        <v>1500</v>
      </c>
      <c r="M2644" s="663">
        <v>22500</v>
      </c>
      <c r="N2644" s="662">
        <v>15</v>
      </c>
      <c r="O2644" s="745">
        <v>1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12</v>
      </c>
      <c r="B2645" s="662" t="s">
        <v>543</v>
      </c>
      <c r="C2645" s="662" t="s">
        <v>2358</v>
      </c>
      <c r="D2645" s="743" t="s">
        <v>4571</v>
      </c>
      <c r="E2645" s="744" t="s">
        <v>2371</v>
      </c>
      <c r="F2645" s="662" t="s">
        <v>2351</v>
      </c>
      <c r="G2645" s="662" t="s">
        <v>3681</v>
      </c>
      <c r="H2645" s="662" t="s">
        <v>1529</v>
      </c>
      <c r="I2645" s="662" t="s">
        <v>2079</v>
      </c>
      <c r="J2645" s="662" t="s">
        <v>1620</v>
      </c>
      <c r="K2645" s="662" t="s">
        <v>2336</v>
      </c>
      <c r="L2645" s="663">
        <v>72</v>
      </c>
      <c r="M2645" s="663">
        <v>216</v>
      </c>
      <c r="N2645" s="662">
        <v>3</v>
      </c>
      <c r="O2645" s="745">
        <v>1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12</v>
      </c>
      <c r="B2646" s="662" t="s">
        <v>543</v>
      </c>
      <c r="C2646" s="662" t="s">
        <v>2358</v>
      </c>
      <c r="D2646" s="743" t="s">
        <v>4571</v>
      </c>
      <c r="E2646" s="744" t="s">
        <v>2371</v>
      </c>
      <c r="F2646" s="662" t="s">
        <v>2351</v>
      </c>
      <c r="G2646" s="662" t="s">
        <v>2678</v>
      </c>
      <c r="H2646" s="662" t="s">
        <v>544</v>
      </c>
      <c r="I2646" s="662" t="s">
        <v>4519</v>
      </c>
      <c r="J2646" s="662" t="s">
        <v>3683</v>
      </c>
      <c r="K2646" s="662" t="s">
        <v>4520</v>
      </c>
      <c r="L2646" s="663">
        <v>16.38</v>
      </c>
      <c r="M2646" s="663">
        <v>49.14</v>
      </c>
      <c r="N2646" s="662">
        <v>3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12</v>
      </c>
      <c r="B2647" s="662" t="s">
        <v>543</v>
      </c>
      <c r="C2647" s="662" t="s">
        <v>2358</v>
      </c>
      <c r="D2647" s="743" t="s">
        <v>4571</v>
      </c>
      <c r="E2647" s="744" t="s">
        <v>2371</v>
      </c>
      <c r="F2647" s="662" t="s">
        <v>2351</v>
      </c>
      <c r="G2647" s="662" t="s">
        <v>2390</v>
      </c>
      <c r="H2647" s="662" t="s">
        <v>544</v>
      </c>
      <c r="I2647" s="662" t="s">
        <v>1786</v>
      </c>
      <c r="J2647" s="662" t="s">
        <v>1787</v>
      </c>
      <c r="K2647" s="662" t="s">
        <v>2286</v>
      </c>
      <c r="L2647" s="663">
        <v>170.52</v>
      </c>
      <c r="M2647" s="663">
        <v>170.52</v>
      </c>
      <c r="N2647" s="662">
        <v>1</v>
      </c>
      <c r="O2647" s="745">
        <v>1</v>
      </c>
      <c r="P2647" s="663">
        <v>170.52</v>
      </c>
      <c r="Q2647" s="678">
        <v>1</v>
      </c>
      <c r="R2647" s="662">
        <v>1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12</v>
      </c>
      <c r="B2648" s="662" t="s">
        <v>543</v>
      </c>
      <c r="C2648" s="662" t="s">
        <v>2358</v>
      </c>
      <c r="D2648" s="743" t="s">
        <v>4571</v>
      </c>
      <c r="E2648" s="744" t="s">
        <v>2371</v>
      </c>
      <c r="F2648" s="662" t="s">
        <v>2351</v>
      </c>
      <c r="G2648" s="662" t="s">
        <v>2390</v>
      </c>
      <c r="H2648" s="662" t="s">
        <v>544</v>
      </c>
      <c r="I2648" s="662" t="s">
        <v>2465</v>
      </c>
      <c r="J2648" s="662" t="s">
        <v>1787</v>
      </c>
      <c r="K2648" s="662" t="s">
        <v>2466</v>
      </c>
      <c r="L2648" s="663">
        <v>0</v>
      </c>
      <c r="M2648" s="663">
        <v>0</v>
      </c>
      <c r="N2648" s="662">
        <v>1</v>
      </c>
      <c r="O2648" s="745"/>
      <c r="P2648" s="663">
        <v>0</v>
      </c>
      <c r="Q2648" s="678"/>
      <c r="R2648" s="662">
        <v>1</v>
      </c>
      <c r="S2648" s="678">
        <v>1</v>
      </c>
      <c r="T2648" s="745"/>
      <c r="U2648" s="701"/>
    </row>
    <row r="2649" spans="1:21" ht="14.4" customHeight="1" x14ac:dyDescent="0.3">
      <c r="A2649" s="661">
        <v>12</v>
      </c>
      <c r="B2649" s="662" t="s">
        <v>543</v>
      </c>
      <c r="C2649" s="662" t="s">
        <v>2358</v>
      </c>
      <c r="D2649" s="743" t="s">
        <v>4571</v>
      </c>
      <c r="E2649" s="744" t="s">
        <v>2371</v>
      </c>
      <c r="F2649" s="662" t="s">
        <v>2351</v>
      </c>
      <c r="G2649" s="662" t="s">
        <v>2390</v>
      </c>
      <c r="H2649" s="662" t="s">
        <v>544</v>
      </c>
      <c r="I2649" s="662" t="s">
        <v>2467</v>
      </c>
      <c r="J2649" s="662" t="s">
        <v>1787</v>
      </c>
      <c r="K2649" s="662" t="s">
        <v>2286</v>
      </c>
      <c r="L2649" s="663">
        <v>0</v>
      </c>
      <c r="M2649" s="663">
        <v>0</v>
      </c>
      <c r="N2649" s="662">
        <v>1</v>
      </c>
      <c r="O2649" s="745">
        <v>1</v>
      </c>
      <c r="P2649" s="663">
        <v>0</v>
      </c>
      <c r="Q2649" s="678"/>
      <c r="R2649" s="662">
        <v>1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12</v>
      </c>
      <c r="B2650" s="662" t="s">
        <v>543</v>
      </c>
      <c r="C2650" s="662" t="s">
        <v>2358</v>
      </c>
      <c r="D2650" s="743" t="s">
        <v>4571</v>
      </c>
      <c r="E2650" s="744" t="s">
        <v>2371</v>
      </c>
      <c r="F2650" s="662" t="s">
        <v>2351</v>
      </c>
      <c r="G2650" s="662" t="s">
        <v>2391</v>
      </c>
      <c r="H2650" s="662" t="s">
        <v>544</v>
      </c>
      <c r="I2650" s="662" t="s">
        <v>1863</v>
      </c>
      <c r="J2650" s="662" t="s">
        <v>1864</v>
      </c>
      <c r="K2650" s="662" t="s">
        <v>2286</v>
      </c>
      <c r="L2650" s="663">
        <v>78.33</v>
      </c>
      <c r="M2650" s="663">
        <v>78.33</v>
      </c>
      <c r="N2650" s="662">
        <v>1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12</v>
      </c>
      <c r="B2651" s="662" t="s">
        <v>543</v>
      </c>
      <c r="C2651" s="662" t="s">
        <v>2358</v>
      </c>
      <c r="D2651" s="743" t="s">
        <v>4571</v>
      </c>
      <c r="E2651" s="744" t="s">
        <v>2371</v>
      </c>
      <c r="F2651" s="662" t="s">
        <v>2351</v>
      </c>
      <c r="G2651" s="662" t="s">
        <v>2472</v>
      </c>
      <c r="H2651" s="662" t="s">
        <v>544</v>
      </c>
      <c r="I2651" s="662" t="s">
        <v>907</v>
      </c>
      <c r="J2651" s="662" t="s">
        <v>2474</v>
      </c>
      <c r="K2651" s="662" t="s">
        <v>3597</v>
      </c>
      <c r="L2651" s="663">
        <v>42.51</v>
      </c>
      <c r="M2651" s="663">
        <v>85.02</v>
      </c>
      <c r="N2651" s="662">
        <v>2</v>
      </c>
      <c r="O2651" s="745">
        <v>0.5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12</v>
      </c>
      <c r="B2652" s="662" t="s">
        <v>543</v>
      </c>
      <c r="C2652" s="662" t="s">
        <v>2358</v>
      </c>
      <c r="D2652" s="743" t="s">
        <v>4571</v>
      </c>
      <c r="E2652" s="744" t="s">
        <v>2371</v>
      </c>
      <c r="F2652" s="662" t="s">
        <v>2351</v>
      </c>
      <c r="G2652" s="662" t="s">
        <v>2808</v>
      </c>
      <c r="H2652" s="662" t="s">
        <v>544</v>
      </c>
      <c r="I2652" s="662" t="s">
        <v>2809</v>
      </c>
      <c r="J2652" s="662" t="s">
        <v>2810</v>
      </c>
      <c r="K2652" s="662" t="s">
        <v>2811</v>
      </c>
      <c r="L2652" s="663">
        <v>107.27</v>
      </c>
      <c r="M2652" s="663">
        <v>321.81</v>
      </c>
      <c r="N2652" s="662">
        <v>3</v>
      </c>
      <c r="O2652" s="745">
        <v>1</v>
      </c>
      <c r="P2652" s="663">
        <v>321.81</v>
      </c>
      <c r="Q2652" s="678">
        <v>1</v>
      </c>
      <c r="R2652" s="662">
        <v>3</v>
      </c>
      <c r="S2652" s="678">
        <v>1</v>
      </c>
      <c r="T2652" s="745">
        <v>1</v>
      </c>
      <c r="U2652" s="701">
        <v>1</v>
      </c>
    </row>
    <row r="2653" spans="1:21" ht="14.4" customHeight="1" x14ac:dyDescent="0.3">
      <c r="A2653" s="661">
        <v>12</v>
      </c>
      <c r="B2653" s="662" t="s">
        <v>543</v>
      </c>
      <c r="C2653" s="662" t="s">
        <v>2358</v>
      </c>
      <c r="D2653" s="743" t="s">
        <v>4571</v>
      </c>
      <c r="E2653" s="744" t="s">
        <v>2371</v>
      </c>
      <c r="F2653" s="662" t="s">
        <v>2351</v>
      </c>
      <c r="G2653" s="662" t="s">
        <v>2395</v>
      </c>
      <c r="H2653" s="662" t="s">
        <v>544</v>
      </c>
      <c r="I2653" s="662" t="s">
        <v>2680</v>
      </c>
      <c r="J2653" s="662" t="s">
        <v>2681</v>
      </c>
      <c r="K2653" s="662" t="s">
        <v>2682</v>
      </c>
      <c r="L2653" s="663">
        <v>146.84</v>
      </c>
      <c r="M2653" s="663">
        <v>293.68</v>
      </c>
      <c r="N2653" s="662">
        <v>2</v>
      </c>
      <c r="O2653" s="745">
        <v>2</v>
      </c>
      <c r="P2653" s="663">
        <v>293.68</v>
      </c>
      <c r="Q2653" s="678">
        <v>1</v>
      </c>
      <c r="R2653" s="662">
        <v>2</v>
      </c>
      <c r="S2653" s="678">
        <v>1</v>
      </c>
      <c r="T2653" s="745">
        <v>2</v>
      </c>
      <c r="U2653" s="701">
        <v>1</v>
      </c>
    </row>
    <row r="2654" spans="1:21" ht="14.4" customHeight="1" x14ac:dyDescent="0.3">
      <c r="A2654" s="661">
        <v>12</v>
      </c>
      <c r="B2654" s="662" t="s">
        <v>543</v>
      </c>
      <c r="C2654" s="662" t="s">
        <v>2358</v>
      </c>
      <c r="D2654" s="743" t="s">
        <v>4571</v>
      </c>
      <c r="E2654" s="744" t="s">
        <v>2371</v>
      </c>
      <c r="F2654" s="662" t="s">
        <v>2351</v>
      </c>
      <c r="G2654" s="662" t="s">
        <v>2400</v>
      </c>
      <c r="H2654" s="662" t="s">
        <v>544</v>
      </c>
      <c r="I2654" s="662" t="s">
        <v>1790</v>
      </c>
      <c r="J2654" s="662" t="s">
        <v>1791</v>
      </c>
      <c r="K2654" s="662" t="s">
        <v>2401</v>
      </c>
      <c r="L2654" s="663">
        <v>78.33</v>
      </c>
      <c r="M2654" s="663">
        <v>156.66</v>
      </c>
      <c r="N2654" s="662">
        <v>2</v>
      </c>
      <c r="O2654" s="745">
        <v>1</v>
      </c>
      <c r="P2654" s="663">
        <v>156.66</v>
      </c>
      <c r="Q2654" s="678">
        <v>1</v>
      </c>
      <c r="R2654" s="662">
        <v>2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12</v>
      </c>
      <c r="B2655" s="662" t="s">
        <v>543</v>
      </c>
      <c r="C2655" s="662" t="s">
        <v>2358</v>
      </c>
      <c r="D2655" s="743" t="s">
        <v>4571</v>
      </c>
      <c r="E2655" s="744" t="s">
        <v>2371</v>
      </c>
      <c r="F2655" s="662" t="s">
        <v>2351</v>
      </c>
      <c r="G2655" s="662" t="s">
        <v>2400</v>
      </c>
      <c r="H2655" s="662" t="s">
        <v>544</v>
      </c>
      <c r="I2655" s="662" t="s">
        <v>2454</v>
      </c>
      <c r="J2655" s="662" t="s">
        <v>1791</v>
      </c>
      <c r="K2655" s="662" t="s">
        <v>2455</v>
      </c>
      <c r="L2655" s="663">
        <v>0</v>
      </c>
      <c r="M2655" s="663">
        <v>0</v>
      </c>
      <c r="N2655" s="662">
        <v>1</v>
      </c>
      <c r="O2655" s="745">
        <v>1</v>
      </c>
      <c r="P2655" s="663"/>
      <c r="Q2655" s="678"/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12</v>
      </c>
      <c r="B2656" s="662" t="s">
        <v>543</v>
      </c>
      <c r="C2656" s="662" t="s">
        <v>2358</v>
      </c>
      <c r="D2656" s="743" t="s">
        <v>4571</v>
      </c>
      <c r="E2656" s="744" t="s">
        <v>2371</v>
      </c>
      <c r="F2656" s="662" t="s">
        <v>2351</v>
      </c>
      <c r="G2656" s="662" t="s">
        <v>2555</v>
      </c>
      <c r="H2656" s="662" t="s">
        <v>544</v>
      </c>
      <c r="I2656" s="662" t="s">
        <v>2556</v>
      </c>
      <c r="J2656" s="662" t="s">
        <v>2557</v>
      </c>
      <c r="K2656" s="662" t="s">
        <v>2558</v>
      </c>
      <c r="L2656" s="663">
        <v>316.08999999999997</v>
      </c>
      <c r="M2656" s="663">
        <v>632.17999999999995</v>
      </c>
      <c r="N2656" s="662">
        <v>2</v>
      </c>
      <c r="O2656" s="745">
        <v>2</v>
      </c>
      <c r="P2656" s="663">
        <v>316.08999999999997</v>
      </c>
      <c r="Q2656" s="678">
        <v>0.5</v>
      </c>
      <c r="R2656" s="662">
        <v>1</v>
      </c>
      <c r="S2656" s="678">
        <v>0.5</v>
      </c>
      <c r="T2656" s="745">
        <v>1</v>
      </c>
      <c r="U2656" s="701">
        <v>0.5</v>
      </c>
    </row>
    <row r="2657" spans="1:21" ht="14.4" customHeight="1" x14ac:dyDescent="0.3">
      <c r="A2657" s="661">
        <v>12</v>
      </c>
      <c r="B2657" s="662" t="s">
        <v>543</v>
      </c>
      <c r="C2657" s="662" t="s">
        <v>2358</v>
      </c>
      <c r="D2657" s="743" t="s">
        <v>4571</v>
      </c>
      <c r="E2657" s="744" t="s">
        <v>2371</v>
      </c>
      <c r="F2657" s="662" t="s">
        <v>2351</v>
      </c>
      <c r="G2657" s="662" t="s">
        <v>2412</v>
      </c>
      <c r="H2657" s="662" t="s">
        <v>544</v>
      </c>
      <c r="I2657" s="662" t="s">
        <v>2664</v>
      </c>
      <c r="J2657" s="662" t="s">
        <v>2665</v>
      </c>
      <c r="K2657" s="662" t="s">
        <v>2666</v>
      </c>
      <c r="L2657" s="663">
        <v>33.44</v>
      </c>
      <c r="M2657" s="663">
        <v>33.44</v>
      </c>
      <c r="N2657" s="662">
        <v>1</v>
      </c>
      <c r="O2657" s="745">
        <v>1</v>
      </c>
      <c r="P2657" s="663">
        <v>33.44</v>
      </c>
      <c r="Q2657" s="678">
        <v>1</v>
      </c>
      <c r="R2657" s="662">
        <v>1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12</v>
      </c>
      <c r="B2658" s="662" t="s">
        <v>543</v>
      </c>
      <c r="C2658" s="662" t="s">
        <v>2358</v>
      </c>
      <c r="D2658" s="743" t="s">
        <v>4571</v>
      </c>
      <c r="E2658" s="744" t="s">
        <v>2371</v>
      </c>
      <c r="F2658" s="662" t="s">
        <v>2351</v>
      </c>
      <c r="G2658" s="662" t="s">
        <v>2537</v>
      </c>
      <c r="H2658" s="662" t="s">
        <v>1529</v>
      </c>
      <c r="I2658" s="662" t="s">
        <v>2538</v>
      </c>
      <c r="J2658" s="662" t="s">
        <v>1544</v>
      </c>
      <c r="K2658" s="662" t="s">
        <v>2539</v>
      </c>
      <c r="L2658" s="663">
        <v>394.64</v>
      </c>
      <c r="M2658" s="663">
        <v>394.64</v>
      </c>
      <c r="N2658" s="662">
        <v>1</v>
      </c>
      <c r="O2658" s="745">
        <v>1</v>
      </c>
      <c r="P2658" s="663">
        <v>394.64</v>
      </c>
      <c r="Q2658" s="678">
        <v>1</v>
      </c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12</v>
      </c>
      <c r="B2659" s="662" t="s">
        <v>543</v>
      </c>
      <c r="C2659" s="662" t="s">
        <v>2358</v>
      </c>
      <c r="D2659" s="743" t="s">
        <v>4571</v>
      </c>
      <c r="E2659" s="744" t="s">
        <v>2371</v>
      </c>
      <c r="F2659" s="662" t="s">
        <v>2351</v>
      </c>
      <c r="G2659" s="662" t="s">
        <v>3139</v>
      </c>
      <c r="H2659" s="662" t="s">
        <v>544</v>
      </c>
      <c r="I2659" s="662" t="s">
        <v>4111</v>
      </c>
      <c r="J2659" s="662" t="s">
        <v>3784</v>
      </c>
      <c r="K2659" s="662" t="s">
        <v>3688</v>
      </c>
      <c r="L2659" s="663">
        <v>0</v>
      </c>
      <c r="M2659" s="663">
        <v>0</v>
      </c>
      <c r="N2659" s="662">
        <v>1</v>
      </c>
      <c r="O2659" s="745"/>
      <c r="P2659" s="663">
        <v>0</v>
      </c>
      <c r="Q2659" s="678"/>
      <c r="R2659" s="662">
        <v>1</v>
      </c>
      <c r="S2659" s="678">
        <v>1</v>
      </c>
      <c r="T2659" s="745"/>
      <c r="U2659" s="701"/>
    </row>
    <row r="2660" spans="1:21" ht="14.4" customHeight="1" x14ac:dyDescent="0.3">
      <c r="A2660" s="661">
        <v>12</v>
      </c>
      <c r="B2660" s="662" t="s">
        <v>543</v>
      </c>
      <c r="C2660" s="662" t="s">
        <v>2358</v>
      </c>
      <c r="D2660" s="743" t="s">
        <v>4571</v>
      </c>
      <c r="E2660" s="744" t="s">
        <v>2371</v>
      </c>
      <c r="F2660" s="662" t="s">
        <v>2353</v>
      </c>
      <c r="G2660" s="662" t="s">
        <v>2992</v>
      </c>
      <c r="H2660" s="662" t="s">
        <v>544</v>
      </c>
      <c r="I2660" s="662" t="s">
        <v>3004</v>
      </c>
      <c r="J2660" s="662" t="s">
        <v>3005</v>
      </c>
      <c r="K2660" s="662" t="s">
        <v>3006</v>
      </c>
      <c r="L2660" s="663">
        <v>1500</v>
      </c>
      <c r="M2660" s="663">
        <v>22500</v>
      </c>
      <c r="N2660" s="662">
        <v>15</v>
      </c>
      <c r="O2660" s="745">
        <v>1</v>
      </c>
      <c r="P2660" s="663">
        <v>22500</v>
      </c>
      <c r="Q2660" s="678">
        <v>1</v>
      </c>
      <c r="R2660" s="662">
        <v>15</v>
      </c>
      <c r="S2660" s="678">
        <v>1</v>
      </c>
      <c r="T2660" s="745">
        <v>1</v>
      </c>
      <c r="U2660" s="701">
        <v>1</v>
      </c>
    </row>
    <row r="2661" spans="1:21" ht="14.4" customHeight="1" x14ac:dyDescent="0.3">
      <c r="A2661" s="661">
        <v>12</v>
      </c>
      <c r="B2661" s="662" t="s">
        <v>543</v>
      </c>
      <c r="C2661" s="662" t="s">
        <v>2358</v>
      </c>
      <c r="D2661" s="743" t="s">
        <v>4571</v>
      </c>
      <c r="E2661" s="744" t="s">
        <v>2373</v>
      </c>
      <c r="F2661" s="662" t="s">
        <v>2351</v>
      </c>
      <c r="G2661" s="662" t="s">
        <v>2390</v>
      </c>
      <c r="H2661" s="662" t="s">
        <v>544</v>
      </c>
      <c r="I2661" s="662" t="s">
        <v>2467</v>
      </c>
      <c r="J2661" s="662" t="s">
        <v>1787</v>
      </c>
      <c r="K2661" s="662" t="s">
        <v>2286</v>
      </c>
      <c r="L2661" s="663">
        <v>0</v>
      </c>
      <c r="M2661" s="663">
        <v>0</v>
      </c>
      <c r="N2661" s="662">
        <v>2</v>
      </c>
      <c r="O2661" s="745">
        <v>0.5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12</v>
      </c>
      <c r="B2662" s="662" t="s">
        <v>543</v>
      </c>
      <c r="C2662" s="662" t="s">
        <v>2358</v>
      </c>
      <c r="D2662" s="743" t="s">
        <v>4571</v>
      </c>
      <c r="E2662" s="744" t="s">
        <v>2373</v>
      </c>
      <c r="F2662" s="662" t="s">
        <v>2351</v>
      </c>
      <c r="G2662" s="662" t="s">
        <v>2402</v>
      </c>
      <c r="H2662" s="662" t="s">
        <v>544</v>
      </c>
      <c r="I2662" s="662" t="s">
        <v>1385</v>
      </c>
      <c r="J2662" s="662" t="s">
        <v>1386</v>
      </c>
      <c r="K2662" s="662" t="s">
        <v>1387</v>
      </c>
      <c r="L2662" s="663">
        <v>108.44</v>
      </c>
      <c r="M2662" s="663">
        <v>325.32</v>
      </c>
      <c r="N2662" s="662">
        <v>3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12</v>
      </c>
      <c r="B2663" s="662" t="s">
        <v>543</v>
      </c>
      <c r="C2663" s="662" t="s">
        <v>2358</v>
      </c>
      <c r="D2663" s="743" t="s">
        <v>4571</v>
      </c>
      <c r="E2663" s="744" t="s">
        <v>2373</v>
      </c>
      <c r="F2663" s="662" t="s">
        <v>2351</v>
      </c>
      <c r="G2663" s="662" t="s">
        <v>2555</v>
      </c>
      <c r="H2663" s="662" t="s">
        <v>544</v>
      </c>
      <c r="I2663" s="662" t="s">
        <v>2556</v>
      </c>
      <c r="J2663" s="662" t="s">
        <v>2557</v>
      </c>
      <c r="K2663" s="662" t="s">
        <v>2558</v>
      </c>
      <c r="L2663" s="663">
        <v>308.69</v>
      </c>
      <c r="M2663" s="663">
        <v>926.06999999999994</v>
      </c>
      <c r="N2663" s="662">
        <v>3</v>
      </c>
      <c r="O2663" s="745">
        <v>1</v>
      </c>
      <c r="P2663" s="663">
        <v>926.06999999999994</v>
      </c>
      <c r="Q2663" s="678">
        <v>1</v>
      </c>
      <c r="R2663" s="662">
        <v>3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12</v>
      </c>
      <c r="B2664" s="662" t="s">
        <v>543</v>
      </c>
      <c r="C2664" s="662" t="s">
        <v>2358</v>
      </c>
      <c r="D2664" s="743" t="s">
        <v>4571</v>
      </c>
      <c r="E2664" s="744" t="s">
        <v>2373</v>
      </c>
      <c r="F2664" s="662" t="s">
        <v>2351</v>
      </c>
      <c r="G2664" s="662" t="s">
        <v>2412</v>
      </c>
      <c r="H2664" s="662" t="s">
        <v>544</v>
      </c>
      <c r="I2664" s="662" t="s">
        <v>2413</v>
      </c>
      <c r="J2664" s="662" t="s">
        <v>1457</v>
      </c>
      <c r="K2664" s="662" t="s">
        <v>2414</v>
      </c>
      <c r="L2664" s="663">
        <v>42.54</v>
      </c>
      <c r="M2664" s="663">
        <v>212.7</v>
      </c>
      <c r="N2664" s="662">
        <v>5</v>
      </c>
      <c r="O2664" s="745">
        <v>3.5</v>
      </c>
      <c r="P2664" s="663">
        <v>85.08</v>
      </c>
      <c r="Q2664" s="678">
        <v>0.4</v>
      </c>
      <c r="R2664" s="662">
        <v>2</v>
      </c>
      <c r="S2664" s="678">
        <v>0.4</v>
      </c>
      <c r="T2664" s="745">
        <v>2</v>
      </c>
      <c r="U2664" s="701">
        <v>0.5714285714285714</v>
      </c>
    </row>
    <row r="2665" spans="1:21" ht="14.4" customHeight="1" x14ac:dyDescent="0.3">
      <c r="A2665" s="661">
        <v>12</v>
      </c>
      <c r="B2665" s="662" t="s">
        <v>543</v>
      </c>
      <c r="C2665" s="662" t="s">
        <v>2358</v>
      </c>
      <c r="D2665" s="743" t="s">
        <v>4571</v>
      </c>
      <c r="E2665" s="744" t="s">
        <v>2374</v>
      </c>
      <c r="F2665" s="662" t="s">
        <v>2351</v>
      </c>
      <c r="G2665" s="662" t="s">
        <v>2389</v>
      </c>
      <c r="H2665" s="662" t="s">
        <v>1529</v>
      </c>
      <c r="I2665" s="662" t="s">
        <v>1872</v>
      </c>
      <c r="J2665" s="662" t="s">
        <v>1712</v>
      </c>
      <c r="K2665" s="662" t="s">
        <v>2273</v>
      </c>
      <c r="L2665" s="663">
        <v>154.36000000000001</v>
      </c>
      <c r="M2665" s="663">
        <v>154.36000000000001</v>
      </c>
      <c r="N2665" s="662">
        <v>1</v>
      </c>
      <c r="O2665" s="745">
        <v>1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12</v>
      </c>
      <c r="B2666" s="662" t="s">
        <v>543</v>
      </c>
      <c r="C2666" s="662" t="s">
        <v>2358</v>
      </c>
      <c r="D2666" s="743" t="s">
        <v>4571</v>
      </c>
      <c r="E2666" s="744" t="s">
        <v>2374</v>
      </c>
      <c r="F2666" s="662" t="s">
        <v>2351</v>
      </c>
      <c r="G2666" s="662" t="s">
        <v>2389</v>
      </c>
      <c r="H2666" s="662" t="s">
        <v>1529</v>
      </c>
      <c r="I2666" s="662" t="s">
        <v>1876</v>
      </c>
      <c r="J2666" s="662" t="s">
        <v>2279</v>
      </c>
      <c r="K2666" s="662" t="s">
        <v>2280</v>
      </c>
      <c r="L2666" s="663">
        <v>149.52000000000001</v>
      </c>
      <c r="M2666" s="663">
        <v>149.52000000000001</v>
      </c>
      <c r="N2666" s="662">
        <v>1</v>
      </c>
      <c r="O2666" s="745"/>
      <c r="P2666" s="663"/>
      <c r="Q2666" s="678">
        <v>0</v>
      </c>
      <c r="R2666" s="662"/>
      <c r="S2666" s="678">
        <v>0</v>
      </c>
      <c r="T2666" s="745"/>
      <c r="U2666" s="701"/>
    </row>
    <row r="2667" spans="1:21" ht="14.4" customHeight="1" x14ac:dyDescent="0.3">
      <c r="A2667" s="661">
        <v>12</v>
      </c>
      <c r="B2667" s="662" t="s">
        <v>543</v>
      </c>
      <c r="C2667" s="662" t="s">
        <v>2358</v>
      </c>
      <c r="D2667" s="743" t="s">
        <v>4571</v>
      </c>
      <c r="E2667" s="744" t="s">
        <v>2374</v>
      </c>
      <c r="F2667" s="662" t="s">
        <v>2351</v>
      </c>
      <c r="G2667" s="662" t="s">
        <v>2389</v>
      </c>
      <c r="H2667" s="662" t="s">
        <v>1529</v>
      </c>
      <c r="I2667" s="662" t="s">
        <v>1711</v>
      </c>
      <c r="J2667" s="662" t="s">
        <v>1712</v>
      </c>
      <c r="K2667" s="662" t="s">
        <v>2272</v>
      </c>
      <c r="L2667" s="663">
        <v>225.06</v>
      </c>
      <c r="M2667" s="663">
        <v>675.18000000000006</v>
      </c>
      <c r="N2667" s="662">
        <v>3</v>
      </c>
      <c r="O2667" s="745">
        <v>2</v>
      </c>
      <c r="P2667" s="663">
        <v>675.18000000000006</v>
      </c>
      <c r="Q2667" s="678">
        <v>1</v>
      </c>
      <c r="R2667" s="662">
        <v>3</v>
      </c>
      <c r="S2667" s="678">
        <v>1</v>
      </c>
      <c r="T2667" s="745">
        <v>2</v>
      </c>
      <c r="U2667" s="701">
        <v>1</v>
      </c>
    </row>
    <row r="2668" spans="1:21" ht="14.4" customHeight="1" x14ac:dyDescent="0.3">
      <c r="A2668" s="661">
        <v>12</v>
      </c>
      <c r="B2668" s="662" t="s">
        <v>543</v>
      </c>
      <c r="C2668" s="662" t="s">
        <v>2358</v>
      </c>
      <c r="D2668" s="743" t="s">
        <v>4571</v>
      </c>
      <c r="E2668" s="744" t="s">
        <v>2374</v>
      </c>
      <c r="F2668" s="662" t="s">
        <v>2351</v>
      </c>
      <c r="G2668" s="662" t="s">
        <v>2678</v>
      </c>
      <c r="H2668" s="662" t="s">
        <v>1529</v>
      </c>
      <c r="I2668" s="662" t="s">
        <v>1555</v>
      </c>
      <c r="J2668" s="662" t="s">
        <v>1556</v>
      </c>
      <c r="K2668" s="662" t="s">
        <v>2225</v>
      </c>
      <c r="L2668" s="663">
        <v>35.11</v>
      </c>
      <c r="M2668" s="663">
        <v>35.11</v>
      </c>
      <c r="N2668" s="662">
        <v>1</v>
      </c>
      <c r="O2668" s="745">
        <v>1</v>
      </c>
      <c r="P2668" s="663">
        <v>35.11</v>
      </c>
      <c r="Q2668" s="678">
        <v>1</v>
      </c>
      <c r="R2668" s="662">
        <v>1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12</v>
      </c>
      <c r="B2669" s="662" t="s">
        <v>543</v>
      </c>
      <c r="C2669" s="662" t="s">
        <v>2358</v>
      </c>
      <c r="D2669" s="743" t="s">
        <v>4571</v>
      </c>
      <c r="E2669" s="744" t="s">
        <v>2374</v>
      </c>
      <c r="F2669" s="662" t="s">
        <v>2351</v>
      </c>
      <c r="G2669" s="662" t="s">
        <v>2390</v>
      </c>
      <c r="H2669" s="662" t="s">
        <v>544</v>
      </c>
      <c r="I2669" s="662" t="s">
        <v>2465</v>
      </c>
      <c r="J2669" s="662" t="s">
        <v>1787</v>
      </c>
      <c r="K2669" s="662" t="s">
        <v>2466</v>
      </c>
      <c r="L2669" s="663">
        <v>0</v>
      </c>
      <c r="M2669" s="663">
        <v>0</v>
      </c>
      <c r="N2669" s="662">
        <v>1</v>
      </c>
      <c r="O2669" s="745">
        <v>1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12</v>
      </c>
      <c r="B2670" s="662" t="s">
        <v>543</v>
      </c>
      <c r="C2670" s="662" t="s">
        <v>2358</v>
      </c>
      <c r="D2670" s="743" t="s">
        <v>4571</v>
      </c>
      <c r="E2670" s="744" t="s">
        <v>2374</v>
      </c>
      <c r="F2670" s="662" t="s">
        <v>2351</v>
      </c>
      <c r="G2670" s="662" t="s">
        <v>2390</v>
      </c>
      <c r="H2670" s="662" t="s">
        <v>544</v>
      </c>
      <c r="I2670" s="662" t="s">
        <v>2467</v>
      </c>
      <c r="J2670" s="662" t="s">
        <v>1787</v>
      </c>
      <c r="K2670" s="662" t="s">
        <v>2286</v>
      </c>
      <c r="L2670" s="663">
        <v>0</v>
      </c>
      <c r="M2670" s="663">
        <v>0</v>
      </c>
      <c r="N2670" s="662">
        <v>3</v>
      </c>
      <c r="O2670" s="745">
        <v>1</v>
      </c>
      <c r="P2670" s="663">
        <v>0</v>
      </c>
      <c r="Q2670" s="678"/>
      <c r="R2670" s="662">
        <v>3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12</v>
      </c>
      <c r="B2671" s="662" t="s">
        <v>543</v>
      </c>
      <c r="C2671" s="662" t="s">
        <v>2358</v>
      </c>
      <c r="D2671" s="743" t="s">
        <v>4571</v>
      </c>
      <c r="E2671" s="744" t="s">
        <v>2374</v>
      </c>
      <c r="F2671" s="662" t="s">
        <v>2351</v>
      </c>
      <c r="G2671" s="662" t="s">
        <v>2391</v>
      </c>
      <c r="H2671" s="662" t="s">
        <v>544</v>
      </c>
      <c r="I2671" s="662" t="s">
        <v>2563</v>
      </c>
      <c r="J2671" s="662" t="s">
        <v>2564</v>
      </c>
      <c r="K2671" s="662" t="s">
        <v>2286</v>
      </c>
      <c r="L2671" s="663">
        <v>78.33</v>
      </c>
      <c r="M2671" s="663">
        <v>156.66</v>
      </c>
      <c r="N2671" s="662">
        <v>2</v>
      </c>
      <c r="O2671" s="745">
        <v>0.5</v>
      </c>
      <c r="P2671" s="663">
        <v>156.66</v>
      </c>
      <c r="Q2671" s="678">
        <v>1</v>
      </c>
      <c r="R2671" s="662">
        <v>2</v>
      </c>
      <c r="S2671" s="678">
        <v>1</v>
      </c>
      <c r="T2671" s="745">
        <v>0.5</v>
      </c>
      <c r="U2671" s="701">
        <v>1</v>
      </c>
    </row>
    <row r="2672" spans="1:21" ht="14.4" customHeight="1" x14ac:dyDescent="0.3">
      <c r="A2672" s="661">
        <v>12</v>
      </c>
      <c r="B2672" s="662" t="s">
        <v>543</v>
      </c>
      <c r="C2672" s="662" t="s">
        <v>2358</v>
      </c>
      <c r="D2672" s="743" t="s">
        <v>4571</v>
      </c>
      <c r="E2672" s="744" t="s">
        <v>2374</v>
      </c>
      <c r="F2672" s="662" t="s">
        <v>2351</v>
      </c>
      <c r="G2672" s="662" t="s">
        <v>2391</v>
      </c>
      <c r="H2672" s="662" t="s">
        <v>544</v>
      </c>
      <c r="I2672" s="662" t="s">
        <v>2579</v>
      </c>
      <c r="J2672" s="662" t="s">
        <v>1864</v>
      </c>
      <c r="K2672" s="662" t="s">
        <v>2580</v>
      </c>
      <c r="L2672" s="663">
        <v>0</v>
      </c>
      <c r="M2672" s="663">
        <v>0</v>
      </c>
      <c r="N2672" s="662">
        <v>2</v>
      </c>
      <c r="O2672" s="745">
        <v>1</v>
      </c>
      <c r="P2672" s="663">
        <v>0</v>
      </c>
      <c r="Q2672" s="678"/>
      <c r="R2672" s="662">
        <v>2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12</v>
      </c>
      <c r="B2673" s="662" t="s">
        <v>543</v>
      </c>
      <c r="C2673" s="662" t="s">
        <v>2358</v>
      </c>
      <c r="D2673" s="743" t="s">
        <v>4571</v>
      </c>
      <c r="E2673" s="744" t="s">
        <v>2374</v>
      </c>
      <c r="F2673" s="662" t="s">
        <v>2351</v>
      </c>
      <c r="G2673" s="662" t="s">
        <v>3589</v>
      </c>
      <c r="H2673" s="662" t="s">
        <v>544</v>
      </c>
      <c r="I2673" s="662" t="s">
        <v>4281</v>
      </c>
      <c r="J2673" s="662" t="s">
        <v>4282</v>
      </c>
      <c r="K2673" s="662" t="s">
        <v>3114</v>
      </c>
      <c r="L2673" s="663">
        <v>207.45</v>
      </c>
      <c r="M2673" s="663">
        <v>622.34999999999991</v>
      </c>
      <c r="N2673" s="662">
        <v>3</v>
      </c>
      <c r="O2673" s="745">
        <v>2</v>
      </c>
      <c r="P2673" s="663">
        <v>622.34999999999991</v>
      </c>
      <c r="Q2673" s="678">
        <v>1</v>
      </c>
      <c r="R2673" s="662">
        <v>3</v>
      </c>
      <c r="S2673" s="678">
        <v>1</v>
      </c>
      <c r="T2673" s="745">
        <v>2</v>
      </c>
      <c r="U2673" s="701">
        <v>1</v>
      </c>
    </row>
    <row r="2674" spans="1:21" ht="14.4" customHeight="1" x14ac:dyDescent="0.3">
      <c r="A2674" s="661">
        <v>12</v>
      </c>
      <c r="B2674" s="662" t="s">
        <v>543</v>
      </c>
      <c r="C2674" s="662" t="s">
        <v>2358</v>
      </c>
      <c r="D2674" s="743" t="s">
        <v>4571</v>
      </c>
      <c r="E2674" s="744" t="s">
        <v>2374</v>
      </c>
      <c r="F2674" s="662" t="s">
        <v>2351</v>
      </c>
      <c r="G2674" s="662" t="s">
        <v>2763</v>
      </c>
      <c r="H2674" s="662" t="s">
        <v>544</v>
      </c>
      <c r="I2674" s="662" t="s">
        <v>2767</v>
      </c>
      <c r="J2674" s="662" t="s">
        <v>2768</v>
      </c>
      <c r="K2674" s="662" t="s">
        <v>2769</v>
      </c>
      <c r="L2674" s="663">
        <v>1154.81</v>
      </c>
      <c r="M2674" s="663">
        <v>3464.43</v>
      </c>
      <c r="N2674" s="662">
        <v>3</v>
      </c>
      <c r="O2674" s="745">
        <v>1</v>
      </c>
      <c r="P2674" s="663">
        <v>3464.43</v>
      </c>
      <c r="Q2674" s="678">
        <v>1</v>
      </c>
      <c r="R2674" s="662">
        <v>3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12</v>
      </c>
      <c r="B2675" s="662" t="s">
        <v>543</v>
      </c>
      <c r="C2675" s="662" t="s">
        <v>2358</v>
      </c>
      <c r="D2675" s="743" t="s">
        <v>4571</v>
      </c>
      <c r="E2675" s="744" t="s">
        <v>2374</v>
      </c>
      <c r="F2675" s="662" t="s">
        <v>2351</v>
      </c>
      <c r="G2675" s="662" t="s">
        <v>2763</v>
      </c>
      <c r="H2675" s="662" t="s">
        <v>544</v>
      </c>
      <c r="I2675" s="662" t="s">
        <v>3076</v>
      </c>
      <c r="J2675" s="662" t="s">
        <v>2768</v>
      </c>
      <c r="K2675" s="662" t="s">
        <v>3077</v>
      </c>
      <c r="L2675" s="663">
        <v>0</v>
      </c>
      <c r="M2675" s="663">
        <v>0</v>
      </c>
      <c r="N2675" s="662">
        <v>1</v>
      </c>
      <c r="O2675" s="745">
        <v>0.5</v>
      </c>
      <c r="P2675" s="663">
        <v>0</v>
      </c>
      <c r="Q2675" s="678"/>
      <c r="R2675" s="662">
        <v>1</v>
      </c>
      <c r="S2675" s="678">
        <v>1</v>
      </c>
      <c r="T2675" s="745">
        <v>0.5</v>
      </c>
      <c r="U2675" s="701">
        <v>1</v>
      </c>
    </row>
    <row r="2676" spans="1:21" ht="14.4" customHeight="1" x14ac:dyDescent="0.3">
      <c r="A2676" s="661">
        <v>12</v>
      </c>
      <c r="B2676" s="662" t="s">
        <v>543</v>
      </c>
      <c r="C2676" s="662" t="s">
        <v>2358</v>
      </c>
      <c r="D2676" s="743" t="s">
        <v>4571</v>
      </c>
      <c r="E2676" s="744" t="s">
        <v>2374</v>
      </c>
      <c r="F2676" s="662" t="s">
        <v>2351</v>
      </c>
      <c r="G2676" s="662" t="s">
        <v>2520</v>
      </c>
      <c r="H2676" s="662" t="s">
        <v>544</v>
      </c>
      <c r="I2676" s="662" t="s">
        <v>798</v>
      </c>
      <c r="J2676" s="662" t="s">
        <v>799</v>
      </c>
      <c r="K2676" s="662" t="s">
        <v>2521</v>
      </c>
      <c r="L2676" s="663">
        <v>36.54</v>
      </c>
      <c r="M2676" s="663">
        <v>36.54</v>
      </c>
      <c r="N2676" s="662">
        <v>1</v>
      </c>
      <c r="O2676" s="745">
        <v>0.5</v>
      </c>
      <c r="P2676" s="663">
        <v>36.54</v>
      </c>
      <c r="Q2676" s="678">
        <v>1</v>
      </c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12</v>
      </c>
      <c r="B2677" s="662" t="s">
        <v>543</v>
      </c>
      <c r="C2677" s="662" t="s">
        <v>2358</v>
      </c>
      <c r="D2677" s="743" t="s">
        <v>4571</v>
      </c>
      <c r="E2677" s="744" t="s">
        <v>2374</v>
      </c>
      <c r="F2677" s="662" t="s">
        <v>2351</v>
      </c>
      <c r="G2677" s="662" t="s">
        <v>2520</v>
      </c>
      <c r="H2677" s="662" t="s">
        <v>544</v>
      </c>
      <c r="I2677" s="662" t="s">
        <v>2657</v>
      </c>
      <c r="J2677" s="662" t="s">
        <v>2658</v>
      </c>
      <c r="K2677" s="662" t="s">
        <v>2659</v>
      </c>
      <c r="L2677" s="663">
        <v>24.35</v>
      </c>
      <c r="M2677" s="663">
        <v>24.35</v>
      </c>
      <c r="N2677" s="662">
        <v>1</v>
      </c>
      <c r="O2677" s="745">
        <v>0.5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12</v>
      </c>
      <c r="B2678" s="662" t="s">
        <v>543</v>
      </c>
      <c r="C2678" s="662" t="s">
        <v>2358</v>
      </c>
      <c r="D2678" s="743" t="s">
        <v>4571</v>
      </c>
      <c r="E2678" s="744" t="s">
        <v>2374</v>
      </c>
      <c r="F2678" s="662" t="s">
        <v>2351</v>
      </c>
      <c r="G2678" s="662" t="s">
        <v>2520</v>
      </c>
      <c r="H2678" s="662" t="s">
        <v>544</v>
      </c>
      <c r="I2678" s="662" t="s">
        <v>4508</v>
      </c>
      <c r="J2678" s="662" t="s">
        <v>2658</v>
      </c>
      <c r="K2678" s="662" t="s">
        <v>4509</v>
      </c>
      <c r="L2678" s="663">
        <v>60.9</v>
      </c>
      <c r="M2678" s="663">
        <v>60.9</v>
      </c>
      <c r="N2678" s="662">
        <v>1</v>
      </c>
      <c r="O2678" s="745">
        <v>0.5</v>
      </c>
      <c r="P2678" s="663">
        <v>60.9</v>
      </c>
      <c r="Q2678" s="678">
        <v>1</v>
      </c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12</v>
      </c>
      <c r="B2679" s="662" t="s">
        <v>543</v>
      </c>
      <c r="C2679" s="662" t="s">
        <v>2358</v>
      </c>
      <c r="D2679" s="743" t="s">
        <v>4571</v>
      </c>
      <c r="E2679" s="744" t="s">
        <v>2374</v>
      </c>
      <c r="F2679" s="662" t="s">
        <v>2351</v>
      </c>
      <c r="G2679" s="662" t="s">
        <v>2781</v>
      </c>
      <c r="H2679" s="662" t="s">
        <v>544</v>
      </c>
      <c r="I2679" s="662" t="s">
        <v>4007</v>
      </c>
      <c r="J2679" s="662" t="s">
        <v>4008</v>
      </c>
      <c r="K2679" s="662" t="s">
        <v>4009</v>
      </c>
      <c r="L2679" s="663">
        <v>0</v>
      </c>
      <c r="M2679" s="663">
        <v>0</v>
      </c>
      <c r="N2679" s="662">
        <v>1</v>
      </c>
      <c r="O2679" s="745">
        <v>1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12</v>
      </c>
      <c r="B2680" s="662" t="s">
        <v>543</v>
      </c>
      <c r="C2680" s="662" t="s">
        <v>2358</v>
      </c>
      <c r="D2680" s="743" t="s">
        <v>4571</v>
      </c>
      <c r="E2680" s="744" t="s">
        <v>2374</v>
      </c>
      <c r="F2680" s="662" t="s">
        <v>2351</v>
      </c>
      <c r="G2680" s="662" t="s">
        <v>2468</v>
      </c>
      <c r="H2680" s="662" t="s">
        <v>544</v>
      </c>
      <c r="I2680" s="662" t="s">
        <v>3821</v>
      </c>
      <c r="J2680" s="662" t="s">
        <v>3242</v>
      </c>
      <c r="K2680" s="662" t="s">
        <v>3822</v>
      </c>
      <c r="L2680" s="663">
        <v>93.49</v>
      </c>
      <c r="M2680" s="663">
        <v>280.46999999999997</v>
      </c>
      <c r="N2680" s="662">
        <v>3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12</v>
      </c>
      <c r="B2681" s="662" t="s">
        <v>543</v>
      </c>
      <c r="C2681" s="662" t="s">
        <v>2358</v>
      </c>
      <c r="D2681" s="743" t="s">
        <v>4571</v>
      </c>
      <c r="E2681" s="744" t="s">
        <v>2374</v>
      </c>
      <c r="F2681" s="662" t="s">
        <v>2351</v>
      </c>
      <c r="G2681" s="662" t="s">
        <v>3244</v>
      </c>
      <c r="H2681" s="662" t="s">
        <v>544</v>
      </c>
      <c r="I2681" s="662" t="s">
        <v>3245</v>
      </c>
      <c r="J2681" s="662" t="s">
        <v>3246</v>
      </c>
      <c r="K2681" s="662" t="s">
        <v>3247</v>
      </c>
      <c r="L2681" s="663">
        <v>0</v>
      </c>
      <c r="M2681" s="663">
        <v>0</v>
      </c>
      <c r="N2681" s="662">
        <v>1</v>
      </c>
      <c r="O2681" s="745">
        <v>1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12</v>
      </c>
      <c r="B2682" s="662" t="s">
        <v>543</v>
      </c>
      <c r="C2682" s="662" t="s">
        <v>2358</v>
      </c>
      <c r="D2682" s="743" t="s">
        <v>4571</v>
      </c>
      <c r="E2682" s="744" t="s">
        <v>2374</v>
      </c>
      <c r="F2682" s="662" t="s">
        <v>2351</v>
      </c>
      <c r="G2682" s="662" t="s">
        <v>2476</v>
      </c>
      <c r="H2682" s="662" t="s">
        <v>544</v>
      </c>
      <c r="I2682" s="662" t="s">
        <v>1059</v>
      </c>
      <c r="J2682" s="662" t="s">
        <v>1060</v>
      </c>
      <c r="K2682" s="662" t="s">
        <v>1061</v>
      </c>
      <c r="L2682" s="663">
        <v>60.9</v>
      </c>
      <c r="M2682" s="663">
        <v>304.5</v>
      </c>
      <c r="N2682" s="662">
        <v>5</v>
      </c>
      <c r="O2682" s="745">
        <v>1.5</v>
      </c>
      <c r="P2682" s="663">
        <v>182.7</v>
      </c>
      <c r="Q2682" s="678">
        <v>0.6</v>
      </c>
      <c r="R2682" s="662">
        <v>3</v>
      </c>
      <c r="S2682" s="678">
        <v>0.6</v>
      </c>
      <c r="T2682" s="745">
        <v>1</v>
      </c>
      <c r="U2682" s="701">
        <v>0.66666666666666663</v>
      </c>
    </row>
    <row r="2683" spans="1:21" ht="14.4" customHeight="1" x14ac:dyDescent="0.3">
      <c r="A2683" s="661">
        <v>12</v>
      </c>
      <c r="B2683" s="662" t="s">
        <v>543</v>
      </c>
      <c r="C2683" s="662" t="s">
        <v>2358</v>
      </c>
      <c r="D2683" s="743" t="s">
        <v>4571</v>
      </c>
      <c r="E2683" s="744" t="s">
        <v>2374</v>
      </c>
      <c r="F2683" s="662" t="s">
        <v>2351</v>
      </c>
      <c r="G2683" s="662" t="s">
        <v>2395</v>
      </c>
      <c r="H2683" s="662" t="s">
        <v>544</v>
      </c>
      <c r="I2683" s="662" t="s">
        <v>2680</v>
      </c>
      <c r="J2683" s="662" t="s">
        <v>2681</v>
      </c>
      <c r="K2683" s="662" t="s">
        <v>2682</v>
      </c>
      <c r="L2683" s="663">
        <v>146.84</v>
      </c>
      <c r="M2683" s="663">
        <v>146.84</v>
      </c>
      <c r="N2683" s="662">
        <v>1</v>
      </c>
      <c r="O2683" s="745">
        <v>1</v>
      </c>
      <c r="P2683" s="663">
        <v>146.84</v>
      </c>
      <c r="Q2683" s="678">
        <v>1</v>
      </c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12</v>
      </c>
      <c r="B2684" s="662" t="s">
        <v>543</v>
      </c>
      <c r="C2684" s="662" t="s">
        <v>2358</v>
      </c>
      <c r="D2684" s="743" t="s">
        <v>4571</v>
      </c>
      <c r="E2684" s="744" t="s">
        <v>2374</v>
      </c>
      <c r="F2684" s="662" t="s">
        <v>2351</v>
      </c>
      <c r="G2684" s="662" t="s">
        <v>2395</v>
      </c>
      <c r="H2684" s="662" t="s">
        <v>544</v>
      </c>
      <c r="I2684" s="662" t="s">
        <v>1868</v>
      </c>
      <c r="J2684" s="662" t="s">
        <v>1869</v>
      </c>
      <c r="K2684" s="662" t="s">
        <v>2310</v>
      </c>
      <c r="L2684" s="663">
        <v>88.1</v>
      </c>
      <c r="M2684" s="663">
        <v>352.4</v>
      </c>
      <c r="N2684" s="662">
        <v>4</v>
      </c>
      <c r="O2684" s="745">
        <v>3</v>
      </c>
      <c r="P2684" s="663">
        <v>264.29999999999995</v>
      </c>
      <c r="Q2684" s="678">
        <v>0.74999999999999989</v>
      </c>
      <c r="R2684" s="662">
        <v>3</v>
      </c>
      <c r="S2684" s="678">
        <v>0.75</v>
      </c>
      <c r="T2684" s="745">
        <v>2</v>
      </c>
      <c r="U2684" s="701">
        <v>0.66666666666666663</v>
      </c>
    </row>
    <row r="2685" spans="1:21" ht="14.4" customHeight="1" x14ac:dyDescent="0.3">
      <c r="A2685" s="661">
        <v>12</v>
      </c>
      <c r="B2685" s="662" t="s">
        <v>543</v>
      </c>
      <c r="C2685" s="662" t="s">
        <v>2358</v>
      </c>
      <c r="D2685" s="743" t="s">
        <v>4571</v>
      </c>
      <c r="E2685" s="744" t="s">
        <v>2374</v>
      </c>
      <c r="F2685" s="662" t="s">
        <v>2351</v>
      </c>
      <c r="G2685" s="662" t="s">
        <v>2400</v>
      </c>
      <c r="H2685" s="662" t="s">
        <v>544</v>
      </c>
      <c r="I2685" s="662" t="s">
        <v>1790</v>
      </c>
      <c r="J2685" s="662" t="s">
        <v>1791</v>
      </c>
      <c r="K2685" s="662" t="s">
        <v>2401</v>
      </c>
      <c r="L2685" s="663">
        <v>78.33</v>
      </c>
      <c r="M2685" s="663">
        <v>78.33</v>
      </c>
      <c r="N2685" s="662">
        <v>1</v>
      </c>
      <c r="O2685" s="745">
        <v>1</v>
      </c>
      <c r="P2685" s="663">
        <v>78.33</v>
      </c>
      <c r="Q2685" s="678">
        <v>1</v>
      </c>
      <c r="R2685" s="662">
        <v>1</v>
      </c>
      <c r="S2685" s="678">
        <v>1</v>
      </c>
      <c r="T2685" s="745">
        <v>1</v>
      </c>
      <c r="U2685" s="701">
        <v>1</v>
      </c>
    </row>
    <row r="2686" spans="1:21" ht="14.4" customHeight="1" x14ac:dyDescent="0.3">
      <c r="A2686" s="661">
        <v>12</v>
      </c>
      <c r="B2686" s="662" t="s">
        <v>543</v>
      </c>
      <c r="C2686" s="662" t="s">
        <v>2358</v>
      </c>
      <c r="D2686" s="743" t="s">
        <v>4571</v>
      </c>
      <c r="E2686" s="744" t="s">
        <v>2374</v>
      </c>
      <c r="F2686" s="662" t="s">
        <v>2351</v>
      </c>
      <c r="G2686" s="662" t="s">
        <v>2846</v>
      </c>
      <c r="H2686" s="662" t="s">
        <v>544</v>
      </c>
      <c r="I2686" s="662" t="s">
        <v>1507</v>
      </c>
      <c r="J2686" s="662" t="s">
        <v>736</v>
      </c>
      <c r="K2686" s="662" t="s">
        <v>2848</v>
      </c>
      <c r="L2686" s="663">
        <v>301.2</v>
      </c>
      <c r="M2686" s="663">
        <v>602.4</v>
      </c>
      <c r="N2686" s="662">
        <v>2</v>
      </c>
      <c r="O2686" s="745">
        <v>1</v>
      </c>
      <c r="P2686" s="663">
        <v>602.4</v>
      </c>
      <c r="Q2686" s="678">
        <v>1</v>
      </c>
      <c r="R2686" s="662">
        <v>2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12</v>
      </c>
      <c r="B2687" s="662" t="s">
        <v>543</v>
      </c>
      <c r="C2687" s="662" t="s">
        <v>2358</v>
      </c>
      <c r="D2687" s="743" t="s">
        <v>4571</v>
      </c>
      <c r="E2687" s="744" t="s">
        <v>2374</v>
      </c>
      <c r="F2687" s="662" t="s">
        <v>2351</v>
      </c>
      <c r="G2687" s="662" t="s">
        <v>2402</v>
      </c>
      <c r="H2687" s="662" t="s">
        <v>544</v>
      </c>
      <c r="I2687" s="662" t="s">
        <v>1385</v>
      </c>
      <c r="J2687" s="662" t="s">
        <v>1386</v>
      </c>
      <c r="K2687" s="662" t="s">
        <v>1387</v>
      </c>
      <c r="L2687" s="663">
        <v>108.44</v>
      </c>
      <c r="M2687" s="663">
        <v>542.20000000000005</v>
      </c>
      <c r="N2687" s="662">
        <v>5</v>
      </c>
      <c r="O2687" s="745">
        <v>3</v>
      </c>
      <c r="P2687" s="663">
        <v>325.32</v>
      </c>
      <c r="Q2687" s="678">
        <v>0.6</v>
      </c>
      <c r="R2687" s="662">
        <v>3</v>
      </c>
      <c r="S2687" s="678">
        <v>0.6</v>
      </c>
      <c r="T2687" s="745">
        <v>1.5</v>
      </c>
      <c r="U2687" s="701">
        <v>0.5</v>
      </c>
    </row>
    <row r="2688" spans="1:21" ht="14.4" customHeight="1" x14ac:dyDescent="0.3">
      <c r="A2688" s="661">
        <v>12</v>
      </c>
      <c r="B2688" s="662" t="s">
        <v>543</v>
      </c>
      <c r="C2688" s="662" t="s">
        <v>2358</v>
      </c>
      <c r="D2688" s="743" t="s">
        <v>4571</v>
      </c>
      <c r="E2688" s="744" t="s">
        <v>2374</v>
      </c>
      <c r="F2688" s="662" t="s">
        <v>2351</v>
      </c>
      <c r="G2688" s="662" t="s">
        <v>2402</v>
      </c>
      <c r="H2688" s="662" t="s">
        <v>544</v>
      </c>
      <c r="I2688" s="662" t="s">
        <v>2403</v>
      </c>
      <c r="J2688" s="662" t="s">
        <v>1386</v>
      </c>
      <c r="K2688" s="662" t="s">
        <v>2404</v>
      </c>
      <c r="L2688" s="663">
        <v>54.23</v>
      </c>
      <c r="M2688" s="663">
        <v>216.92</v>
      </c>
      <c r="N2688" s="662">
        <v>4</v>
      </c>
      <c r="O2688" s="745">
        <v>3.5</v>
      </c>
      <c r="P2688" s="663">
        <v>162.69</v>
      </c>
      <c r="Q2688" s="678">
        <v>0.75</v>
      </c>
      <c r="R2688" s="662">
        <v>3</v>
      </c>
      <c r="S2688" s="678">
        <v>0.75</v>
      </c>
      <c r="T2688" s="745">
        <v>3</v>
      </c>
      <c r="U2688" s="701">
        <v>0.8571428571428571</v>
      </c>
    </row>
    <row r="2689" spans="1:21" ht="14.4" customHeight="1" x14ac:dyDescent="0.3">
      <c r="A2689" s="661">
        <v>12</v>
      </c>
      <c r="B2689" s="662" t="s">
        <v>543</v>
      </c>
      <c r="C2689" s="662" t="s">
        <v>2358</v>
      </c>
      <c r="D2689" s="743" t="s">
        <v>4571</v>
      </c>
      <c r="E2689" s="744" t="s">
        <v>2374</v>
      </c>
      <c r="F2689" s="662" t="s">
        <v>2351</v>
      </c>
      <c r="G2689" s="662" t="s">
        <v>2495</v>
      </c>
      <c r="H2689" s="662" t="s">
        <v>544</v>
      </c>
      <c r="I2689" s="662" t="s">
        <v>2584</v>
      </c>
      <c r="J2689" s="662" t="s">
        <v>2497</v>
      </c>
      <c r="K2689" s="662" t="s">
        <v>2585</v>
      </c>
      <c r="L2689" s="663">
        <v>239.19</v>
      </c>
      <c r="M2689" s="663">
        <v>239.19</v>
      </c>
      <c r="N2689" s="662">
        <v>1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12</v>
      </c>
      <c r="B2690" s="662" t="s">
        <v>543</v>
      </c>
      <c r="C2690" s="662" t="s">
        <v>2358</v>
      </c>
      <c r="D2690" s="743" t="s">
        <v>4571</v>
      </c>
      <c r="E2690" s="744" t="s">
        <v>2374</v>
      </c>
      <c r="F2690" s="662" t="s">
        <v>2351</v>
      </c>
      <c r="G2690" s="662" t="s">
        <v>2495</v>
      </c>
      <c r="H2690" s="662" t="s">
        <v>544</v>
      </c>
      <c r="I2690" s="662" t="s">
        <v>2855</v>
      </c>
      <c r="J2690" s="662" t="s">
        <v>2853</v>
      </c>
      <c r="K2690" s="662" t="s">
        <v>2856</v>
      </c>
      <c r="L2690" s="663">
        <v>405.16</v>
      </c>
      <c r="M2690" s="663">
        <v>405.16</v>
      </c>
      <c r="N2690" s="662">
        <v>1</v>
      </c>
      <c r="O2690" s="745">
        <v>1</v>
      </c>
      <c r="P2690" s="663">
        <v>405.16</v>
      </c>
      <c r="Q2690" s="678">
        <v>1</v>
      </c>
      <c r="R2690" s="662">
        <v>1</v>
      </c>
      <c r="S2690" s="678">
        <v>1</v>
      </c>
      <c r="T2690" s="745">
        <v>1</v>
      </c>
      <c r="U2690" s="701">
        <v>1</v>
      </c>
    </row>
    <row r="2691" spans="1:21" ht="14.4" customHeight="1" x14ac:dyDescent="0.3">
      <c r="A2691" s="661">
        <v>12</v>
      </c>
      <c r="B2691" s="662" t="s">
        <v>543</v>
      </c>
      <c r="C2691" s="662" t="s">
        <v>2358</v>
      </c>
      <c r="D2691" s="743" t="s">
        <v>4571</v>
      </c>
      <c r="E2691" s="744" t="s">
        <v>2374</v>
      </c>
      <c r="F2691" s="662" t="s">
        <v>2351</v>
      </c>
      <c r="G2691" s="662" t="s">
        <v>2495</v>
      </c>
      <c r="H2691" s="662" t="s">
        <v>544</v>
      </c>
      <c r="I2691" s="662" t="s">
        <v>2855</v>
      </c>
      <c r="J2691" s="662" t="s">
        <v>2853</v>
      </c>
      <c r="K2691" s="662" t="s">
        <v>2856</v>
      </c>
      <c r="L2691" s="663">
        <v>220.09</v>
      </c>
      <c r="M2691" s="663">
        <v>220.09</v>
      </c>
      <c r="N2691" s="662">
        <v>1</v>
      </c>
      <c r="O2691" s="745">
        <v>0.5</v>
      </c>
      <c r="P2691" s="663">
        <v>220.09</v>
      </c>
      <c r="Q2691" s="678">
        <v>1</v>
      </c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12</v>
      </c>
      <c r="B2692" s="662" t="s">
        <v>543</v>
      </c>
      <c r="C2692" s="662" t="s">
        <v>2358</v>
      </c>
      <c r="D2692" s="743" t="s">
        <v>4571</v>
      </c>
      <c r="E2692" s="744" t="s">
        <v>2374</v>
      </c>
      <c r="F2692" s="662" t="s">
        <v>2351</v>
      </c>
      <c r="G2692" s="662" t="s">
        <v>2495</v>
      </c>
      <c r="H2692" s="662" t="s">
        <v>544</v>
      </c>
      <c r="I2692" s="662" t="s">
        <v>3849</v>
      </c>
      <c r="J2692" s="662" t="s">
        <v>2497</v>
      </c>
      <c r="K2692" s="662" t="s">
        <v>3850</v>
      </c>
      <c r="L2692" s="663">
        <v>0</v>
      </c>
      <c r="M2692" s="663">
        <v>0</v>
      </c>
      <c r="N2692" s="662">
        <v>1</v>
      </c>
      <c r="O2692" s="745">
        <v>0.5</v>
      </c>
      <c r="P2692" s="663">
        <v>0</v>
      </c>
      <c r="Q2692" s="678"/>
      <c r="R2692" s="662">
        <v>1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12</v>
      </c>
      <c r="B2693" s="662" t="s">
        <v>543</v>
      </c>
      <c r="C2693" s="662" t="s">
        <v>2358</v>
      </c>
      <c r="D2693" s="743" t="s">
        <v>4571</v>
      </c>
      <c r="E2693" s="744" t="s">
        <v>2374</v>
      </c>
      <c r="F2693" s="662" t="s">
        <v>2351</v>
      </c>
      <c r="G2693" s="662" t="s">
        <v>2495</v>
      </c>
      <c r="H2693" s="662" t="s">
        <v>544</v>
      </c>
      <c r="I2693" s="662" t="s">
        <v>3856</v>
      </c>
      <c r="J2693" s="662" t="s">
        <v>2497</v>
      </c>
      <c r="K2693" s="662" t="s">
        <v>3857</v>
      </c>
      <c r="L2693" s="663">
        <v>0</v>
      </c>
      <c r="M2693" s="663">
        <v>0</v>
      </c>
      <c r="N2693" s="662">
        <v>1</v>
      </c>
      <c r="O2693" s="745">
        <v>0.5</v>
      </c>
      <c r="P2693" s="663">
        <v>0</v>
      </c>
      <c r="Q2693" s="678"/>
      <c r="R2693" s="662">
        <v>1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12</v>
      </c>
      <c r="B2694" s="662" t="s">
        <v>543</v>
      </c>
      <c r="C2694" s="662" t="s">
        <v>2358</v>
      </c>
      <c r="D2694" s="743" t="s">
        <v>4571</v>
      </c>
      <c r="E2694" s="744" t="s">
        <v>2374</v>
      </c>
      <c r="F2694" s="662" t="s">
        <v>2351</v>
      </c>
      <c r="G2694" s="662" t="s">
        <v>2555</v>
      </c>
      <c r="H2694" s="662" t="s">
        <v>544</v>
      </c>
      <c r="I2694" s="662" t="s">
        <v>2556</v>
      </c>
      <c r="J2694" s="662" t="s">
        <v>2557</v>
      </c>
      <c r="K2694" s="662" t="s">
        <v>2558</v>
      </c>
      <c r="L2694" s="663">
        <v>316.08999999999997</v>
      </c>
      <c r="M2694" s="663">
        <v>632.17999999999995</v>
      </c>
      <c r="N2694" s="662">
        <v>2</v>
      </c>
      <c r="O2694" s="745">
        <v>1</v>
      </c>
      <c r="P2694" s="663">
        <v>632.17999999999995</v>
      </c>
      <c r="Q2694" s="678">
        <v>1</v>
      </c>
      <c r="R2694" s="662">
        <v>2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12</v>
      </c>
      <c r="B2695" s="662" t="s">
        <v>543</v>
      </c>
      <c r="C2695" s="662" t="s">
        <v>2358</v>
      </c>
      <c r="D2695" s="743" t="s">
        <v>4571</v>
      </c>
      <c r="E2695" s="744" t="s">
        <v>2374</v>
      </c>
      <c r="F2695" s="662" t="s">
        <v>2351</v>
      </c>
      <c r="G2695" s="662" t="s">
        <v>2409</v>
      </c>
      <c r="H2695" s="662" t="s">
        <v>544</v>
      </c>
      <c r="I2695" s="662" t="s">
        <v>779</v>
      </c>
      <c r="J2695" s="662" t="s">
        <v>2410</v>
      </c>
      <c r="K2695" s="662" t="s">
        <v>2411</v>
      </c>
      <c r="L2695" s="663">
        <v>0</v>
      </c>
      <c r="M2695" s="663">
        <v>0</v>
      </c>
      <c r="N2695" s="662">
        <v>1</v>
      </c>
      <c r="O2695" s="745">
        <v>1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12</v>
      </c>
      <c r="B2696" s="662" t="s">
        <v>543</v>
      </c>
      <c r="C2696" s="662" t="s">
        <v>2358</v>
      </c>
      <c r="D2696" s="743" t="s">
        <v>4571</v>
      </c>
      <c r="E2696" s="744" t="s">
        <v>2374</v>
      </c>
      <c r="F2696" s="662" t="s">
        <v>2351</v>
      </c>
      <c r="G2696" s="662" t="s">
        <v>2412</v>
      </c>
      <c r="H2696" s="662" t="s">
        <v>544</v>
      </c>
      <c r="I2696" s="662" t="s">
        <v>2413</v>
      </c>
      <c r="J2696" s="662" t="s">
        <v>1457</v>
      </c>
      <c r="K2696" s="662" t="s">
        <v>2414</v>
      </c>
      <c r="L2696" s="663">
        <v>22.44</v>
      </c>
      <c r="M2696" s="663">
        <v>89.76</v>
      </c>
      <c r="N2696" s="662">
        <v>4</v>
      </c>
      <c r="O2696" s="745">
        <v>3</v>
      </c>
      <c r="P2696" s="663">
        <v>89.76</v>
      </c>
      <c r="Q2696" s="678">
        <v>1</v>
      </c>
      <c r="R2696" s="662">
        <v>4</v>
      </c>
      <c r="S2696" s="678">
        <v>1</v>
      </c>
      <c r="T2696" s="745">
        <v>3</v>
      </c>
      <c r="U2696" s="701">
        <v>1</v>
      </c>
    </row>
    <row r="2697" spans="1:21" ht="14.4" customHeight="1" x14ac:dyDescent="0.3">
      <c r="A2697" s="661">
        <v>12</v>
      </c>
      <c r="B2697" s="662" t="s">
        <v>543</v>
      </c>
      <c r="C2697" s="662" t="s">
        <v>2358</v>
      </c>
      <c r="D2697" s="743" t="s">
        <v>4571</v>
      </c>
      <c r="E2697" s="744" t="s">
        <v>2374</v>
      </c>
      <c r="F2697" s="662" t="s">
        <v>2351</v>
      </c>
      <c r="G2697" s="662" t="s">
        <v>2412</v>
      </c>
      <c r="H2697" s="662" t="s">
        <v>544</v>
      </c>
      <c r="I2697" s="662" t="s">
        <v>2413</v>
      </c>
      <c r="J2697" s="662" t="s">
        <v>1457</v>
      </c>
      <c r="K2697" s="662" t="s">
        <v>2414</v>
      </c>
      <c r="L2697" s="663">
        <v>42.54</v>
      </c>
      <c r="M2697" s="663">
        <v>42.54</v>
      </c>
      <c r="N2697" s="662">
        <v>1</v>
      </c>
      <c r="O2697" s="745">
        <v>1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12</v>
      </c>
      <c r="B2698" s="662" t="s">
        <v>543</v>
      </c>
      <c r="C2698" s="662" t="s">
        <v>2358</v>
      </c>
      <c r="D2698" s="743" t="s">
        <v>4571</v>
      </c>
      <c r="E2698" s="744" t="s">
        <v>2374</v>
      </c>
      <c r="F2698" s="662" t="s">
        <v>2351</v>
      </c>
      <c r="G2698" s="662" t="s">
        <v>2412</v>
      </c>
      <c r="H2698" s="662" t="s">
        <v>544</v>
      </c>
      <c r="I2698" s="662" t="s">
        <v>2695</v>
      </c>
      <c r="J2698" s="662" t="s">
        <v>2665</v>
      </c>
      <c r="K2698" s="662" t="s">
        <v>2696</v>
      </c>
      <c r="L2698" s="663">
        <v>51.21</v>
      </c>
      <c r="M2698" s="663">
        <v>51.21</v>
      </c>
      <c r="N2698" s="662">
        <v>1</v>
      </c>
      <c r="O2698" s="745">
        <v>1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12</v>
      </c>
      <c r="B2699" s="662" t="s">
        <v>543</v>
      </c>
      <c r="C2699" s="662" t="s">
        <v>2358</v>
      </c>
      <c r="D2699" s="743" t="s">
        <v>4571</v>
      </c>
      <c r="E2699" s="744" t="s">
        <v>2374</v>
      </c>
      <c r="F2699" s="662" t="s">
        <v>2351</v>
      </c>
      <c r="G2699" s="662" t="s">
        <v>2537</v>
      </c>
      <c r="H2699" s="662" t="s">
        <v>1529</v>
      </c>
      <c r="I2699" s="662" t="s">
        <v>1543</v>
      </c>
      <c r="J2699" s="662" t="s">
        <v>1544</v>
      </c>
      <c r="K2699" s="662" t="s">
        <v>2257</v>
      </c>
      <c r="L2699" s="663">
        <v>131.54</v>
      </c>
      <c r="M2699" s="663">
        <v>789.24</v>
      </c>
      <c r="N2699" s="662">
        <v>6</v>
      </c>
      <c r="O2699" s="745">
        <v>3.5</v>
      </c>
      <c r="P2699" s="663">
        <v>526.16</v>
      </c>
      <c r="Q2699" s="678">
        <v>0.66666666666666663</v>
      </c>
      <c r="R2699" s="662">
        <v>4</v>
      </c>
      <c r="S2699" s="678">
        <v>0.66666666666666663</v>
      </c>
      <c r="T2699" s="745">
        <v>2</v>
      </c>
      <c r="U2699" s="701">
        <v>0.5714285714285714</v>
      </c>
    </row>
    <row r="2700" spans="1:21" ht="14.4" customHeight="1" x14ac:dyDescent="0.3">
      <c r="A2700" s="661">
        <v>12</v>
      </c>
      <c r="B2700" s="662" t="s">
        <v>543</v>
      </c>
      <c r="C2700" s="662" t="s">
        <v>2358</v>
      </c>
      <c r="D2700" s="743" t="s">
        <v>4571</v>
      </c>
      <c r="E2700" s="744" t="s">
        <v>2374</v>
      </c>
      <c r="F2700" s="662" t="s">
        <v>2351</v>
      </c>
      <c r="G2700" s="662" t="s">
        <v>2537</v>
      </c>
      <c r="H2700" s="662" t="s">
        <v>1529</v>
      </c>
      <c r="I2700" s="662" t="s">
        <v>2538</v>
      </c>
      <c r="J2700" s="662" t="s">
        <v>1544</v>
      </c>
      <c r="K2700" s="662" t="s">
        <v>2539</v>
      </c>
      <c r="L2700" s="663">
        <v>394.64</v>
      </c>
      <c r="M2700" s="663">
        <v>394.64</v>
      </c>
      <c r="N2700" s="662">
        <v>1</v>
      </c>
      <c r="O2700" s="745">
        <v>1</v>
      </c>
      <c r="P2700" s="663">
        <v>394.64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12</v>
      </c>
      <c r="B2701" s="662" t="s">
        <v>543</v>
      </c>
      <c r="C2701" s="662" t="s">
        <v>2358</v>
      </c>
      <c r="D2701" s="743" t="s">
        <v>4571</v>
      </c>
      <c r="E2701" s="744" t="s">
        <v>2374</v>
      </c>
      <c r="F2701" s="662" t="s">
        <v>2351</v>
      </c>
      <c r="G2701" s="662" t="s">
        <v>2537</v>
      </c>
      <c r="H2701" s="662" t="s">
        <v>1529</v>
      </c>
      <c r="I2701" s="662" t="s">
        <v>2620</v>
      </c>
      <c r="J2701" s="662" t="s">
        <v>1544</v>
      </c>
      <c r="K2701" s="662" t="s">
        <v>2621</v>
      </c>
      <c r="L2701" s="663">
        <v>438.49</v>
      </c>
      <c r="M2701" s="663">
        <v>438.49</v>
      </c>
      <c r="N2701" s="662">
        <v>1</v>
      </c>
      <c r="O2701" s="745">
        <v>1</v>
      </c>
      <c r="P2701" s="663">
        <v>438.49</v>
      </c>
      <c r="Q2701" s="678">
        <v>1</v>
      </c>
      <c r="R2701" s="662">
        <v>1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12</v>
      </c>
      <c r="B2702" s="662" t="s">
        <v>543</v>
      </c>
      <c r="C2702" s="662" t="s">
        <v>2358</v>
      </c>
      <c r="D2702" s="743" t="s">
        <v>4571</v>
      </c>
      <c r="E2702" s="744" t="s">
        <v>2374</v>
      </c>
      <c r="F2702" s="662" t="s">
        <v>2351</v>
      </c>
      <c r="G2702" s="662" t="s">
        <v>2906</v>
      </c>
      <c r="H2702" s="662" t="s">
        <v>544</v>
      </c>
      <c r="I2702" s="662" t="s">
        <v>3363</v>
      </c>
      <c r="J2702" s="662" t="s">
        <v>2911</v>
      </c>
      <c r="K2702" s="662" t="s">
        <v>3364</v>
      </c>
      <c r="L2702" s="663">
        <v>468.19</v>
      </c>
      <c r="M2702" s="663">
        <v>936.38</v>
      </c>
      <c r="N2702" s="662">
        <v>2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12</v>
      </c>
      <c r="B2703" s="662" t="s">
        <v>543</v>
      </c>
      <c r="C2703" s="662" t="s">
        <v>2358</v>
      </c>
      <c r="D2703" s="743" t="s">
        <v>4571</v>
      </c>
      <c r="E2703" s="744" t="s">
        <v>2374</v>
      </c>
      <c r="F2703" s="662" t="s">
        <v>2351</v>
      </c>
      <c r="G2703" s="662" t="s">
        <v>3661</v>
      </c>
      <c r="H2703" s="662" t="s">
        <v>1529</v>
      </c>
      <c r="I2703" s="662" t="s">
        <v>3662</v>
      </c>
      <c r="J2703" s="662" t="s">
        <v>3663</v>
      </c>
      <c r="K2703" s="662" t="s">
        <v>3344</v>
      </c>
      <c r="L2703" s="663">
        <v>133.94</v>
      </c>
      <c r="M2703" s="663">
        <v>267.88</v>
      </c>
      <c r="N2703" s="662">
        <v>2</v>
      </c>
      <c r="O2703" s="745">
        <v>1</v>
      </c>
      <c r="P2703" s="663">
        <v>267.88</v>
      </c>
      <c r="Q2703" s="678">
        <v>1</v>
      </c>
      <c r="R2703" s="662">
        <v>2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12</v>
      </c>
      <c r="B2704" s="662" t="s">
        <v>543</v>
      </c>
      <c r="C2704" s="662" t="s">
        <v>2358</v>
      </c>
      <c r="D2704" s="743" t="s">
        <v>4571</v>
      </c>
      <c r="E2704" s="744" t="s">
        <v>2374</v>
      </c>
      <c r="F2704" s="662" t="s">
        <v>2353</v>
      </c>
      <c r="G2704" s="662" t="s">
        <v>2426</v>
      </c>
      <c r="H2704" s="662" t="s">
        <v>544</v>
      </c>
      <c r="I2704" s="662" t="s">
        <v>2436</v>
      </c>
      <c r="J2704" s="662" t="s">
        <v>2437</v>
      </c>
      <c r="K2704" s="662" t="s">
        <v>2438</v>
      </c>
      <c r="L2704" s="663">
        <v>190</v>
      </c>
      <c r="M2704" s="663">
        <v>2660</v>
      </c>
      <c r="N2704" s="662">
        <v>14</v>
      </c>
      <c r="O2704" s="745">
        <v>2</v>
      </c>
      <c r="P2704" s="663">
        <v>1330</v>
      </c>
      <c r="Q2704" s="678">
        <v>0.5</v>
      </c>
      <c r="R2704" s="662">
        <v>7</v>
      </c>
      <c r="S2704" s="678">
        <v>0.5</v>
      </c>
      <c r="T2704" s="745">
        <v>1</v>
      </c>
      <c r="U2704" s="701">
        <v>0.5</v>
      </c>
    </row>
    <row r="2705" spans="1:21" ht="14.4" customHeight="1" x14ac:dyDescent="0.3">
      <c r="A2705" s="661">
        <v>12</v>
      </c>
      <c r="B2705" s="662" t="s">
        <v>543</v>
      </c>
      <c r="C2705" s="662" t="s">
        <v>2358</v>
      </c>
      <c r="D2705" s="743" t="s">
        <v>4571</v>
      </c>
      <c r="E2705" s="744" t="s">
        <v>2375</v>
      </c>
      <c r="F2705" s="662" t="s">
        <v>2351</v>
      </c>
      <c r="G2705" s="662" t="s">
        <v>2389</v>
      </c>
      <c r="H2705" s="662" t="s">
        <v>1529</v>
      </c>
      <c r="I2705" s="662" t="s">
        <v>1876</v>
      </c>
      <c r="J2705" s="662" t="s">
        <v>2279</v>
      </c>
      <c r="K2705" s="662" t="s">
        <v>2280</v>
      </c>
      <c r="L2705" s="663">
        <v>149.52000000000001</v>
      </c>
      <c r="M2705" s="663">
        <v>149.52000000000001</v>
      </c>
      <c r="N2705" s="662">
        <v>1</v>
      </c>
      <c r="O2705" s="745">
        <v>0.5</v>
      </c>
      <c r="P2705" s="663">
        <v>149.52000000000001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12</v>
      </c>
      <c r="B2706" s="662" t="s">
        <v>543</v>
      </c>
      <c r="C2706" s="662" t="s">
        <v>2358</v>
      </c>
      <c r="D2706" s="743" t="s">
        <v>4571</v>
      </c>
      <c r="E2706" s="744" t="s">
        <v>2375</v>
      </c>
      <c r="F2706" s="662" t="s">
        <v>2351</v>
      </c>
      <c r="G2706" s="662" t="s">
        <v>4521</v>
      </c>
      <c r="H2706" s="662" t="s">
        <v>544</v>
      </c>
      <c r="I2706" s="662" t="s">
        <v>4522</v>
      </c>
      <c r="J2706" s="662" t="s">
        <v>4523</v>
      </c>
      <c r="K2706" s="662" t="s">
        <v>4524</v>
      </c>
      <c r="L2706" s="663">
        <v>0</v>
      </c>
      <c r="M2706" s="663">
        <v>0</v>
      </c>
      <c r="N2706" s="662">
        <v>1</v>
      </c>
      <c r="O2706" s="745">
        <v>1</v>
      </c>
      <c r="P2706" s="663">
        <v>0</v>
      </c>
      <c r="Q2706" s="678"/>
      <c r="R2706" s="662">
        <v>1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12</v>
      </c>
      <c r="B2707" s="662" t="s">
        <v>543</v>
      </c>
      <c r="C2707" s="662" t="s">
        <v>2358</v>
      </c>
      <c r="D2707" s="743" t="s">
        <v>4571</v>
      </c>
      <c r="E2707" s="744" t="s">
        <v>2375</v>
      </c>
      <c r="F2707" s="662" t="s">
        <v>2351</v>
      </c>
      <c r="G2707" s="662" t="s">
        <v>2801</v>
      </c>
      <c r="H2707" s="662" t="s">
        <v>1529</v>
      </c>
      <c r="I2707" s="662" t="s">
        <v>1910</v>
      </c>
      <c r="J2707" s="662" t="s">
        <v>1911</v>
      </c>
      <c r="K2707" s="662" t="s">
        <v>2304</v>
      </c>
      <c r="L2707" s="663">
        <v>4097.2</v>
      </c>
      <c r="M2707" s="663">
        <v>4097.2</v>
      </c>
      <c r="N2707" s="662">
        <v>1</v>
      </c>
      <c r="O2707" s="745">
        <v>1</v>
      </c>
      <c r="P2707" s="663">
        <v>4097.2</v>
      </c>
      <c r="Q2707" s="678">
        <v>1</v>
      </c>
      <c r="R2707" s="662">
        <v>1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12</v>
      </c>
      <c r="B2708" s="662" t="s">
        <v>543</v>
      </c>
      <c r="C2708" s="662" t="s">
        <v>2358</v>
      </c>
      <c r="D2708" s="743" t="s">
        <v>4571</v>
      </c>
      <c r="E2708" s="744" t="s">
        <v>2375</v>
      </c>
      <c r="F2708" s="662" t="s">
        <v>2351</v>
      </c>
      <c r="G2708" s="662" t="s">
        <v>3255</v>
      </c>
      <c r="H2708" s="662" t="s">
        <v>544</v>
      </c>
      <c r="I2708" s="662" t="s">
        <v>3259</v>
      </c>
      <c r="J2708" s="662" t="s">
        <v>3260</v>
      </c>
      <c r="K2708" s="662" t="s">
        <v>3261</v>
      </c>
      <c r="L2708" s="663">
        <v>0</v>
      </c>
      <c r="M2708" s="663">
        <v>0</v>
      </c>
      <c r="N2708" s="662">
        <v>1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12</v>
      </c>
      <c r="B2709" s="662" t="s">
        <v>543</v>
      </c>
      <c r="C2709" s="662" t="s">
        <v>2358</v>
      </c>
      <c r="D2709" s="743" t="s">
        <v>4571</v>
      </c>
      <c r="E2709" s="744" t="s">
        <v>2375</v>
      </c>
      <c r="F2709" s="662" t="s">
        <v>2351</v>
      </c>
      <c r="G2709" s="662" t="s">
        <v>2808</v>
      </c>
      <c r="H2709" s="662" t="s">
        <v>544</v>
      </c>
      <c r="I2709" s="662" t="s">
        <v>2809</v>
      </c>
      <c r="J2709" s="662" t="s">
        <v>2810</v>
      </c>
      <c r="K2709" s="662" t="s">
        <v>2811</v>
      </c>
      <c r="L2709" s="663">
        <v>107.27</v>
      </c>
      <c r="M2709" s="663">
        <v>321.81</v>
      </c>
      <c r="N2709" s="662">
        <v>3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12</v>
      </c>
      <c r="B2710" s="662" t="s">
        <v>543</v>
      </c>
      <c r="C2710" s="662" t="s">
        <v>2358</v>
      </c>
      <c r="D2710" s="743" t="s">
        <v>4571</v>
      </c>
      <c r="E2710" s="744" t="s">
        <v>2375</v>
      </c>
      <c r="F2710" s="662" t="s">
        <v>2351</v>
      </c>
      <c r="G2710" s="662" t="s">
        <v>3287</v>
      </c>
      <c r="H2710" s="662" t="s">
        <v>1529</v>
      </c>
      <c r="I2710" s="662" t="s">
        <v>1702</v>
      </c>
      <c r="J2710" s="662" t="s">
        <v>1703</v>
      </c>
      <c r="K2710" s="662" t="s">
        <v>2267</v>
      </c>
      <c r="L2710" s="663">
        <v>59.27</v>
      </c>
      <c r="M2710" s="663">
        <v>59.27</v>
      </c>
      <c r="N2710" s="662">
        <v>1</v>
      </c>
      <c r="O2710" s="745">
        <v>1</v>
      </c>
      <c r="P2710" s="663">
        <v>59.27</v>
      </c>
      <c r="Q2710" s="678">
        <v>1</v>
      </c>
      <c r="R2710" s="662">
        <v>1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12</v>
      </c>
      <c r="B2711" s="662" t="s">
        <v>543</v>
      </c>
      <c r="C2711" s="662" t="s">
        <v>2358</v>
      </c>
      <c r="D2711" s="743" t="s">
        <v>4571</v>
      </c>
      <c r="E2711" s="744" t="s">
        <v>2375</v>
      </c>
      <c r="F2711" s="662" t="s">
        <v>2351</v>
      </c>
      <c r="G2711" s="662" t="s">
        <v>2395</v>
      </c>
      <c r="H2711" s="662" t="s">
        <v>544</v>
      </c>
      <c r="I2711" s="662" t="s">
        <v>2680</v>
      </c>
      <c r="J2711" s="662" t="s">
        <v>2681</v>
      </c>
      <c r="K2711" s="662" t="s">
        <v>2682</v>
      </c>
      <c r="L2711" s="663">
        <v>146.84</v>
      </c>
      <c r="M2711" s="663">
        <v>146.84</v>
      </c>
      <c r="N2711" s="662">
        <v>1</v>
      </c>
      <c r="O2711" s="745">
        <v>1</v>
      </c>
      <c r="P2711" s="663">
        <v>146.84</v>
      </c>
      <c r="Q2711" s="678">
        <v>1</v>
      </c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12</v>
      </c>
      <c r="B2712" s="662" t="s">
        <v>543</v>
      </c>
      <c r="C2712" s="662" t="s">
        <v>2358</v>
      </c>
      <c r="D2712" s="743" t="s">
        <v>4571</v>
      </c>
      <c r="E2712" s="744" t="s">
        <v>2375</v>
      </c>
      <c r="F2712" s="662" t="s">
        <v>2351</v>
      </c>
      <c r="G2712" s="662" t="s">
        <v>2400</v>
      </c>
      <c r="H2712" s="662" t="s">
        <v>544</v>
      </c>
      <c r="I2712" s="662" t="s">
        <v>1790</v>
      </c>
      <c r="J2712" s="662" t="s">
        <v>1791</v>
      </c>
      <c r="K2712" s="662" t="s">
        <v>2401</v>
      </c>
      <c r="L2712" s="663">
        <v>78.33</v>
      </c>
      <c r="M2712" s="663">
        <v>156.66</v>
      </c>
      <c r="N2712" s="662">
        <v>2</v>
      </c>
      <c r="O2712" s="745">
        <v>2</v>
      </c>
      <c r="P2712" s="663">
        <v>156.66</v>
      </c>
      <c r="Q2712" s="678">
        <v>1</v>
      </c>
      <c r="R2712" s="662">
        <v>2</v>
      </c>
      <c r="S2712" s="678">
        <v>1</v>
      </c>
      <c r="T2712" s="745">
        <v>2</v>
      </c>
      <c r="U2712" s="701">
        <v>1</v>
      </c>
    </row>
    <row r="2713" spans="1:21" ht="14.4" customHeight="1" x14ac:dyDescent="0.3">
      <c r="A2713" s="661">
        <v>12</v>
      </c>
      <c r="B2713" s="662" t="s">
        <v>543</v>
      </c>
      <c r="C2713" s="662" t="s">
        <v>2358</v>
      </c>
      <c r="D2713" s="743" t="s">
        <v>4571</v>
      </c>
      <c r="E2713" s="744" t="s">
        <v>2375</v>
      </c>
      <c r="F2713" s="662" t="s">
        <v>2351</v>
      </c>
      <c r="G2713" s="662" t="s">
        <v>2400</v>
      </c>
      <c r="H2713" s="662" t="s">
        <v>544</v>
      </c>
      <c r="I2713" s="662" t="s">
        <v>2454</v>
      </c>
      <c r="J2713" s="662" t="s">
        <v>1791</v>
      </c>
      <c r="K2713" s="662" t="s">
        <v>2455</v>
      </c>
      <c r="L2713" s="663">
        <v>0</v>
      </c>
      <c r="M2713" s="663">
        <v>0</v>
      </c>
      <c r="N2713" s="662">
        <v>2</v>
      </c>
      <c r="O2713" s="745">
        <v>1.5</v>
      </c>
      <c r="P2713" s="663">
        <v>0</v>
      </c>
      <c r="Q2713" s="678"/>
      <c r="R2713" s="662">
        <v>2</v>
      </c>
      <c r="S2713" s="678">
        <v>1</v>
      </c>
      <c r="T2713" s="745">
        <v>1.5</v>
      </c>
      <c r="U2713" s="701">
        <v>1</v>
      </c>
    </row>
    <row r="2714" spans="1:21" ht="14.4" customHeight="1" x14ac:dyDescent="0.3">
      <c r="A2714" s="661">
        <v>12</v>
      </c>
      <c r="B2714" s="662" t="s">
        <v>543</v>
      </c>
      <c r="C2714" s="662" t="s">
        <v>2358</v>
      </c>
      <c r="D2714" s="743" t="s">
        <v>4571</v>
      </c>
      <c r="E2714" s="744" t="s">
        <v>2375</v>
      </c>
      <c r="F2714" s="662" t="s">
        <v>2351</v>
      </c>
      <c r="G2714" s="662" t="s">
        <v>2402</v>
      </c>
      <c r="H2714" s="662" t="s">
        <v>544</v>
      </c>
      <c r="I2714" s="662" t="s">
        <v>2403</v>
      </c>
      <c r="J2714" s="662" t="s">
        <v>1386</v>
      </c>
      <c r="K2714" s="662" t="s">
        <v>2404</v>
      </c>
      <c r="L2714" s="663">
        <v>54.23</v>
      </c>
      <c r="M2714" s="663">
        <v>54.23</v>
      </c>
      <c r="N2714" s="662">
        <v>1</v>
      </c>
      <c r="O2714" s="745">
        <v>1</v>
      </c>
      <c r="P2714" s="663">
        <v>54.23</v>
      </c>
      <c r="Q2714" s="678">
        <v>1</v>
      </c>
      <c r="R2714" s="662">
        <v>1</v>
      </c>
      <c r="S2714" s="678">
        <v>1</v>
      </c>
      <c r="T2714" s="745">
        <v>1</v>
      </c>
      <c r="U2714" s="701">
        <v>1</v>
      </c>
    </row>
    <row r="2715" spans="1:21" ht="14.4" customHeight="1" x14ac:dyDescent="0.3">
      <c r="A2715" s="661">
        <v>12</v>
      </c>
      <c r="B2715" s="662" t="s">
        <v>543</v>
      </c>
      <c r="C2715" s="662" t="s">
        <v>2358</v>
      </c>
      <c r="D2715" s="743" t="s">
        <v>4571</v>
      </c>
      <c r="E2715" s="744" t="s">
        <v>2375</v>
      </c>
      <c r="F2715" s="662" t="s">
        <v>2351</v>
      </c>
      <c r="G2715" s="662" t="s">
        <v>2402</v>
      </c>
      <c r="H2715" s="662" t="s">
        <v>544</v>
      </c>
      <c r="I2715" s="662" t="s">
        <v>1055</v>
      </c>
      <c r="J2715" s="662" t="s">
        <v>1056</v>
      </c>
      <c r="K2715" s="662" t="s">
        <v>2683</v>
      </c>
      <c r="L2715" s="663">
        <v>42.09</v>
      </c>
      <c r="M2715" s="663">
        <v>42.09</v>
      </c>
      <c r="N2715" s="662">
        <v>1</v>
      </c>
      <c r="O2715" s="745">
        <v>1</v>
      </c>
      <c r="P2715" s="663">
        <v>42.09</v>
      </c>
      <c r="Q2715" s="678">
        <v>1</v>
      </c>
      <c r="R2715" s="662">
        <v>1</v>
      </c>
      <c r="S2715" s="678">
        <v>1</v>
      </c>
      <c r="T2715" s="745">
        <v>1</v>
      </c>
      <c r="U2715" s="701">
        <v>1</v>
      </c>
    </row>
    <row r="2716" spans="1:21" ht="14.4" customHeight="1" x14ac:dyDescent="0.3">
      <c r="A2716" s="661">
        <v>12</v>
      </c>
      <c r="B2716" s="662" t="s">
        <v>543</v>
      </c>
      <c r="C2716" s="662" t="s">
        <v>2358</v>
      </c>
      <c r="D2716" s="743" t="s">
        <v>4571</v>
      </c>
      <c r="E2716" s="744" t="s">
        <v>2375</v>
      </c>
      <c r="F2716" s="662" t="s">
        <v>2351</v>
      </c>
      <c r="G2716" s="662" t="s">
        <v>2412</v>
      </c>
      <c r="H2716" s="662" t="s">
        <v>544</v>
      </c>
      <c r="I2716" s="662" t="s">
        <v>2413</v>
      </c>
      <c r="J2716" s="662" t="s">
        <v>1457</v>
      </c>
      <c r="K2716" s="662" t="s">
        <v>2414</v>
      </c>
      <c r="L2716" s="663">
        <v>22.44</v>
      </c>
      <c r="M2716" s="663">
        <v>89.76</v>
      </c>
      <c r="N2716" s="662">
        <v>4</v>
      </c>
      <c r="O2716" s="745">
        <v>4</v>
      </c>
      <c r="P2716" s="663">
        <v>44.88</v>
      </c>
      <c r="Q2716" s="678">
        <v>0.5</v>
      </c>
      <c r="R2716" s="662">
        <v>2</v>
      </c>
      <c r="S2716" s="678">
        <v>0.5</v>
      </c>
      <c r="T2716" s="745">
        <v>2</v>
      </c>
      <c r="U2716" s="701">
        <v>0.5</v>
      </c>
    </row>
    <row r="2717" spans="1:21" ht="14.4" customHeight="1" x14ac:dyDescent="0.3">
      <c r="A2717" s="661">
        <v>12</v>
      </c>
      <c r="B2717" s="662" t="s">
        <v>543</v>
      </c>
      <c r="C2717" s="662" t="s">
        <v>2358</v>
      </c>
      <c r="D2717" s="743" t="s">
        <v>4571</v>
      </c>
      <c r="E2717" s="744" t="s">
        <v>2375</v>
      </c>
      <c r="F2717" s="662" t="s">
        <v>2351</v>
      </c>
      <c r="G2717" s="662" t="s">
        <v>2729</v>
      </c>
      <c r="H2717" s="662" t="s">
        <v>544</v>
      </c>
      <c r="I2717" s="662" t="s">
        <v>2730</v>
      </c>
      <c r="J2717" s="662" t="s">
        <v>1429</v>
      </c>
      <c r="K2717" s="662" t="s">
        <v>2731</v>
      </c>
      <c r="L2717" s="663">
        <v>3243.21</v>
      </c>
      <c r="M2717" s="663">
        <v>3243.21</v>
      </c>
      <c r="N2717" s="662">
        <v>1</v>
      </c>
      <c r="O2717" s="745">
        <v>1</v>
      </c>
      <c r="P2717" s="663">
        <v>3243.21</v>
      </c>
      <c r="Q2717" s="678">
        <v>1</v>
      </c>
      <c r="R2717" s="662">
        <v>1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12</v>
      </c>
      <c r="B2718" s="662" t="s">
        <v>543</v>
      </c>
      <c r="C2718" s="662" t="s">
        <v>2358</v>
      </c>
      <c r="D2718" s="743" t="s">
        <v>4571</v>
      </c>
      <c r="E2718" s="744" t="s">
        <v>2375</v>
      </c>
      <c r="F2718" s="662" t="s">
        <v>2352</v>
      </c>
      <c r="G2718" s="662" t="s">
        <v>2567</v>
      </c>
      <c r="H2718" s="662" t="s">
        <v>544</v>
      </c>
      <c r="I2718" s="662" t="s">
        <v>3667</v>
      </c>
      <c r="J2718" s="662" t="s">
        <v>2372</v>
      </c>
      <c r="K2718" s="662"/>
      <c r="L2718" s="663">
        <v>0</v>
      </c>
      <c r="M2718" s="663">
        <v>0</v>
      </c>
      <c r="N2718" s="662">
        <v>4</v>
      </c>
      <c r="O2718" s="745">
        <v>4</v>
      </c>
      <c r="P2718" s="663">
        <v>0</v>
      </c>
      <c r="Q2718" s="678"/>
      <c r="R2718" s="662">
        <v>4</v>
      </c>
      <c r="S2718" s="678">
        <v>1</v>
      </c>
      <c r="T2718" s="745">
        <v>4</v>
      </c>
      <c r="U2718" s="701">
        <v>1</v>
      </c>
    </row>
    <row r="2719" spans="1:21" ht="14.4" customHeight="1" x14ac:dyDescent="0.3">
      <c r="A2719" s="661">
        <v>12</v>
      </c>
      <c r="B2719" s="662" t="s">
        <v>543</v>
      </c>
      <c r="C2719" s="662" t="s">
        <v>2358</v>
      </c>
      <c r="D2719" s="743" t="s">
        <v>4571</v>
      </c>
      <c r="E2719" s="744" t="s">
        <v>2376</v>
      </c>
      <c r="F2719" s="662" t="s">
        <v>2351</v>
      </c>
      <c r="G2719" s="662" t="s">
        <v>2389</v>
      </c>
      <c r="H2719" s="662" t="s">
        <v>1529</v>
      </c>
      <c r="I2719" s="662" t="s">
        <v>1872</v>
      </c>
      <c r="J2719" s="662" t="s">
        <v>1712</v>
      </c>
      <c r="K2719" s="662" t="s">
        <v>2273</v>
      </c>
      <c r="L2719" s="663">
        <v>154.36000000000001</v>
      </c>
      <c r="M2719" s="663">
        <v>154.36000000000001</v>
      </c>
      <c r="N2719" s="662">
        <v>1</v>
      </c>
      <c r="O2719" s="745">
        <v>1</v>
      </c>
      <c r="P2719" s="663">
        <v>154.36000000000001</v>
      </c>
      <c r="Q2719" s="678">
        <v>1</v>
      </c>
      <c r="R2719" s="662">
        <v>1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12</v>
      </c>
      <c r="B2720" s="662" t="s">
        <v>543</v>
      </c>
      <c r="C2720" s="662" t="s">
        <v>2358</v>
      </c>
      <c r="D2720" s="743" t="s">
        <v>4571</v>
      </c>
      <c r="E2720" s="744" t="s">
        <v>2376</v>
      </c>
      <c r="F2720" s="662" t="s">
        <v>2351</v>
      </c>
      <c r="G2720" s="662" t="s">
        <v>2748</v>
      </c>
      <c r="H2720" s="662" t="s">
        <v>1529</v>
      </c>
      <c r="I2720" s="662" t="s">
        <v>2752</v>
      </c>
      <c r="J2720" s="662" t="s">
        <v>2750</v>
      </c>
      <c r="K2720" s="662" t="s">
        <v>2753</v>
      </c>
      <c r="L2720" s="663">
        <v>3818.86</v>
      </c>
      <c r="M2720" s="663">
        <v>3818.86</v>
      </c>
      <c r="N2720" s="662">
        <v>1</v>
      </c>
      <c r="O2720" s="745">
        <v>1</v>
      </c>
      <c r="P2720" s="663">
        <v>3818.86</v>
      </c>
      <c r="Q2720" s="678">
        <v>1</v>
      </c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12</v>
      </c>
      <c r="B2721" s="662" t="s">
        <v>543</v>
      </c>
      <c r="C2721" s="662" t="s">
        <v>2358</v>
      </c>
      <c r="D2721" s="743" t="s">
        <v>4571</v>
      </c>
      <c r="E2721" s="744" t="s">
        <v>2376</v>
      </c>
      <c r="F2721" s="662" t="s">
        <v>2351</v>
      </c>
      <c r="G2721" s="662" t="s">
        <v>2390</v>
      </c>
      <c r="H2721" s="662" t="s">
        <v>544</v>
      </c>
      <c r="I2721" s="662" t="s">
        <v>2462</v>
      </c>
      <c r="J2721" s="662" t="s">
        <v>2463</v>
      </c>
      <c r="K2721" s="662" t="s">
        <v>2464</v>
      </c>
      <c r="L2721" s="663">
        <v>0</v>
      </c>
      <c r="M2721" s="663">
        <v>0</v>
      </c>
      <c r="N2721" s="662">
        <v>1</v>
      </c>
      <c r="O2721" s="745">
        <v>1</v>
      </c>
      <c r="P2721" s="663"/>
      <c r="Q2721" s="678"/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12</v>
      </c>
      <c r="B2722" s="662" t="s">
        <v>543</v>
      </c>
      <c r="C2722" s="662" t="s">
        <v>2358</v>
      </c>
      <c r="D2722" s="743" t="s">
        <v>4571</v>
      </c>
      <c r="E2722" s="744" t="s">
        <v>2376</v>
      </c>
      <c r="F2722" s="662" t="s">
        <v>2351</v>
      </c>
      <c r="G2722" s="662" t="s">
        <v>2390</v>
      </c>
      <c r="H2722" s="662" t="s">
        <v>544</v>
      </c>
      <c r="I2722" s="662" t="s">
        <v>2465</v>
      </c>
      <c r="J2722" s="662" t="s">
        <v>1787</v>
      </c>
      <c r="K2722" s="662" t="s">
        <v>2466</v>
      </c>
      <c r="L2722" s="663">
        <v>0</v>
      </c>
      <c r="M2722" s="663">
        <v>0</v>
      </c>
      <c r="N2722" s="662">
        <v>2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12</v>
      </c>
      <c r="B2723" s="662" t="s">
        <v>543</v>
      </c>
      <c r="C2723" s="662" t="s">
        <v>2358</v>
      </c>
      <c r="D2723" s="743" t="s">
        <v>4571</v>
      </c>
      <c r="E2723" s="744" t="s">
        <v>2376</v>
      </c>
      <c r="F2723" s="662" t="s">
        <v>2351</v>
      </c>
      <c r="G2723" s="662" t="s">
        <v>2446</v>
      </c>
      <c r="H2723" s="662" t="s">
        <v>544</v>
      </c>
      <c r="I2723" s="662" t="s">
        <v>3593</v>
      </c>
      <c r="J2723" s="662" t="s">
        <v>2788</v>
      </c>
      <c r="K2723" s="662" t="s">
        <v>3594</v>
      </c>
      <c r="L2723" s="663">
        <v>0</v>
      </c>
      <c r="M2723" s="663">
        <v>0</v>
      </c>
      <c r="N2723" s="662">
        <v>2</v>
      </c>
      <c r="O2723" s="745">
        <v>1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12</v>
      </c>
      <c r="B2724" s="662" t="s">
        <v>543</v>
      </c>
      <c r="C2724" s="662" t="s">
        <v>2358</v>
      </c>
      <c r="D2724" s="743" t="s">
        <v>4571</v>
      </c>
      <c r="E2724" s="744" t="s">
        <v>2376</v>
      </c>
      <c r="F2724" s="662" t="s">
        <v>2351</v>
      </c>
      <c r="G2724" s="662" t="s">
        <v>2476</v>
      </c>
      <c r="H2724" s="662" t="s">
        <v>544</v>
      </c>
      <c r="I2724" s="662" t="s">
        <v>3756</v>
      </c>
      <c r="J2724" s="662" t="s">
        <v>3757</v>
      </c>
      <c r="K2724" s="662" t="s">
        <v>3758</v>
      </c>
      <c r="L2724" s="663">
        <v>30.46</v>
      </c>
      <c r="M2724" s="663">
        <v>30.46</v>
      </c>
      <c r="N2724" s="662">
        <v>1</v>
      </c>
      <c r="O2724" s="745">
        <v>1</v>
      </c>
      <c r="P2724" s="663">
        <v>30.46</v>
      </c>
      <c r="Q2724" s="678">
        <v>1</v>
      </c>
      <c r="R2724" s="662">
        <v>1</v>
      </c>
      <c r="S2724" s="678">
        <v>1</v>
      </c>
      <c r="T2724" s="745">
        <v>1</v>
      </c>
      <c r="U2724" s="701">
        <v>1</v>
      </c>
    </row>
    <row r="2725" spans="1:21" ht="14.4" customHeight="1" x14ac:dyDescent="0.3">
      <c r="A2725" s="661">
        <v>12</v>
      </c>
      <c r="B2725" s="662" t="s">
        <v>543</v>
      </c>
      <c r="C2725" s="662" t="s">
        <v>2358</v>
      </c>
      <c r="D2725" s="743" t="s">
        <v>4571</v>
      </c>
      <c r="E2725" s="744" t="s">
        <v>2376</v>
      </c>
      <c r="F2725" s="662" t="s">
        <v>2351</v>
      </c>
      <c r="G2725" s="662" t="s">
        <v>3287</v>
      </c>
      <c r="H2725" s="662" t="s">
        <v>1529</v>
      </c>
      <c r="I2725" s="662" t="s">
        <v>3291</v>
      </c>
      <c r="J2725" s="662" t="s">
        <v>3292</v>
      </c>
      <c r="K2725" s="662" t="s">
        <v>3293</v>
      </c>
      <c r="L2725" s="663">
        <v>79.03</v>
      </c>
      <c r="M2725" s="663">
        <v>79.03</v>
      </c>
      <c r="N2725" s="662">
        <v>1</v>
      </c>
      <c r="O2725" s="745">
        <v>0.5</v>
      </c>
      <c r="P2725" s="663">
        <v>79.03</v>
      </c>
      <c r="Q2725" s="678">
        <v>1</v>
      </c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12</v>
      </c>
      <c r="B2726" s="662" t="s">
        <v>543</v>
      </c>
      <c r="C2726" s="662" t="s">
        <v>2358</v>
      </c>
      <c r="D2726" s="743" t="s">
        <v>4571</v>
      </c>
      <c r="E2726" s="744" t="s">
        <v>2376</v>
      </c>
      <c r="F2726" s="662" t="s">
        <v>2351</v>
      </c>
      <c r="G2726" s="662" t="s">
        <v>2831</v>
      </c>
      <c r="H2726" s="662" t="s">
        <v>544</v>
      </c>
      <c r="I2726" s="662" t="s">
        <v>2832</v>
      </c>
      <c r="J2726" s="662" t="s">
        <v>2833</v>
      </c>
      <c r="K2726" s="662" t="s">
        <v>2834</v>
      </c>
      <c r="L2726" s="663">
        <v>141.62</v>
      </c>
      <c r="M2726" s="663">
        <v>283.24</v>
      </c>
      <c r="N2726" s="662">
        <v>2</v>
      </c>
      <c r="O2726" s="745">
        <v>1</v>
      </c>
      <c r="P2726" s="663">
        <v>283.24</v>
      </c>
      <c r="Q2726" s="678">
        <v>1</v>
      </c>
      <c r="R2726" s="662">
        <v>2</v>
      </c>
      <c r="S2726" s="678">
        <v>1</v>
      </c>
      <c r="T2726" s="745">
        <v>1</v>
      </c>
      <c r="U2726" s="701">
        <v>1</v>
      </c>
    </row>
    <row r="2727" spans="1:21" ht="14.4" customHeight="1" x14ac:dyDescent="0.3">
      <c r="A2727" s="661">
        <v>12</v>
      </c>
      <c r="B2727" s="662" t="s">
        <v>543</v>
      </c>
      <c r="C2727" s="662" t="s">
        <v>2358</v>
      </c>
      <c r="D2727" s="743" t="s">
        <v>4571</v>
      </c>
      <c r="E2727" s="744" t="s">
        <v>2376</v>
      </c>
      <c r="F2727" s="662" t="s">
        <v>2351</v>
      </c>
      <c r="G2727" s="662" t="s">
        <v>2395</v>
      </c>
      <c r="H2727" s="662" t="s">
        <v>544</v>
      </c>
      <c r="I2727" s="662" t="s">
        <v>2680</v>
      </c>
      <c r="J2727" s="662" t="s">
        <v>2681</v>
      </c>
      <c r="K2727" s="662" t="s">
        <v>2682</v>
      </c>
      <c r="L2727" s="663">
        <v>146.84</v>
      </c>
      <c r="M2727" s="663">
        <v>587.36</v>
      </c>
      <c r="N2727" s="662">
        <v>4</v>
      </c>
      <c r="O2727" s="745">
        <v>4</v>
      </c>
      <c r="P2727" s="663">
        <v>587.36</v>
      </c>
      <c r="Q2727" s="678">
        <v>1</v>
      </c>
      <c r="R2727" s="662">
        <v>4</v>
      </c>
      <c r="S2727" s="678">
        <v>1</v>
      </c>
      <c r="T2727" s="745">
        <v>4</v>
      </c>
      <c r="U2727" s="701">
        <v>1</v>
      </c>
    </row>
    <row r="2728" spans="1:21" ht="14.4" customHeight="1" x14ac:dyDescent="0.3">
      <c r="A2728" s="661">
        <v>12</v>
      </c>
      <c r="B2728" s="662" t="s">
        <v>543</v>
      </c>
      <c r="C2728" s="662" t="s">
        <v>2358</v>
      </c>
      <c r="D2728" s="743" t="s">
        <v>4571</v>
      </c>
      <c r="E2728" s="744" t="s">
        <v>2376</v>
      </c>
      <c r="F2728" s="662" t="s">
        <v>2351</v>
      </c>
      <c r="G2728" s="662" t="s">
        <v>2395</v>
      </c>
      <c r="H2728" s="662" t="s">
        <v>544</v>
      </c>
      <c r="I2728" s="662" t="s">
        <v>1868</v>
      </c>
      <c r="J2728" s="662" t="s">
        <v>1869</v>
      </c>
      <c r="K2728" s="662" t="s">
        <v>2310</v>
      </c>
      <c r="L2728" s="663">
        <v>88.1</v>
      </c>
      <c r="M2728" s="663">
        <v>88.1</v>
      </c>
      <c r="N2728" s="662">
        <v>1</v>
      </c>
      <c r="O2728" s="745">
        <v>1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12</v>
      </c>
      <c r="B2729" s="662" t="s">
        <v>543</v>
      </c>
      <c r="C2729" s="662" t="s">
        <v>2358</v>
      </c>
      <c r="D2729" s="743" t="s">
        <v>4571</v>
      </c>
      <c r="E2729" s="744" t="s">
        <v>2376</v>
      </c>
      <c r="F2729" s="662" t="s">
        <v>2351</v>
      </c>
      <c r="G2729" s="662" t="s">
        <v>2846</v>
      </c>
      <c r="H2729" s="662" t="s">
        <v>544</v>
      </c>
      <c r="I2729" s="662" t="s">
        <v>2847</v>
      </c>
      <c r="J2729" s="662" t="s">
        <v>736</v>
      </c>
      <c r="K2729" s="662" t="s">
        <v>2848</v>
      </c>
      <c r="L2729" s="663">
        <v>185.26</v>
      </c>
      <c r="M2729" s="663">
        <v>185.26</v>
      </c>
      <c r="N2729" s="662">
        <v>1</v>
      </c>
      <c r="O2729" s="745">
        <v>0.5</v>
      </c>
      <c r="P2729" s="663">
        <v>185.26</v>
      </c>
      <c r="Q2729" s="678">
        <v>1</v>
      </c>
      <c r="R2729" s="662">
        <v>1</v>
      </c>
      <c r="S2729" s="678">
        <v>1</v>
      </c>
      <c r="T2729" s="745">
        <v>0.5</v>
      </c>
      <c r="U2729" s="701">
        <v>1</v>
      </c>
    </row>
    <row r="2730" spans="1:21" ht="14.4" customHeight="1" x14ac:dyDescent="0.3">
      <c r="A2730" s="661">
        <v>12</v>
      </c>
      <c r="B2730" s="662" t="s">
        <v>543</v>
      </c>
      <c r="C2730" s="662" t="s">
        <v>2358</v>
      </c>
      <c r="D2730" s="743" t="s">
        <v>4571</v>
      </c>
      <c r="E2730" s="744" t="s">
        <v>2376</v>
      </c>
      <c r="F2730" s="662" t="s">
        <v>2351</v>
      </c>
      <c r="G2730" s="662" t="s">
        <v>2402</v>
      </c>
      <c r="H2730" s="662" t="s">
        <v>544</v>
      </c>
      <c r="I2730" s="662" t="s">
        <v>2403</v>
      </c>
      <c r="J2730" s="662" t="s">
        <v>1386</v>
      </c>
      <c r="K2730" s="662" t="s">
        <v>2404</v>
      </c>
      <c r="L2730" s="663">
        <v>54.23</v>
      </c>
      <c r="M2730" s="663">
        <v>54.23</v>
      </c>
      <c r="N2730" s="662">
        <v>1</v>
      </c>
      <c r="O2730" s="745">
        <v>1</v>
      </c>
      <c r="P2730" s="663">
        <v>54.23</v>
      </c>
      <c r="Q2730" s="678">
        <v>1</v>
      </c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12</v>
      </c>
      <c r="B2731" s="662" t="s">
        <v>543</v>
      </c>
      <c r="C2731" s="662" t="s">
        <v>2358</v>
      </c>
      <c r="D2731" s="743" t="s">
        <v>4571</v>
      </c>
      <c r="E2731" s="744" t="s">
        <v>2376</v>
      </c>
      <c r="F2731" s="662" t="s">
        <v>2351</v>
      </c>
      <c r="G2731" s="662" t="s">
        <v>2495</v>
      </c>
      <c r="H2731" s="662" t="s">
        <v>544</v>
      </c>
      <c r="I2731" s="662" t="s">
        <v>2584</v>
      </c>
      <c r="J2731" s="662" t="s">
        <v>2497</v>
      </c>
      <c r="K2731" s="662" t="s">
        <v>2585</v>
      </c>
      <c r="L2731" s="663">
        <v>239.19</v>
      </c>
      <c r="M2731" s="663">
        <v>239.19</v>
      </c>
      <c r="N2731" s="662">
        <v>1</v>
      </c>
      <c r="O2731" s="745">
        <v>1</v>
      </c>
      <c r="P2731" s="663">
        <v>239.19</v>
      </c>
      <c r="Q2731" s="678">
        <v>1</v>
      </c>
      <c r="R2731" s="662">
        <v>1</v>
      </c>
      <c r="S2731" s="678">
        <v>1</v>
      </c>
      <c r="T2731" s="745">
        <v>1</v>
      </c>
      <c r="U2731" s="701">
        <v>1</v>
      </c>
    </row>
    <row r="2732" spans="1:21" ht="14.4" customHeight="1" x14ac:dyDescent="0.3">
      <c r="A2732" s="661">
        <v>12</v>
      </c>
      <c r="B2732" s="662" t="s">
        <v>543</v>
      </c>
      <c r="C2732" s="662" t="s">
        <v>2358</v>
      </c>
      <c r="D2732" s="743" t="s">
        <v>4571</v>
      </c>
      <c r="E2732" s="744" t="s">
        <v>2376</v>
      </c>
      <c r="F2732" s="662" t="s">
        <v>2351</v>
      </c>
      <c r="G2732" s="662" t="s">
        <v>2555</v>
      </c>
      <c r="H2732" s="662" t="s">
        <v>544</v>
      </c>
      <c r="I2732" s="662" t="s">
        <v>2556</v>
      </c>
      <c r="J2732" s="662" t="s">
        <v>2557</v>
      </c>
      <c r="K2732" s="662" t="s">
        <v>2558</v>
      </c>
      <c r="L2732" s="663">
        <v>316.08999999999997</v>
      </c>
      <c r="M2732" s="663">
        <v>316.08999999999997</v>
      </c>
      <c r="N2732" s="662">
        <v>1</v>
      </c>
      <c r="O2732" s="745">
        <v>1</v>
      </c>
      <c r="P2732" s="663">
        <v>316.08999999999997</v>
      </c>
      <c r="Q2732" s="678">
        <v>1</v>
      </c>
      <c r="R2732" s="662">
        <v>1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12</v>
      </c>
      <c r="B2733" s="662" t="s">
        <v>543</v>
      </c>
      <c r="C2733" s="662" t="s">
        <v>2358</v>
      </c>
      <c r="D2733" s="743" t="s">
        <v>4571</v>
      </c>
      <c r="E2733" s="744" t="s">
        <v>2376</v>
      </c>
      <c r="F2733" s="662" t="s">
        <v>2351</v>
      </c>
      <c r="G2733" s="662" t="s">
        <v>2537</v>
      </c>
      <c r="H2733" s="662" t="s">
        <v>1529</v>
      </c>
      <c r="I2733" s="662" t="s">
        <v>1543</v>
      </c>
      <c r="J2733" s="662" t="s">
        <v>1544</v>
      </c>
      <c r="K2733" s="662" t="s">
        <v>2257</v>
      </c>
      <c r="L2733" s="663">
        <v>131.54</v>
      </c>
      <c r="M2733" s="663">
        <v>131.54</v>
      </c>
      <c r="N2733" s="662">
        <v>1</v>
      </c>
      <c r="O2733" s="745">
        <v>1</v>
      </c>
      <c r="P2733" s="663">
        <v>131.54</v>
      </c>
      <c r="Q2733" s="678">
        <v>1</v>
      </c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12</v>
      </c>
      <c r="B2734" s="662" t="s">
        <v>543</v>
      </c>
      <c r="C2734" s="662" t="s">
        <v>2358</v>
      </c>
      <c r="D2734" s="743" t="s">
        <v>4571</v>
      </c>
      <c r="E2734" s="744" t="s">
        <v>2376</v>
      </c>
      <c r="F2734" s="662" t="s">
        <v>2351</v>
      </c>
      <c r="G2734" s="662" t="s">
        <v>2537</v>
      </c>
      <c r="H2734" s="662" t="s">
        <v>1529</v>
      </c>
      <c r="I2734" s="662" t="s">
        <v>2538</v>
      </c>
      <c r="J2734" s="662" t="s">
        <v>1544</v>
      </c>
      <c r="K2734" s="662" t="s">
        <v>2539</v>
      </c>
      <c r="L2734" s="663">
        <v>394.64</v>
      </c>
      <c r="M2734" s="663">
        <v>394.64</v>
      </c>
      <c r="N2734" s="662">
        <v>1</v>
      </c>
      <c r="O2734" s="745">
        <v>1</v>
      </c>
      <c r="P2734" s="663">
        <v>394.64</v>
      </c>
      <c r="Q2734" s="678">
        <v>1</v>
      </c>
      <c r="R2734" s="662">
        <v>1</v>
      </c>
      <c r="S2734" s="678">
        <v>1</v>
      </c>
      <c r="T2734" s="745">
        <v>1</v>
      </c>
      <c r="U2734" s="701">
        <v>1</v>
      </c>
    </row>
    <row r="2735" spans="1:21" ht="14.4" customHeight="1" x14ac:dyDescent="0.3">
      <c r="A2735" s="661">
        <v>12</v>
      </c>
      <c r="B2735" s="662" t="s">
        <v>543</v>
      </c>
      <c r="C2735" s="662" t="s">
        <v>2358</v>
      </c>
      <c r="D2735" s="743" t="s">
        <v>4571</v>
      </c>
      <c r="E2735" s="744" t="s">
        <v>2380</v>
      </c>
      <c r="F2735" s="662" t="s">
        <v>2351</v>
      </c>
      <c r="G2735" s="662" t="s">
        <v>2389</v>
      </c>
      <c r="H2735" s="662" t="s">
        <v>1529</v>
      </c>
      <c r="I2735" s="662" t="s">
        <v>1711</v>
      </c>
      <c r="J2735" s="662" t="s">
        <v>1712</v>
      </c>
      <c r="K2735" s="662" t="s">
        <v>2272</v>
      </c>
      <c r="L2735" s="663">
        <v>225.06</v>
      </c>
      <c r="M2735" s="663">
        <v>225.06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12</v>
      </c>
      <c r="B2736" s="662" t="s">
        <v>543</v>
      </c>
      <c r="C2736" s="662" t="s">
        <v>2358</v>
      </c>
      <c r="D2736" s="743" t="s">
        <v>4571</v>
      </c>
      <c r="E2736" s="744" t="s">
        <v>2380</v>
      </c>
      <c r="F2736" s="662" t="s">
        <v>2351</v>
      </c>
      <c r="G2736" s="662" t="s">
        <v>2390</v>
      </c>
      <c r="H2736" s="662" t="s">
        <v>544</v>
      </c>
      <c r="I2736" s="662" t="s">
        <v>1786</v>
      </c>
      <c r="J2736" s="662" t="s">
        <v>1787</v>
      </c>
      <c r="K2736" s="662" t="s">
        <v>2286</v>
      </c>
      <c r="L2736" s="663">
        <v>170.52</v>
      </c>
      <c r="M2736" s="663">
        <v>170.52</v>
      </c>
      <c r="N2736" s="662">
        <v>1</v>
      </c>
      <c r="O2736" s="745">
        <v>1</v>
      </c>
      <c r="P2736" s="663">
        <v>170.52</v>
      </c>
      <c r="Q2736" s="678">
        <v>1</v>
      </c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12</v>
      </c>
      <c r="B2737" s="662" t="s">
        <v>543</v>
      </c>
      <c r="C2737" s="662" t="s">
        <v>2358</v>
      </c>
      <c r="D2737" s="743" t="s">
        <v>4571</v>
      </c>
      <c r="E2737" s="744" t="s">
        <v>2380</v>
      </c>
      <c r="F2737" s="662" t="s">
        <v>2351</v>
      </c>
      <c r="G2737" s="662" t="s">
        <v>2395</v>
      </c>
      <c r="H2737" s="662" t="s">
        <v>544</v>
      </c>
      <c r="I2737" s="662" t="s">
        <v>1868</v>
      </c>
      <c r="J2737" s="662" t="s">
        <v>1869</v>
      </c>
      <c r="K2737" s="662" t="s">
        <v>2310</v>
      </c>
      <c r="L2737" s="663">
        <v>88.1</v>
      </c>
      <c r="M2737" s="663">
        <v>528.6</v>
      </c>
      <c r="N2737" s="662">
        <v>6</v>
      </c>
      <c r="O2737" s="745">
        <v>2</v>
      </c>
      <c r="P2737" s="663">
        <v>88.1</v>
      </c>
      <c r="Q2737" s="678">
        <v>0.16666666666666666</v>
      </c>
      <c r="R2737" s="662">
        <v>1</v>
      </c>
      <c r="S2737" s="678">
        <v>0.16666666666666666</v>
      </c>
      <c r="T2737" s="745">
        <v>1</v>
      </c>
      <c r="U2737" s="701">
        <v>0.5</v>
      </c>
    </row>
    <row r="2738" spans="1:21" ht="14.4" customHeight="1" x14ac:dyDescent="0.3">
      <c r="A2738" s="661">
        <v>12</v>
      </c>
      <c r="B2738" s="662" t="s">
        <v>543</v>
      </c>
      <c r="C2738" s="662" t="s">
        <v>2358</v>
      </c>
      <c r="D2738" s="743" t="s">
        <v>4571</v>
      </c>
      <c r="E2738" s="744" t="s">
        <v>2380</v>
      </c>
      <c r="F2738" s="662" t="s">
        <v>2351</v>
      </c>
      <c r="G2738" s="662" t="s">
        <v>2400</v>
      </c>
      <c r="H2738" s="662" t="s">
        <v>544</v>
      </c>
      <c r="I2738" s="662" t="s">
        <v>1790</v>
      </c>
      <c r="J2738" s="662" t="s">
        <v>1791</v>
      </c>
      <c r="K2738" s="662" t="s">
        <v>2401</v>
      </c>
      <c r="L2738" s="663">
        <v>78.33</v>
      </c>
      <c r="M2738" s="663">
        <v>78.33</v>
      </c>
      <c r="N2738" s="662">
        <v>1</v>
      </c>
      <c r="O2738" s="745">
        <v>1</v>
      </c>
      <c r="P2738" s="663">
        <v>78.33</v>
      </c>
      <c r="Q2738" s="678">
        <v>1</v>
      </c>
      <c r="R2738" s="662">
        <v>1</v>
      </c>
      <c r="S2738" s="678">
        <v>1</v>
      </c>
      <c r="T2738" s="745">
        <v>1</v>
      </c>
      <c r="U2738" s="701">
        <v>1</v>
      </c>
    </row>
    <row r="2739" spans="1:21" ht="14.4" customHeight="1" x14ac:dyDescent="0.3">
      <c r="A2739" s="661">
        <v>12</v>
      </c>
      <c r="B2739" s="662" t="s">
        <v>543</v>
      </c>
      <c r="C2739" s="662" t="s">
        <v>2358</v>
      </c>
      <c r="D2739" s="743" t="s">
        <v>4571</v>
      </c>
      <c r="E2739" s="744" t="s">
        <v>2380</v>
      </c>
      <c r="F2739" s="662" t="s">
        <v>2351</v>
      </c>
      <c r="G2739" s="662" t="s">
        <v>2402</v>
      </c>
      <c r="H2739" s="662" t="s">
        <v>544</v>
      </c>
      <c r="I2739" s="662" t="s">
        <v>2403</v>
      </c>
      <c r="J2739" s="662" t="s">
        <v>1386</v>
      </c>
      <c r="K2739" s="662" t="s">
        <v>2404</v>
      </c>
      <c r="L2739" s="663">
        <v>54.23</v>
      </c>
      <c r="M2739" s="663">
        <v>162.69</v>
      </c>
      <c r="N2739" s="662">
        <v>3</v>
      </c>
      <c r="O2739" s="745">
        <v>3</v>
      </c>
      <c r="P2739" s="663">
        <v>162.69</v>
      </c>
      <c r="Q2739" s="678">
        <v>1</v>
      </c>
      <c r="R2739" s="662">
        <v>3</v>
      </c>
      <c r="S2739" s="678">
        <v>1</v>
      </c>
      <c r="T2739" s="745">
        <v>3</v>
      </c>
      <c r="U2739" s="701">
        <v>1</v>
      </c>
    </row>
    <row r="2740" spans="1:21" ht="14.4" customHeight="1" x14ac:dyDescent="0.3">
      <c r="A2740" s="661">
        <v>12</v>
      </c>
      <c r="B2740" s="662" t="s">
        <v>543</v>
      </c>
      <c r="C2740" s="662" t="s">
        <v>2358</v>
      </c>
      <c r="D2740" s="743" t="s">
        <v>4571</v>
      </c>
      <c r="E2740" s="744" t="s">
        <v>2380</v>
      </c>
      <c r="F2740" s="662" t="s">
        <v>2351</v>
      </c>
      <c r="G2740" s="662" t="s">
        <v>2495</v>
      </c>
      <c r="H2740" s="662" t="s">
        <v>544</v>
      </c>
      <c r="I2740" s="662" t="s">
        <v>2496</v>
      </c>
      <c r="J2740" s="662" t="s">
        <v>2497</v>
      </c>
      <c r="K2740" s="662" t="s">
        <v>2498</v>
      </c>
      <c r="L2740" s="663">
        <v>0</v>
      </c>
      <c r="M2740" s="663">
        <v>0</v>
      </c>
      <c r="N2740" s="662">
        <v>3</v>
      </c>
      <c r="O2740" s="745">
        <v>1</v>
      </c>
      <c r="P2740" s="663">
        <v>0</v>
      </c>
      <c r="Q2740" s="678"/>
      <c r="R2740" s="662">
        <v>3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12</v>
      </c>
      <c r="B2741" s="662" t="s">
        <v>543</v>
      </c>
      <c r="C2741" s="662" t="s">
        <v>2358</v>
      </c>
      <c r="D2741" s="743" t="s">
        <v>4571</v>
      </c>
      <c r="E2741" s="744" t="s">
        <v>2380</v>
      </c>
      <c r="F2741" s="662" t="s">
        <v>2351</v>
      </c>
      <c r="G2741" s="662" t="s">
        <v>2405</v>
      </c>
      <c r="H2741" s="662" t="s">
        <v>544</v>
      </c>
      <c r="I2741" s="662" t="s">
        <v>2406</v>
      </c>
      <c r="J2741" s="662" t="s">
        <v>2407</v>
      </c>
      <c r="K2741" s="662" t="s">
        <v>2408</v>
      </c>
      <c r="L2741" s="663">
        <v>0</v>
      </c>
      <c r="M2741" s="663">
        <v>0</v>
      </c>
      <c r="N2741" s="662">
        <v>3</v>
      </c>
      <c r="O2741" s="745">
        <v>1</v>
      </c>
      <c r="P2741" s="663">
        <v>0</v>
      </c>
      <c r="Q2741" s="678"/>
      <c r="R2741" s="662">
        <v>3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12</v>
      </c>
      <c r="B2742" s="662" t="s">
        <v>543</v>
      </c>
      <c r="C2742" s="662" t="s">
        <v>2358</v>
      </c>
      <c r="D2742" s="743" t="s">
        <v>4571</v>
      </c>
      <c r="E2742" s="744" t="s">
        <v>2380</v>
      </c>
      <c r="F2742" s="662" t="s">
        <v>2351</v>
      </c>
      <c r="G2742" s="662" t="s">
        <v>4222</v>
      </c>
      <c r="H2742" s="662" t="s">
        <v>544</v>
      </c>
      <c r="I2742" s="662" t="s">
        <v>4223</v>
      </c>
      <c r="J2742" s="662" t="s">
        <v>795</v>
      </c>
      <c r="K2742" s="662" t="s">
        <v>4224</v>
      </c>
      <c r="L2742" s="663">
        <v>0</v>
      </c>
      <c r="M2742" s="663">
        <v>0</v>
      </c>
      <c r="N2742" s="662">
        <v>1</v>
      </c>
      <c r="O2742" s="745">
        <v>1</v>
      </c>
      <c r="P2742" s="663">
        <v>0</v>
      </c>
      <c r="Q2742" s="678"/>
      <c r="R2742" s="662">
        <v>1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12</v>
      </c>
      <c r="B2743" s="662" t="s">
        <v>543</v>
      </c>
      <c r="C2743" s="662" t="s">
        <v>2358</v>
      </c>
      <c r="D2743" s="743" t="s">
        <v>4571</v>
      </c>
      <c r="E2743" s="744" t="s">
        <v>2380</v>
      </c>
      <c r="F2743" s="662" t="s">
        <v>2351</v>
      </c>
      <c r="G2743" s="662" t="s">
        <v>2412</v>
      </c>
      <c r="H2743" s="662" t="s">
        <v>544</v>
      </c>
      <c r="I2743" s="662" t="s">
        <v>2413</v>
      </c>
      <c r="J2743" s="662" t="s">
        <v>1457</v>
      </c>
      <c r="K2743" s="662" t="s">
        <v>2414</v>
      </c>
      <c r="L2743" s="663">
        <v>22.44</v>
      </c>
      <c r="M2743" s="663">
        <v>134.64000000000001</v>
      </c>
      <c r="N2743" s="662">
        <v>6</v>
      </c>
      <c r="O2743" s="745">
        <v>5</v>
      </c>
      <c r="P2743" s="663">
        <v>89.76</v>
      </c>
      <c r="Q2743" s="678">
        <v>0.66666666666666663</v>
      </c>
      <c r="R2743" s="662">
        <v>4</v>
      </c>
      <c r="S2743" s="678">
        <v>0.66666666666666663</v>
      </c>
      <c r="T2743" s="745">
        <v>3</v>
      </c>
      <c r="U2743" s="701">
        <v>0.6</v>
      </c>
    </row>
    <row r="2744" spans="1:21" ht="14.4" customHeight="1" x14ac:dyDescent="0.3">
      <c r="A2744" s="661">
        <v>12</v>
      </c>
      <c r="B2744" s="662" t="s">
        <v>543</v>
      </c>
      <c r="C2744" s="662" t="s">
        <v>2358</v>
      </c>
      <c r="D2744" s="743" t="s">
        <v>4571</v>
      </c>
      <c r="E2744" s="744" t="s">
        <v>2380</v>
      </c>
      <c r="F2744" s="662" t="s">
        <v>2351</v>
      </c>
      <c r="G2744" s="662" t="s">
        <v>2537</v>
      </c>
      <c r="H2744" s="662" t="s">
        <v>1529</v>
      </c>
      <c r="I2744" s="662" t="s">
        <v>1543</v>
      </c>
      <c r="J2744" s="662" t="s">
        <v>1544</v>
      </c>
      <c r="K2744" s="662" t="s">
        <v>2257</v>
      </c>
      <c r="L2744" s="663">
        <v>131.54</v>
      </c>
      <c r="M2744" s="663">
        <v>263.08</v>
      </c>
      <c r="N2744" s="662">
        <v>2</v>
      </c>
      <c r="O2744" s="745">
        <v>2</v>
      </c>
      <c r="P2744" s="663">
        <v>131.54</v>
      </c>
      <c r="Q2744" s="678">
        <v>0.5</v>
      </c>
      <c r="R2744" s="662">
        <v>1</v>
      </c>
      <c r="S2744" s="678">
        <v>0.5</v>
      </c>
      <c r="T2744" s="745">
        <v>1</v>
      </c>
      <c r="U2744" s="701">
        <v>0.5</v>
      </c>
    </row>
    <row r="2745" spans="1:21" ht="14.4" customHeight="1" x14ac:dyDescent="0.3">
      <c r="A2745" s="661">
        <v>12</v>
      </c>
      <c r="B2745" s="662" t="s">
        <v>543</v>
      </c>
      <c r="C2745" s="662" t="s">
        <v>2358</v>
      </c>
      <c r="D2745" s="743" t="s">
        <v>4571</v>
      </c>
      <c r="E2745" s="744" t="s">
        <v>2380</v>
      </c>
      <c r="F2745" s="662" t="s">
        <v>2351</v>
      </c>
      <c r="G2745" s="662" t="s">
        <v>2537</v>
      </c>
      <c r="H2745" s="662" t="s">
        <v>1529</v>
      </c>
      <c r="I2745" s="662" t="s">
        <v>2538</v>
      </c>
      <c r="J2745" s="662" t="s">
        <v>1544</v>
      </c>
      <c r="K2745" s="662" t="s">
        <v>2539</v>
      </c>
      <c r="L2745" s="663">
        <v>394.64</v>
      </c>
      <c r="M2745" s="663">
        <v>394.64</v>
      </c>
      <c r="N2745" s="662">
        <v>1</v>
      </c>
      <c r="O2745" s="745">
        <v>1</v>
      </c>
      <c r="P2745" s="663">
        <v>394.64</v>
      </c>
      <c r="Q2745" s="678">
        <v>1</v>
      </c>
      <c r="R2745" s="662">
        <v>1</v>
      </c>
      <c r="S2745" s="678">
        <v>1</v>
      </c>
      <c r="T2745" s="745">
        <v>1</v>
      </c>
      <c r="U2745" s="701">
        <v>1</v>
      </c>
    </row>
    <row r="2746" spans="1:21" ht="14.4" customHeight="1" x14ac:dyDescent="0.3">
      <c r="A2746" s="661">
        <v>12</v>
      </c>
      <c r="B2746" s="662" t="s">
        <v>543</v>
      </c>
      <c r="C2746" s="662" t="s">
        <v>2358</v>
      </c>
      <c r="D2746" s="743" t="s">
        <v>4571</v>
      </c>
      <c r="E2746" s="744" t="s">
        <v>2380</v>
      </c>
      <c r="F2746" s="662" t="s">
        <v>2351</v>
      </c>
      <c r="G2746" s="662" t="s">
        <v>2415</v>
      </c>
      <c r="H2746" s="662" t="s">
        <v>544</v>
      </c>
      <c r="I2746" s="662" t="s">
        <v>2416</v>
      </c>
      <c r="J2746" s="662" t="s">
        <v>2417</v>
      </c>
      <c r="K2746" s="662" t="s">
        <v>2418</v>
      </c>
      <c r="L2746" s="663">
        <v>1514.87</v>
      </c>
      <c r="M2746" s="663">
        <v>1514.87</v>
      </c>
      <c r="N2746" s="662">
        <v>1</v>
      </c>
      <c r="O2746" s="745">
        <v>1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12</v>
      </c>
      <c r="B2747" s="662" t="s">
        <v>543</v>
      </c>
      <c r="C2747" s="662" t="s">
        <v>2358</v>
      </c>
      <c r="D2747" s="743" t="s">
        <v>4571</v>
      </c>
      <c r="E2747" s="744" t="s">
        <v>2381</v>
      </c>
      <c r="F2747" s="662" t="s">
        <v>2351</v>
      </c>
      <c r="G2747" s="662" t="s">
        <v>2390</v>
      </c>
      <c r="H2747" s="662" t="s">
        <v>544</v>
      </c>
      <c r="I2747" s="662" t="s">
        <v>1786</v>
      </c>
      <c r="J2747" s="662" t="s">
        <v>1787</v>
      </c>
      <c r="K2747" s="662" t="s">
        <v>2286</v>
      </c>
      <c r="L2747" s="663">
        <v>170.52</v>
      </c>
      <c r="M2747" s="663">
        <v>852.60000000000014</v>
      </c>
      <c r="N2747" s="662">
        <v>5</v>
      </c>
      <c r="O2747" s="745">
        <v>1.5</v>
      </c>
      <c r="P2747" s="663">
        <v>341.04</v>
      </c>
      <c r="Q2747" s="678">
        <v>0.39999999999999997</v>
      </c>
      <c r="R2747" s="662">
        <v>2</v>
      </c>
      <c r="S2747" s="678">
        <v>0.4</v>
      </c>
      <c r="T2747" s="745">
        <v>0.5</v>
      </c>
      <c r="U2747" s="701">
        <v>0.33333333333333331</v>
      </c>
    </row>
    <row r="2748" spans="1:21" ht="14.4" customHeight="1" x14ac:dyDescent="0.3">
      <c r="A2748" s="661">
        <v>12</v>
      </c>
      <c r="B2748" s="662" t="s">
        <v>543</v>
      </c>
      <c r="C2748" s="662" t="s">
        <v>2358</v>
      </c>
      <c r="D2748" s="743" t="s">
        <v>4571</v>
      </c>
      <c r="E2748" s="744" t="s">
        <v>2381</v>
      </c>
      <c r="F2748" s="662" t="s">
        <v>2351</v>
      </c>
      <c r="G2748" s="662" t="s">
        <v>2391</v>
      </c>
      <c r="H2748" s="662" t="s">
        <v>544</v>
      </c>
      <c r="I2748" s="662" t="s">
        <v>1863</v>
      </c>
      <c r="J2748" s="662" t="s">
        <v>1864</v>
      </c>
      <c r="K2748" s="662" t="s">
        <v>2286</v>
      </c>
      <c r="L2748" s="663">
        <v>78.33</v>
      </c>
      <c r="M2748" s="663">
        <v>156.66</v>
      </c>
      <c r="N2748" s="662">
        <v>2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12</v>
      </c>
      <c r="B2749" s="662" t="s">
        <v>543</v>
      </c>
      <c r="C2749" s="662" t="s">
        <v>2358</v>
      </c>
      <c r="D2749" s="743" t="s">
        <v>4571</v>
      </c>
      <c r="E2749" s="744" t="s">
        <v>2381</v>
      </c>
      <c r="F2749" s="662" t="s">
        <v>2351</v>
      </c>
      <c r="G2749" s="662" t="s">
        <v>2391</v>
      </c>
      <c r="H2749" s="662" t="s">
        <v>544</v>
      </c>
      <c r="I2749" s="662" t="s">
        <v>2563</v>
      </c>
      <c r="J2749" s="662" t="s">
        <v>2564</v>
      </c>
      <c r="K2749" s="662" t="s">
        <v>2286</v>
      </c>
      <c r="L2749" s="663">
        <v>78.33</v>
      </c>
      <c r="M2749" s="663">
        <v>156.66</v>
      </c>
      <c r="N2749" s="662">
        <v>2</v>
      </c>
      <c r="O2749" s="745">
        <v>1</v>
      </c>
      <c r="P2749" s="663">
        <v>156.66</v>
      </c>
      <c r="Q2749" s="678">
        <v>1</v>
      </c>
      <c r="R2749" s="662">
        <v>2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12</v>
      </c>
      <c r="B2750" s="662" t="s">
        <v>543</v>
      </c>
      <c r="C2750" s="662" t="s">
        <v>2358</v>
      </c>
      <c r="D2750" s="743" t="s">
        <v>4571</v>
      </c>
      <c r="E2750" s="744" t="s">
        <v>2381</v>
      </c>
      <c r="F2750" s="662" t="s">
        <v>2351</v>
      </c>
      <c r="G2750" s="662" t="s">
        <v>2395</v>
      </c>
      <c r="H2750" s="662" t="s">
        <v>544</v>
      </c>
      <c r="I2750" s="662" t="s">
        <v>1868</v>
      </c>
      <c r="J2750" s="662" t="s">
        <v>1869</v>
      </c>
      <c r="K2750" s="662" t="s">
        <v>2310</v>
      </c>
      <c r="L2750" s="663">
        <v>88.1</v>
      </c>
      <c r="M2750" s="663">
        <v>352.4</v>
      </c>
      <c r="N2750" s="662">
        <v>4</v>
      </c>
      <c r="O2750" s="745">
        <v>3</v>
      </c>
      <c r="P2750" s="663">
        <v>264.29999999999995</v>
      </c>
      <c r="Q2750" s="678">
        <v>0.74999999999999989</v>
      </c>
      <c r="R2750" s="662">
        <v>3</v>
      </c>
      <c r="S2750" s="678">
        <v>0.75</v>
      </c>
      <c r="T2750" s="745">
        <v>2.5</v>
      </c>
      <c r="U2750" s="701">
        <v>0.83333333333333337</v>
      </c>
    </row>
    <row r="2751" spans="1:21" ht="14.4" customHeight="1" x14ac:dyDescent="0.3">
      <c r="A2751" s="661">
        <v>12</v>
      </c>
      <c r="B2751" s="662" t="s">
        <v>543</v>
      </c>
      <c r="C2751" s="662" t="s">
        <v>2358</v>
      </c>
      <c r="D2751" s="743" t="s">
        <v>4571</v>
      </c>
      <c r="E2751" s="744" t="s">
        <v>2381</v>
      </c>
      <c r="F2751" s="662" t="s">
        <v>2351</v>
      </c>
      <c r="G2751" s="662" t="s">
        <v>2400</v>
      </c>
      <c r="H2751" s="662" t="s">
        <v>544</v>
      </c>
      <c r="I2751" s="662" t="s">
        <v>2454</v>
      </c>
      <c r="J2751" s="662" t="s">
        <v>1791</v>
      </c>
      <c r="K2751" s="662" t="s">
        <v>2455</v>
      </c>
      <c r="L2751" s="663">
        <v>0</v>
      </c>
      <c r="M2751" s="663">
        <v>0</v>
      </c>
      <c r="N2751" s="662">
        <v>2</v>
      </c>
      <c r="O2751" s="745">
        <v>1</v>
      </c>
      <c r="P2751" s="663">
        <v>0</v>
      </c>
      <c r="Q2751" s="678"/>
      <c r="R2751" s="662">
        <v>2</v>
      </c>
      <c r="S2751" s="678">
        <v>1</v>
      </c>
      <c r="T2751" s="745">
        <v>1</v>
      </c>
      <c r="U2751" s="701">
        <v>1</v>
      </c>
    </row>
    <row r="2752" spans="1:21" ht="14.4" customHeight="1" x14ac:dyDescent="0.3">
      <c r="A2752" s="661">
        <v>12</v>
      </c>
      <c r="B2752" s="662" t="s">
        <v>543</v>
      </c>
      <c r="C2752" s="662" t="s">
        <v>2358</v>
      </c>
      <c r="D2752" s="743" t="s">
        <v>4571</v>
      </c>
      <c r="E2752" s="744" t="s">
        <v>2381</v>
      </c>
      <c r="F2752" s="662" t="s">
        <v>2351</v>
      </c>
      <c r="G2752" s="662" t="s">
        <v>2402</v>
      </c>
      <c r="H2752" s="662" t="s">
        <v>544</v>
      </c>
      <c r="I2752" s="662" t="s">
        <v>1385</v>
      </c>
      <c r="J2752" s="662" t="s">
        <v>1386</v>
      </c>
      <c r="K2752" s="662" t="s">
        <v>1387</v>
      </c>
      <c r="L2752" s="663">
        <v>108.44</v>
      </c>
      <c r="M2752" s="663">
        <v>216.88</v>
      </c>
      <c r="N2752" s="662">
        <v>2</v>
      </c>
      <c r="O2752" s="745">
        <v>1.5</v>
      </c>
      <c r="P2752" s="663">
        <v>216.88</v>
      </c>
      <c r="Q2752" s="678">
        <v>1</v>
      </c>
      <c r="R2752" s="662">
        <v>2</v>
      </c>
      <c r="S2752" s="678">
        <v>1</v>
      </c>
      <c r="T2752" s="745">
        <v>1.5</v>
      </c>
      <c r="U2752" s="701">
        <v>1</v>
      </c>
    </row>
    <row r="2753" spans="1:21" ht="14.4" customHeight="1" x14ac:dyDescent="0.3">
      <c r="A2753" s="661">
        <v>12</v>
      </c>
      <c r="B2753" s="662" t="s">
        <v>543</v>
      </c>
      <c r="C2753" s="662" t="s">
        <v>2358</v>
      </c>
      <c r="D2753" s="743" t="s">
        <v>4571</v>
      </c>
      <c r="E2753" s="744" t="s">
        <v>2381</v>
      </c>
      <c r="F2753" s="662" t="s">
        <v>2351</v>
      </c>
      <c r="G2753" s="662" t="s">
        <v>2402</v>
      </c>
      <c r="H2753" s="662" t="s">
        <v>544</v>
      </c>
      <c r="I2753" s="662" t="s">
        <v>2403</v>
      </c>
      <c r="J2753" s="662" t="s">
        <v>1386</v>
      </c>
      <c r="K2753" s="662" t="s">
        <v>2404</v>
      </c>
      <c r="L2753" s="663">
        <v>54.23</v>
      </c>
      <c r="M2753" s="663">
        <v>54.23</v>
      </c>
      <c r="N2753" s="662">
        <v>1</v>
      </c>
      <c r="O2753" s="745">
        <v>1</v>
      </c>
      <c r="P2753" s="663">
        <v>54.23</v>
      </c>
      <c r="Q2753" s="678">
        <v>1</v>
      </c>
      <c r="R2753" s="662">
        <v>1</v>
      </c>
      <c r="S2753" s="678">
        <v>1</v>
      </c>
      <c r="T2753" s="745">
        <v>1</v>
      </c>
      <c r="U2753" s="701">
        <v>1</v>
      </c>
    </row>
    <row r="2754" spans="1:21" ht="14.4" customHeight="1" x14ac:dyDescent="0.3">
      <c r="A2754" s="661">
        <v>12</v>
      </c>
      <c r="B2754" s="662" t="s">
        <v>543</v>
      </c>
      <c r="C2754" s="662" t="s">
        <v>2358</v>
      </c>
      <c r="D2754" s="743" t="s">
        <v>4571</v>
      </c>
      <c r="E2754" s="744" t="s">
        <v>2381</v>
      </c>
      <c r="F2754" s="662" t="s">
        <v>2351</v>
      </c>
      <c r="G2754" s="662" t="s">
        <v>2412</v>
      </c>
      <c r="H2754" s="662" t="s">
        <v>544</v>
      </c>
      <c r="I2754" s="662" t="s">
        <v>2413</v>
      </c>
      <c r="J2754" s="662" t="s">
        <v>1457</v>
      </c>
      <c r="K2754" s="662" t="s">
        <v>2414</v>
      </c>
      <c r="L2754" s="663">
        <v>42.54</v>
      </c>
      <c r="M2754" s="663">
        <v>42.54</v>
      </c>
      <c r="N2754" s="662">
        <v>1</v>
      </c>
      <c r="O2754" s="745">
        <v>1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12</v>
      </c>
      <c r="B2755" s="662" t="s">
        <v>543</v>
      </c>
      <c r="C2755" s="662" t="s">
        <v>2358</v>
      </c>
      <c r="D2755" s="743" t="s">
        <v>4571</v>
      </c>
      <c r="E2755" s="744" t="s">
        <v>2381</v>
      </c>
      <c r="F2755" s="662" t="s">
        <v>2351</v>
      </c>
      <c r="G2755" s="662" t="s">
        <v>2537</v>
      </c>
      <c r="H2755" s="662" t="s">
        <v>1529</v>
      </c>
      <c r="I2755" s="662" t="s">
        <v>2538</v>
      </c>
      <c r="J2755" s="662" t="s">
        <v>1544</v>
      </c>
      <c r="K2755" s="662" t="s">
        <v>2539</v>
      </c>
      <c r="L2755" s="663">
        <v>394.64</v>
      </c>
      <c r="M2755" s="663">
        <v>394.64</v>
      </c>
      <c r="N2755" s="662">
        <v>1</v>
      </c>
      <c r="O2755" s="745">
        <v>1</v>
      </c>
      <c r="P2755" s="663">
        <v>394.64</v>
      </c>
      <c r="Q2755" s="678">
        <v>1</v>
      </c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12</v>
      </c>
      <c r="B2756" s="662" t="s">
        <v>543</v>
      </c>
      <c r="C2756" s="662" t="s">
        <v>2358</v>
      </c>
      <c r="D2756" s="743" t="s">
        <v>4571</v>
      </c>
      <c r="E2756" s="744" t="s">
        <v>2381</v>
      </c>
      <c r="F2756" s="662" t="s">
        <v>2351</v>
      </c>
      <c r="G2756" s="662" t="s">
        <v>2537</v>
      </c>
      <c r="H2756" s="662" t="s">
        <v>544</v>
      </c>
      <c r="I2756" s="662" t="s">
        <v>4525</v>
      </c>
      <c r="J2756" s="662" t="s">
        <v>2897</v>
      </c>
      <c r="K2756" s="662" t="s">
        <v>2257</v>
      </c>
      <c r="L2756" s="663">
        <v>131.54</v>
      </c>
      <c r="M2756" s="663">
        <v>263.08</v>
      </c>
      <c r="N2756" s="662">
        <v>2</v>
      </c>
      <c r="O2756" s="745">
        <v>1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12</v>
      </c>
      <c r="B2757" s="662" t="s">
        <v>543</v>
      </c>
      <c r="C2757" s="662" t="s">
        <v>2358</v>
      </c>
      <c r="D2757" s="743" t="s">
        <v>4571</v>
      </c>
      <c r="E2757" s="744" t="s">
        <v>2381</v>
      </c>
      <c r="F2757" s="662" t="s">
        <v>2353</v>
      </c>
      <c r="G2757" s="662" t="s">
        <v>2426</v>
      </c>
      <c r="H2757" s="662" t="s">
        <v>544</v>
      </c>
      <c r="I2757" s="662" t="s">
        <v>2514</v>
      </c>
      <c r="J2757" s="662" t="s">
        <v>2515</v>
      </c>
      <c r="K2757" s="662" t="s">
        <v>2516</v>
      </c>
      <c r="L2757" s="663">
        <v>126.65</v>
      </c>
      <c r="M2757" s="663">
        <v>1013.2</v>
      </c>
      <c r="N2757" s="662">
        <v>8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12</v>
      </c>
      <c r="B2758" s="662" t="s">
        <v>543</v>
      </c>
      <c r="C2758" s="662" t="s">
        <v>2358</v>
      </c>
      <c r="D2758" s="743" t="s">
        <v>4571</v>
      </c>
      <c r="E2758" s="744" t="s">
        <v>2383</v>
      </c>
      <c r="F2758" s="662" t="s">
        <v>2351</v>
      </c>
      <c r="G2758" s="662" t="s">
        <v>2409</v>
      </c>
      <c r="H2758" s="662" t="s">
        <v>544</v>
      </c>
      <c r="I2758" s="662" t="s">
        <v>779</v>
      </c>
      <c r="J2758" s="662" t="s">
        <v>2410</v>
      </c>
      <c r="K2758" s="662" t="s">
        <v>2411</v>
      </c>
      <c r="L2758" s="663">
        <v>0</v>
      </c>
      <c r="M2758" s="663">
        <v>0</v>
      </c>
      <c r="N2758" s="662">
        <v>1</v>
      </c>
      <c r="O2758" s="745">
        <v>1</v>
      </c>
      <c r="P2758" s="663">
        <v>0</v>
      </c>
      <c r="Q2758" s="678"/>
      <c r="R2758" s="662">
        <v>1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12</v>
      </c>
      <c r="B2759" s="662" t="s">
        <v>543</v>
      </c>
      <c r="C2759" s="662" t="s">
        <v>2358</v>
      </c>
      <c r="D2759" s="743" t="s">
        <v>4571</v>
      </c>
      <c r="E2759" s="744" t="s">
        <v>2383</v>
      </c>
      <c r="F2759" s="662" t="s">
        <v>2351</v>
      </c>
      <c r="G2759" s="662" t="s">
        <v>2412</v>
      </c>
      <c r="H2759" s="662" t="s">
        <v>544</v>
      </c>
      <c r="I2759" s="662" t="s">
        <v>2413</v>
      </c>
      <c r="J2759" s="662" t="s">
        <v>1457</v>
      </c>
      <c r="K2759" s="662" t="s">
        <v>2414</v>
      </c>
      <c r="L2759" s="663">
        <v>42.54</v>
      </c>
      <c r="M2759" s="663">
        <v>42.54</v>
      </c>
      <c r="N2759" s="662">
        <v>1</v>
      </c>
      <c r="O2759" s="745">
        <v>1</v>
      </c>
      <c r="P2759" s="663">
        <v>42.54</v>
      </c>
      <c r="Q2759" s="678">
        <v>1</v>
      </c>
      <c r="R2759" s="662">
        <v>1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12</v>
      </c>
      <c r="B2760" s="662" t="s">
        <v>543</v>
      </c>
      <c r="C2760" s="662" t="s">
        <v>2358</v>
      </c>
      <c r="D2760" s="743" t="s">
        <v>4571</v>
      </c>
      <c r="E2760" s="744" t="s">
        <v>2385</v>
      </c>
      <c r="F2760" s="662" t="s">
        <v>2351</v>
      </c>
      <c r="G2760" s="662" t="s">
        <v>2763</v>
      </c>
      <c r="H2760" s="662" t="s">
        <v>544</v>
      </c>
      <c r="I2760" s="662" t="s">
        <v>2764</v>
      </c>
      <c r="J2760" s="662" t="s">
        <v>2765</v>
      </c>
      <c r="K2760" s="662" t="s">
        <v>2766</v>
      </c>
      <c r="L2760" s="663">
        <v>741.88</v>
      </c>
      <c r="M2760" s="663">
        <v>2225.64</v>
      </c>
      <c r="N2760" s="662">
        <v>3</v>
      </c>
      <c r="O2760" s="745">
        <v>0.5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12</v>
      </c>
      <c r="B2761" s="662" t="s">
        <v>543</v>
      </c>
      <c r="C2761" s="662" t="s">
        <v>2358</v>
      </c>
      <c r="D2761" s="743" t="s">
        <v>4571</v>
      </c>
      <c r="E2761" s="744" t="s">
        <v>2385</v>
      </c>
      <c r="F2761" s="662" t="s">
        <v>2351</v>
      </c>
      <c r="G2761" s="662" t="s">
        <v>2402</v>
      </c>
      <c r="H2761" s="662" t="s">
        <v>544</v>
      </c>
      <c r="I2761" s="662" t="s">
        <v>1055</v>
      </c>
      <c r="J2761" s="662" t="s">
        <v>1056</v>
      </c>
      <c r="K2761" s="662" t="s">
        <v>2683</v>
      </c>
      <c r="L2761" s="663">
        <v>42.09</v>
      </c>
      <c r="M2761" s="663">
        <v>126.27000000000001</v>
      </c>
      <c r="N2761" s="662">
        <v>3</v>
      </c>
      <c r="O2761" s="745">
        <v>1</v>
      </c>
      <c r="P2761" s="663">
        <v>126.27000000000001</v>
      </c>
      <c r="Q2761" s="678">
        <v>1</v>
      </c>
      <c r="R2761" s="662">
        <v>3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12</v>
      </c>
      <c r="B2762" s="662" t="s">
        <v>543</v>
      </c>
      <c r="C2762" s="662" t="s">
        <v>2358</v>
      </c>
      <c r="D2762" s="743" t="s">
        <v>4571</v>
      </c>
      <c r="E2762" s="744" t="s">
        <v>2385</v>
      </c>
      <c r="F2762" s="662" t="s">
        <v>2351</v>
      </c>
      <c r="G2762" s="662" t="s">
        <v>2729</v>
      </c>
      <c r="H2762" s="662" t="s">
        <v>544</v>
      </c>
      <c r="I2762" s="662" t="s">
        <v>2730</v>
      </c>
      <c r="J2762" s="662" t="s">
        <v>1429</v>
      </c>
      <c r="K2762" s="662" t="s">
        <v>2731</v>
      </c>
      <c r="L2762" s="663">
        <v>3243.21</v>
      </c>
      <c r="M2762" s="663">
        <v>3243.21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12</v>
      </c>
      <c r="B2763" s="662" t="s">
        <v>543</v>
      </c>
      <c r="C2763" s="662" t="s">
        <v>2358</v>
      </c>
      <c r="D2763" s="743" t="s">
        <v>4571</v>
      </c>
      <c r="E2763" s="744" t="s">
        <v>2386</v>
      </c>
      <c r="F2763" s="662" t="s">
        <v>2351</v>
      </c>
      <c r="G2763" s="662" t="s">
        <v>2389</v>
      </c>
      <c r="H2763" s="662" t="s">
        <v>1529</v>
      </c>
      <c r="I2763" s="662" t="s">
        <v>1876</v>
      </c>
      <c r="J2763" s="662" t="s">
        <v>2279</v>
      </c>
      <c r="K2763" s="662" t="s">
        <v>2280</v>
      </c>
      <c r="L2763" s="663">
        <v>149.52000000000001</v>
      </c>
      <c r="M2763" s="663">
        <v>149.52000000000001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12</v>
      </c>
      <c r="B2764" s="662" t="s">
        <v>543</v>
      </c>
      <c r="C2764" s="662" t="s">
        <v>2358</v>
      </c>
      <c r="D2764" s="743" t="s">
        <v>4571</v>
      </c>
      <c r="E2764" s="744" t="s">
        <v>2386</v>
      </c>
      <c r="F2764" s="662" t="s">
        <v>2351</v>
      </c>
      <c r="G2764" s="662" t="s">
        <v>2390</v>
      </c>
      <c r="H2764" s="662" t="s">
        <v>544</v>
      </c>
      <c r="I2764" s="662" t="s">
        <v>2594</v>
      </c>
      <c r="J2764" s="662" t="s">
        <v>2463</v>
      </c>
      <c r="K2764" s="662" t="s">
        <v>2595</v>
      </c>
      <c r="L2764" s="663">
        <v>85.27</v>
      </c>
      <c r="M2764" s="663">
        <v>85.27</v>
      </c>
      <c r="N2764" s="662">
        <v>1</v>
      </c>
      <c r="O2764" s="745">
        <v>1</v>
      </c>
      <c r="P2764" s="663">
        <v>85.27</v>
      </c>
      <c r="Q2764" s="678">
        <v>1</v>
      </c>
      <c r="R2764" s="662">
        <v>1</v>
      </c>
      <c r="S2764" s="678">
        <v>1</v>
      </c>
      <c r="T2764" s="745">
        <v>1</v>
      </c>
      <c r="U2764" s="701">
        <v>1</v>
      </c>
    </row>
    <row r="2765" spans="1:21" ht="14.4" customHeight="1" x14ac:dyDescent="0.3">
      <c r="A2765" s="661">
        <v>12</v>
      </c>
      <c r="B2765" s="662" t="s">
        <v>543</v>
      </c>
      <c r="C2765" s="662" t="s">
        <v>2358</v>
      </c>
      <c r="D2765" s="743" t="s">
        <v>4571</v>
      </c>
      <c r="E2765" s="744" t="s">
        <v>2386</v>
      </c>
      <c r="F2765" s="662" t="s">
        <v>2351</v>
      </c>
      <c r="G2765" s="662" t="s">
        <v>2390</v>
      </c>
      <c r="H2765" s="662" t="s">
        <v>544</v>
      </c>
      <c r="I2765" s="662" t="s">
        <v>1786</v>
      </c>
      <c r="J2765" s="662" t="s">
        <v>1787</v>
      </c>
      <c r="K2765" s="662" t="s">
        <v>2286</v>
      </c>
      <c r="L2765" s="663">
        <v>170.52</v>
      </c>
      <c r="M2765" s="663">
        <v>170.52</v>
      </c>
      <c r="N2765" s="662">
        <v>1</v>
      </c>
      <c r="O2765" s="745">
        <v>1</v>
      </c>
      <c r="P2765" s="663">
        <v>170.52</v>
      </c>
      <c r="Q2765" s="678">
        <v>1</v>
      </c>
      <c r="R2765" s="662">
        <v>1</v>
      </c>
      <c r="S2765" s="678">
        <v>1</v>
      </c>
      <c r="T2765" s="745">
        <v>1</v>
      </c>
      <c r="U2765" s="701">
        <v>1</v>
      </c>
    </row>
    <row r="2766" spans="1:21" ht="14.4" customHeight="1" x14ac:dyDescent="0.3">
      <c r="A2766" s="661">
        <v>12</v>
      </c>
      <c r="B2766" s="662" t="s">
        <v>543</v>
      </c>
      <c r="C2766" s="662" t="s">
        <v>2358</v>
      </c>
      <c r="D2766" s="743" t="s">
        <v>4571</v>
      </c>
      <c r="E2766" s="744" t="s">
        <v>2386</v>
      </c>
      <c r="F2766" s="662" t="s">
        <v>2351</v>
      </c>
      <c r="G2766" s="662" t="s">
        <v>2390</v>
      </c>
      <c r="H2766" s="662" t="s">
        <v>544</v>
      </c>
      <c r="I2766" s="662" t="s">
        <v>2465</v>
      </c>
      <c r="J2766" s="662" t="s">
        <v>1787</v>
      </c>
      <c r="K2766" s="662" t="s">
        <v>2466</v>
      </c>
      <c r="L2766" s="663">
        <v>0</v>
      </c>
      <c r="M2766" s="663">
        <v>0</v>
      </c>
      <c r="N2766" s="662">
        <v>1</v>
      </c>
      <c r="O2766" s="745">
        <v>1</v>
      </c>
      <c r="P2766" s="663">
        <v>0</v>
      </c>
      <c r="Q2766" s="678"/>
      <c r="R2766" s="662">
        <v>1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12</v>
      </c>
      <c r="B2767" s="662" t="s">
        <v>543</v>
      </c>
      <c r="C2767" s="662" t="s">
        <v>2358</v>
      </c>
      <c r="D2767" s="743" t="s">
        <v>4571</v>
      </c>
      <c r="E2767" s="744" t="s">
        <v>2386</v>
      </c>
      <c r="F2767" s="662" t="s">
        <v>2351</v>
      </c>
      <c r="G2767" s="662" t="s">
        <v>2520</v>
      </c>
      <c r="H2767" s="662" t="s">
        <v>544</v>
      </c>
      <c r="I2767" s="662" t="s">
        <v>1069</v>
      </c>
      <c r="J2767" s="662" t="s">
        <v>1070</v>
      </c>
      <c r="K2767" s="662" t="s">
        <v>3592</v>
      </c>
      <c r="L2767" s="663">
        <v>54.81</v>
      </c>
      <c r="M2767" s="663">
        <v>54.81</v>
      </c>
      <c r="N2767" s="662">
        <v>1</v>
      </c>
      <c r="O2767" s="745">
        <v>1</v>
      </c>
      <c r="P2767" s="663">
        <v>54.81</v>
      </c>
      <c r="Q2767" s="678">
        <v>1</v>
      </c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12</v>
      </c>
      <c r="B2768" s="662" t="s">
        <v>543</v>
      </c>
      <c r="C2768" s="662" t="s">
        <v>2358</v>
      </c>
      <c r="D2768" s="743" t="s">
        <v>4571</v>
      </c>
      <c r="E2768" s="744" t="s">
        <v>2386</v>
      </c>
      <c r="F2768" s="662" t="s">
        <v>2351</v>
      </c>
      <c r="G2768" s="662" t="s">
        <v>2781</v>
      </c>
      <c r="H2768" s="662" t="s">
        <v>544</v>
      </c>
      <c r="I2768" s="662" t="s">
        <v>4007</v>
      </c>
      <c r="J2768" s="662" t="s">
        <v>4008</v>
      </c>
      <c r="K2768" s="662" t="s">
        <v>4009</v>
      </c>
      <c r="L2768" s="663">
        <v>0</v>
      </c>
      <c r="M2768" s="663">
        <v>0</v>
      </c>
      <c r="N2768" s="662">
        <v>2</v>
      </c>
      <c r="O2768" s="745">
        <v>1.5</v>
      </c>
      <c r="P2768" s="663"/>
      <c r="Q2768" s="678"/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12</v>
      </c>
      <c r="B2769" s="662" t="s">
        <v>543</v>
      </c>
      <c r="C2769" s="662" t="s">
        <v>2358</v>
      </c>
      <c r="D2769" s="743" t="s">
        <v>4571</v>
      </c>
      <c r="E2769" s="744" t="s">
        <v>2386</v>
      </c>
      <c r="F2769" s="662" t="s">
        <v>2351</v>
      </c>
      <c r="G2769" s="662" t="s">
        <v>2476</v>
      </c>
      <c r="H2769" s="662" t="s">
        <v>544</v>
      </c>
      <c r="I2769" s="662" t="s">
        <v>3756</v>
      </c>
      <c r="J2769" s="662" t="s">
        <v>3757</v>
      </c>
      <c r="K2769" s="662" t="s">
        <v>3758</v>
      </c>
      <c r="L2769" s="663">
        <v>30.46</v>
      </c>
      <c r="M2769" s="663">
        <v>30.46</v>
      </c>
      <c r="N2769" s="662">
        <v>1</v>
      </c>
      <c r="O2769" s="745">
        <v>0.5</v>
      </c>
      <c r="P2769" s="663">
        <v>30.46</v>
      </c>
      <c r="Q2769" s="678">
        <v>1</v>
      </c>
      <c r="R2769" s="662">
        <v>1</v>
      </c>
      <c r="S2769" s="678">
        <v>1</v>
      </c>
      <c r="T2769" s="745">
        <v>0.5</v>
      </c>
      <c r="U2769" s="701">
        <v>1</v>
      </c>
    </row>
    <row r="2770" spans="1:21" ht="14.4" customHeight="1" x14ac:dyDescent="0.3">
      <c r="A2770" s="661">
        <v>12</v>
      </c>
      <c r="B2770" s="662" t="s">
        <v>543</v>
      </c>
      <c r="C2770" s="662" t="s">
        <v>2358</v>
      </c>
      <c r="D2770" s="743" t="s">
        <v>4571</v>
      </c>
      <c r="E2770" s="744" t="s">
        <v>2386</v>
      </c>
      <c r="F2770" s="662" t="s">
        <v>2351</v>
      </c>
      <c r="G2770" s="662" t="s">
        <v>2610</v>
      </c>
      <c r="H2770" s="662" t="s">
        <v>544</v>
      </c>
      <c r="I2770" s="662" t="s">
        <v>810</v>
      </c>
      <c r="J2770" s="662" t="s">
        <v>818</v>
      </c>
      <c r="K2770" s="662" t="s">
        <v>2611</v>
      </c>
      <c r="L2770" s="663">
        <v>0</v>
      </c>
      <c r="M2770" s="663">
        <v>0</v>
      </c>
      <c r="N2770" s="662">
        <v>1</v>
      </c>
      <c r="O2770" s="745">
        <v>0.5</v>
      </c>
      <c r="P2770" s="663">
        <v>0</v>
      </c>
      <c r="Q2770" s="678"/>
      <c r="R2770" s="662">
        <v>1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12</v>
      </c>
      <c r="B2771" s="662" t="s">
        <v>543</v>
      </c>
      <c r="C2771" s="662" t="s">
        <v>2358</v>
      </c>
      <c r="D2771" s="743" t="s">
        <v>4571</v>
      </c>
      <c r="E2771" s="744" t="s">
        <v>2386</v>
      </c>
      <c r="F2771" s="662" t="s">
        <v>2351</v>
      </c>
      <c r="G2771" s="662" t="s">
        <v>3287</v>
      </c>
      <c r="H2771" s="662" t="s">
        <v>1529</v>
      </c>
      <c r="I2771" s="662" t="s">
        <v>3291</v>
      </c>
      <c r="J2771" s="662" t="s">
        <v>3292</v>
      </c>
      <c r="K2771" s="662" t="s">
        <v>3293</v>
      </c>
      <c r="L2771" s="663">
        <v>79.03</v>
      </c>
      <c r="M2771" s="663">
        <v>79.03</v>
      </c>
      <c r="N2771" s="662">
        <v>1</v>
      </c>
      <c r="O2771" s="745">
        <v>1</v>
      </c>
      <c r="P2771" s="663">
        <v>79.03</v>
      </c>
      <c r="Q2771" s="678">
        <v>1</v>
      </c>
      <c r="R2771" s="662">
        <v>1</v>
      </c>
      <c r="S2771" s="678">
        <v>1</v>
      </c>
      <c r="T2771" s="745">
        <v>1</v>
      </c>
      <c r="U2771" s="701">
        <v>1</v>
      </c>
    </row>
    <row r="2772" spans="1:21" ht="14.4" customHeight="1" x14ac:dyDescent="0.3">
      <c r="A2772" s="661">
        <v>12</v>
      </c>
      <c r="B2772" s="662" t="s">
        <v>543</v>
      </c>
      <c r="C2772" s="662" t="s">
        <v>2358</v>
      </c>
      <c r="D2772" s="743" t="s">
        <v>4571</v>
      </c>
      <c r="E2772" s="744" t="s">
        <v>2386</v>
      </c>
      <c r="F2772" s="662" t="s">
        <v>2351</v>
      </c>
      <c r="G2772" s="662" t="s">
        <v>2395</v>
      </c>
      <c r="H2772" s="662" t="s">
        <v>544</v>
      </c>
      <c r="I2772" s="662" t="s">
        <v>2680</v>
      </c>
      <c r="J2772" s="662" t="s">
        <v>2681</v>
      </c>
      <c r="K2772" s="662" t="s">
        <v>2682</v>
      </c>
      <c r="L2772" s="663">
        <v>146.84</v>
      </c>
      <c r="M2772" s="663">
        <v>293.68</v>
      </c>
      <c r="N2772" s="662">
        <v>2</v>
      </c>
      <c r="O2772" s="745">
        <v>1.5</v>
      </c>
      <c r="P2772" s="663">
        <v>146.84</v>
      </c>
      <c r="Q2772" s="678">
        <v>0.5</v>
      </c>
      <c r="R2772" s="662">
        <v>1</v>
      </c>
      <c r="S2772" s="678">
        <v>0.5</v>
      </c>
      <c r="T2772" s="745">
        <v>0.5</v>
      </c>
      <c r="U2772" s="701">
        <v>0.33333333333333331</v>
      </c>
    </row>
    <row r="2773" spans="1:21" ht="14.4" customHeight="1" x14ac:dyDescent="0.3">
      <c r="A2773" s="661">
        <v>12</v>
      </c>
      <c r="B2773" s="662" t="s">
        <v>543</v>
      </c>
      <c r="C2773" s="662" t="s">
        <v>2358</v>
      </c>
      <c r="D2773" s="743" t="s">
        <v>4571</v>
      </c>
      <c r="E2773" s="744" t="s">
        <v>2386</v>
      </c>
      <c r="F2773" s="662" t="s">
        <v>2351</v>
      </c>
      <c r="G2773" s="662" t="s">
        <v>2395</v>
      </c>
      <c r="H2773" s="662" t="s">
        <v>544</v>
      </c>
      <c r="I2773" s="662" t="s">
        <v>1868</v>
      </c>
      <c r="J2773" s="662" t="s">
        <v>1869</v>
      </c>
      <c r="K2773" s="662" t="s">
        <v>2310</v>
      </c>
      <c r="L2773" s="663">
        <v>88.1</v>
      </c>
      <c r="M2773" s="663">
        <v>1409.6000000000001</v>
      </c>
      <c r="N2773" s="662">
        <v>16</v>
      </c>
      <c r="O2773" s="745">
        <v>10</v>
      </c>
      <c r="P2773" s="663">
        <v>792.90000000000009</v>
      </c>
      <c r="Q2773" s="678">
        <v>0.5625</v>
      </c>
      <c r="R2773" s="662">
        <v>9</v>
      </c>
      <c r="S2773" s="678">
        <v>0.5625</v>
      </c>
      <c r="T2773" s="745">
        <v>5.5</v>
      </c>
      <c r="U2773" s="701">
        <v>0.55000000000000004</v>
      </c>
    </row>
    <row r="2774" spans="1:21" ht="14.4" customHeight="1" x14ac:dyDescent="0.3">
      <c r="A2774" s="661">
        <v>12</v>
      </c>
      <c r="B2774" s="662" t="s">
        <v>543</v>
      </c>
      <c r="C2774" s="662" t="s">
        <v>2358</v>
      </c>
      <c r="D2774" s="743" t="s">
        <v>4571</v>
      </c>
      <c r="E2774" s="744" t="s">
        <v>2386</v>
      </c>
      <c r="F2774" s="662" t="s">
        <v>2351</v>
      </c>
      <c r="G2774" s="662" t="s">
        <v>2400</v>
      </c>
      <c r="H2774" s="662" t="s">
        <v>544</v>
      </c>
      <c r="I2774" s="662" t="s">
        <v>2454</v>
      </c>
      <c r="J2774" s="662" t="s">
        <v>1791</v>
      </c>
      <c r="K2774" s="662" t="s">
        <v>2455</v>
      </c>
      <c r="L2774" s="663">
        <v>0</v>
      </c>
      <c r="M2774" s="663">
        <v>0</v>
      </c>
      <c r="N2774" s="662">
        <v>2</v>
      </c>
      <c r="O2774" s="745">
        <v>0.5</v>
      </c>
      <c r="P2774" s="663">
        <v>0</v>
      </c>
      <c r="Q2774" s="678"/>
      <c r="R2774" s="662">
        <v>2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12</v>
      </c>
      <c r="B2775" s="662" t="s">
        <v>543</v>
      </c>
      <c r="C2775" s="662" t="s">
        <v>2358</v>
      </c>
      <c r="D2775" s="743" t="s">
        <v>4571</v>
      </c>
      <c r="E2775" s="744" t="s">
        <v>2386</v>
      </c>
      <c r="F2775" s="662" t="s">
        <v>2351</v>
      </c>
      <c r="G2775" s="662" t="s">
        <v>2846</v>
      </c>
      <c r="H2775" s="662" t="s">
        <v>544</v>
      </c>
      <c r="I2775" s="662" t="s">
        <v>2847</v>
      </c>
      <c r="J2775" s="662" t="s">
        <v>736</v>
      </c>
      <c r="K2775" s="662" t="s">
        <v>2848</v>
      </c>
      <c r="L2775" s="663">
        <v>185.26</v>
      </c>
      <c r="M2775" s="663">
        <v>185.26</v>
      </c>
      <c r="N2775" s="662">
        <v>1</v>
      </c>
      <c r="O2775" s="745">
        <v>1</v>
      </c>
      <c r="P2775" s="663">
        <v>185.26</v>
      </c>
      <c r="Q2775" s="678">
        <v>1</v>
      </c>
      <c r="R2775" s="662">
        <v>1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12</v>
      </c>
      <c r="B2776" s="662" t="s">
        <v>543</v>
      </c>
      <c r="C2776" s="662" t="s">
        <v>2358</v>
      </c>
      <c r="D2776" s="743" t="s">
        <v>4571</v>
      </c>
      <c r="E2776" s="744" t="s">
        <v>2386</v>
      </c>
      <c r="F2776" s="662" t="s">
        <v>2351</v>
      </c>
      <c r="G2776" s="662" t="s">
        <v>4456</v>
      </c>
      <c r="H2776" s="662" t="s">
        <v>544</v>
      </c>
      <c r="I2776" s="662" t="s">
        <v>4457</v>
      </c>
      <c r="J2776" s="662" t="s">
        <v>4458</v>
      </c>
      <c r="K2776" s="662" t="s">
        <v>2335</v>
      </c>
      <c r="L2776" s="663">
        <v>330.1</v>
      </c>
      <c r="M2776" s="663">
        <v>1650.5</v>
      </c>
      <c r="N2776" s="662">
        <v>5</v>
      </c>
      <c r="O2776" s="745">
        <v>1</v>
      </c>
      <c r="P2776" s="663">
        <v>1650.5</v>
      </c>
      <c r="Q2776" s="678">
        <v>1</v>
      </c>
      <c r="R2776" s="662">
        <v>5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12</v>
      </c>
      <c r="B2777" s="662" t="s">
        <v>543</v>
      </c>
      <c r="C2777" s="662" t="s">
        <v>2358</v>
      </c>
      <c r="D2777" s="743" t="s">
        <v>4571</v>
      </c>
      <c r="E2777" s="744" t="s">
        <v>2386</v>
      </c>
      <c r="F2777" s="662" t="s">
        <v>2351</v>
      </c>
      <c r="G2777" s="662" t="s">
        <v>2402</v>
      </c>
      <c r="H2777" s="662" t="s">
        <v>544</v>
      </c>
      <c r="I2777" s="662" t="s">
        <v>1385</v>
      </c>
      <c r="J2777" s="662" t="s">
        <v>1386</v>
      </c>
      <c r="K2777" s="662" t="s">
        <v>1387</v>
      </c>
      <c r="L2777" s="663">
        <v>108.44</v>
      </c>
      <c r="M2777" s="663">
        <v>108.44</v>
      </c>
      <c r="N2777" s="662">
        <v>1</v>
      </c>
      <c r="O2777" s="745">
        <v>0.5</v>
      </c>
      <c r="P2777" s="663">
        <v>108.44</v>
      </c>
      <c r="Q2777" s="678">
        <v>1</v>
      </c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12</v>
      </c>
      <c r="B2778" s="662" t="s">
        <v>543</v>
      </c>
      <c r="C2778" s="662" t="s">
        <v>2358</v>
      </c>
      <c r="D2778" s="743" t="s">
        <v>4571</v>
      </c>
      <c r="E2778" s="744" t="s">
        <v>2386</v>
      </c>
      <c r="F2778" s="662" t="s">
        <v>2351</v>
      </c>
      <c r="G2778" s="662" t="s">
        <v>2402</v>
      </c>
      <c r="H2778" s="662" t="s">
        <v>544</v>
      </c>
      <c r="I2778" s="662" t="s">
        <v>2403</v>
      </c>
      <c r="J2778" s="662" t="s">
        <v>1386</v>
      </c>
      <c r="K2778" s="662" t="s">
        <v>2404</v>
      </c>
      <c r="L2778" s="663">
        <v>54.23</v>
      </c>
      <c r="M2778" s="663">
        <v>325.38</v>
      </c>
      <c r="N2778" s="662">
        <v>6</v>
      </c>
      <c r="O2778" s="745">
        <v>3.5</v>
      </c>
      <c r="P2778" s="663">
        <v>325.38</v>
      </c>
      <c r="Q2778" s="678">
        <v>1</v>
      </c>
      <c r="R2778" s="662">
        <v>6</v>
      </c>
      <c r="S2778" s="678">
        <v>1</v>
      </c>
      <c r="T2778" s="745">
        <v>3.5</v>
      </c>
      <c r="U2778" s="701">
        <v>1</v>
      </c>
    </row>
    <row r="2779" spans="1:21" ht="14.4" customHeight="1" x14ac:dyDescent="0.3">
      <c r="A2779" s="661">
        <v>12</v>
      </c>
      <c r="B2779" s="662" t="s">
        <v>543</v>
      </c>
      <c r="C2779" s="662" t="s">
        <v>2358</v>
      </c>
      <c r="D2779" s="743" t="s">
        <v>4571</v>
      </c>
      <c r="E2779" s="744" t="s">
        <v>2386</v>
      </c>
      <c r="F2779" s="662" t="s">
        <v>2351</v>
      </c>
      <c r="G2779" s="662" t="s">
        <v>2402</v>
      </c>
      <c r="H2779" s="662" t="s">
        <v>544</v>
      </c>
      <c r="I2779" s="662" t="s">
        <v>1055</v>
      </c>
      <c r="J2779" s="662" t="s">
        <v>1056</v>
      </c>
      <c r="K2779" s="662" t="s">
        <v>2683</v>
      </c>
      <c r="L2779" s="663">
        <v>43.37</v>
      </c>
      <c r="M2779" s="663">
        <v>43.37</v>
      </c>
      <c r="N2779" s="662">
        <v>1</v>
      </c>
      <c r="O2779" s="745">
        <v>0.5</v>
      </c>
      <c r="P2779" s="663">
        <v>43.37</v>
      </c>
      <c r="Q2779" s="678">
        <v>1</v>
      </c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12</v>
      </c>
      <c r="B2780" s="662" t="s">
        <v>543</v>
      </c>
      <c r="C2780" s="662" t="s">
        <v>2358</v>
      </c>
      <c r="D2780" s="743" t="s">
        <v>4571</v>
      </c>
      <c r="E2780" s="744" t="s">
        <v>2386</v>
      </c>
      <c r="F2780" s="662" t="s">
        <v>2351</v>
      </c>
      <c r="G2780" s="662" t="s">
        <v>2495</v>
      </c>
      <c r="H2780" s="662" t="s">
        <v>544</v>
      </c>
      <c r="I2780" s="662" t="s">
        <v>2855</v>
      </c>
      <c r="J2780" s="662" t="s">
        <v>2853</v>
      </c>
      <c r="K2780" s="662" t="s">
        <v>2856</v>
      </c>
      <c r="L2780" s="663">
        <v>220.09</v>
      </c>
      <c r="M2780" s="663">
        <v>220.09</v>
      </c>
      <c r="N2780" s="662">
        <v>1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12</v>
      </c>
      <c r="B2781" s="662" t="s">
        <v>543</v>
      </c>
      <c r="C2781" s="662" t="s">
        <v>2358</v>
      </c>
      <c r="D2781" s="743" t="s">
        <v>4571</v>
      </c>
      <c r="E2781" s="744" t="s">
        <v>2386</v>
      </c>
      <c r="F2781" s="662" t="s">
        <v>2351</v>
      </c>
      <c r="G2781" s="662" t="s">
        <v>2495</v>
      </c>
      <c r="H2781" s="662" t="s">
        <v>544</v>
      </c>
      <c r="I2781" s="662" t="s">
        <v>1229</v>
      </c>
      <c r="J2781" s="662" t="s">
        <v>1230</v>
      </c>
      <c r="K2781" s="662" t="s">
        <v>2634</v>
      </c>
      <c r="L2781" s="663">
        <v>173.52</v>
      </c>
      <c r="M2781" s="663">
        <v>347.04</v>
      </c>
      <c r="N2781" s="662">
        <v>2</v>
      </c>
      <c r="O2781" s="745">
        <v>1</v>
      </c>
      <c r="P2781" s="663">
        <v>347.04</v>
      </c>
      <c r="Q2781" s="678">
        <v>1</v>
      </c>
      <c r="R2781" s="662">
        <v>2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12</v>
      </c>
      <c r="B2782" s="662" t="s">
        <v>543</v>
      </c>
      <c r="C2782" s="662" t="s">
        <v>2358</v>
      </c>
      <c r="D2782" s="743" t="s">
        <v>4571</v>
      </c>
      <c r="E2782" s="744" t="s">
        <v>2386</v>
      </c>
      <c r="F2782" s="662" t="s">
        <v>2351</v>
      </c>
      <c r="G2782" s="662" t="s">
        <v>2495</v>
      </c>
      <c r="H2782" s="662" t="s">
        <v>544</v>
      </c>
      <c r="I2782" s="662" t="s">
        <v>1229</v>
      </c>
      <c r="J2782" s="662" t="s">
        <v>1230</v>
      </c>
      <c r="K2782" s="662" t="s">
        <v>2634</v>
      </c>
      <c r="L2782" s="663">
        <v>104.17</v>
      </c>
      <c r="M2782" s="663">
        <v>104.17</v>
      </c>
      <c r="N2782" s="662">
        <v>1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12</v>
      </c>
      <c r="B2783" s="662" t="s">
        <v>543</v>
      </c>
      <c r="C2783" s="662" t="s">
        <v>2358</v>
      </c>
      <c r="D2783" s="743" t="s">
        <v>4571</v>
      </c>
      <c r="E2783" s="744" t="s">
        <v>2386</v>
      </c>
      <c r="F2783" s="662" t="s">
        <v>2351</v>
      </c>
      <c r="G2783" s="662" t="s">
        <v>2409</v>
      </c>
      <c r="H2783" s="662" t="s">
        <v>544</v>
      </c>
      <c r="I2783" s="662" t="s">
        <v>779</v>
      </c>
      <c r="J2783" s="662" t="s">
        <v>2410</v>
      </c>
      <c r="K2783" s="662" t="s">
        <v>2411</v>
      </c>
      <c r="L2783" s="663">
        <v>0</v>
      </c>
      <c r="M2783" s="663">
        <v>0</v>
      </c>
      <c r="N2783" s="662">
        <v>1</v>
      </c>
      <c r="O2783" s="745">
        <v>0.5</v>
      </c>
      <c r="P2783" s="663"/>
      <c r="Q2783" s="678"/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12</v>
      </c>
      <c r="B2784" s="662" t="s">
        <v>543</v>
      </c>
      <c r="C2784" s="662" t="s">
        <v>2358</v>
      </c>
      <c r="D2784" s="743" t="s">
        <v>4571</v>
      </c>
      <c r="E2784" s="744" t="s">
        <v>2386</v>
      </c>
      <c r="F2784" s="662" t="s">
        <v>2351</v>
      </c>
      <c r="G2784" s="662" t="s">
        <v>2870</v>
      </c>
      <c r="H2784" s="662" t="s">
        <v>544</v>
      </c>
      <c r="I2784" s="662" t="s">
        <v>2877</v>
      </c>
      <c r="J2784" s="662" t="s">
        <v>2872</v>
      </c>
      <c r="K2784" s="662" t="s">
        <v>2873</v>
      </c>
      <c r="L2784" s="663">
        <v>854.27</v>
      </c>
      <c r="M2784" s="663">
        <v>854.27</v>
      </c>
      <c r="N2784" s="662">
        <v>1</v>
      </c>
      <c r="O2784" s="745">
        <v>0.5</v>
      </c>
      <c r="P2784" s="663">
        <v>854.27</v>
      </c>
      <c r="Q2784" s="678">
        <v>1</v>
      </c>
      <c r="R2784" s="662">
        <v>1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12</v>
      </c>
      <c r="B2785" s="662" t="s">
        <v>543</v>
      </c>
      <c r="C2785" s="662" t="s">
        <v>2358</v>
      </c>
      <c r="D2785" s="743" t="s">
        <v>4571</v>
      </c>
      <c r="E2785" s="744" t="s">
        <v>2386</v>
      </c>
      <c r="F2785" s="662" t="s">
        <v>2351</v>
      </c>
      <c r="G2785" s="662" t="s">
        <v>2412</v>
      </c>
      <c r="H2785" s="662" t="s">
        <v>544</v>
      </c>
      <c r="I2785" s="662" t="s">
        <v>1774</v>
      </c>
      <c r="J2785" s="662" t="s">
        <v>1775</v>
      </c>
      <c r="K2785" s="662" t="s">
        <v>2414</v>
      </c>
      <c r="L2785" s="663">
        <v>22.44</v>
      </c>
      <c r="M2785" s="663">
        <v>44.88</v>
      </c>
      <c r="N2785" s="662">
        <v>2</v>
      </c>
      <c r="O2785" s="745">
        <v>1.5</v>
      </c>
      <c r="P2785" s="663">
        <v>44.88</v>
      </c>
      <c r="Q2785" s="678">
        <v>1</v>
      </c>
      <c r="R2785" s="662">
        <v>2</v>
      </c>
      <c r="S2785" s="678">
        <v>1</v>
      </c>
      <c r="T2785" s="745">
        <v>1.5</v>
      </c>
      <c r="U2785" s="701">
        <v>1</v>
      </c>
    </row>
    <row r="2786" spans="1:21" ht="14.4" customHeight="1" x14ac:dyDescent="0.3">
      <c r="A2786" s="661">
        <v>12</v>
      </c>
      <c r="B2786" s="662" t="s">
        <v>543</v>
      </c>
      <c r="C2786" s="662" t="s">
        <v>2358</v>
      </c>
      <c r="D2786" s="743" t="s">
        <v>4571</v>
      </c>
      <c r="E2786" s="744" t="s">
        <v>2386</v>
      </c>
      <c r="F2786" s="662" t="s">
        <v>2351</v>
      </c>
      <c r="G2786" s="662" t="s">
        <v>2412</v>
      </c>
      <c r="H2786" s="662" t="s">
        <v>544</v>
      </c>
      <c r="I2786" s="662" t="s">
        <v>1456</v>
      </c>
      <c r="J2786" s="662" t="s">
        <v>1457</v>
      </c>
      <c r="K2786" s="662" t="s">
        <v>2560</v>
      </c>
      <c r="L2786" s="663">
        <v>31.42</v>
      </c>
      <c r="M2786" s="663">
        <v>94.26</v>
      </c>
      <c r="N2786" s="662">
        <v>3</v>
      </c>
      <c r="O2786" s="745">
        <v>1</v>
      </c>
      <c r="P2786" s="663">
        <v>94.26</v>
      </c>
      <c r="Q2786" s="678">
        <v>1</v>
      </c>
      <c r="R2786" s="662">
        <v>3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12</v>
      </c>
      <c r="B2787" s="662" t="s">
        <v>543</v>
      </c>
      <c r="C2787" s="662" t="s">
        <v>2358</v>
      </c>
      <c r="D2787" s="743" t="s">
        <v>4571</v>
      </c>
      <c r="E2787" s="744" t="s">
        <v>2386</v>
      </c>
      <c r="F2787" s="662" t="s">
        <v>2351</v>
      </c>
      <c r="G2787" s="662" t="s">
        <v>2412</v>
      </c>
      <c r="H2787" s="662" t="s">
        <v>544</v>
      </c>
      <c r="I2787" s="662" t="s">
        <v>1456</v>
      </c>
      <c r="J2787" s="662" t="s">
        <v>1457</v>
      </c>
      <c r="K2787" s="662" t="s">
        <v>2560</v>
      </c>
      <c r="L2787" s="663">
        <v>59.56</v>
      </c>
      <c r="M2787" s="663">
        <v>178.68</v>
      </c>
      <c r="N2787" s="662">
        <v>3</v>
      </c>
      <c r="O2787" s="745">
        <v>2</v>
      </c>
      <c r="P2787" s="663">
        <v>59.56</v>
      </c>
      <c r="Q2787" s="678">
        <v>0.33333333333333331</v>
      </c>
      <c r="R2787" s="662">
        <v>1</v>
      </c>
      <c r="S2787" s="678">
        <v>0.33333333333333331</v>
      </c>
      <c r="T2787" s="745">
        <v>1</v>
      </c>
      <c r="U2787" s="701">
        <v>0.5</v>
      </c>
    </row>
    <row r="2788" spans="1:21" ht="14.4" customHeight="1" x14ac:dyDescent="0.3">
      <c r="A2788" s="661">
        <v>12</v>
      </c>
      <c r="B2788" s="662" t="s">
        <v>543</v>
      </c>
      <c r="C2788" s="662" t="s">
        <v>2358</v>
      </c>
      <c r="D2788" s="743" t="s">
        <v>4571</v>
      </c>
      <c r="E2788" s="744" t="s">
        <v>2386</v>
      </c>
      <c r="F2788" s="662" t="s">
        <v>2351</v>
      </c>
      <c r="G2788" s="662" t="s">
        <v>2537</v>
      </c>
      <c r="H2788" s="662" t="s">
        <v>1529</v>
      </c>
      <c r="I2788" s="662" t="s">
        <v>2538</v>
      </c>
      <c r="J2788" s="662" t="s">
        <v>1544</v>
      </c>
      <c r="K2788" s="662" t="s">
        <v>2539</v>
      </c>
      <c r="L2788" s="663">
        <v>394.64</v>
      </c>
      <c r="M2788" s="663">
        <v>1578.56</v>
      </c>
      <c r="N2788" s="662">
        <v>4</v>
      </c>
      <c r="O2788" s="745">
        <v>4</v>
      </c>
      <c r="P2788" s="663">
        <v>1183.92</v>
      </c>
      <c r="Q2788" s="678">
        <v>0.75000000000000011</v>
      </c>
      <c r="R2788" s="662">
        <v>3</v>
      </c>
      <c r="S2788" s="678">
        <v>0.75</v>
      </c>
      <c r="T2788" s="745">
        <v>3</v>
      </c>
      <c r="U2788" s="701">
        <v>0.75</v>
      </c>
    </row>
    <row r="2789" spans="1:21" ht="14.4" customHeight="1" x14ac:dyDescent="0.3">
      <c r="A2789" s="661">
        <v>12</v>
      </c>
      <c r="B2789" s="662" t="s">
        <v>543</v>
      </c>
      <c r="C2789" s="662" t="s">
        <v>2358</v>
      </c>
      <c r="D2789" s="743" t="s">
        <v>4571</v>
      </c>
      <c r="E2789" s="744" t="s">
        <v>2386</v>
      </c>
      <c r="F2789" s="662" t="s">
        <v>2351</v>
      </c>
      <c r="G2789" s="662" t="s">
        <v>3648</v>
      </c>
      <c r="H2789" s="662" t="s">
        <v>544</v>
      </c>
      <c r="I2789" s="662" t="s">
        <v>3649</v>
      </c>
      <c r="J2789" s="662" t="s">
        <v>3650</v>
      </c>
      <c r="K2789" s="662" t="s">
        <v>2232</v>
      </c>
      <c r="L2789" s="663">
        <v>131.54</v>
      </c>
      <c r="M2789" s="663">
        <v>394.62</v>
      </c>
      <c r="N2789" s="662">
        <v>3</v>
      </c>
      <c r="O2789" s="745">
        <v>1</v>
      </c>
      <c r="P2789" s="663">
        <v>394.62</v>
      </c>
      <c r="Q2789" s="678">
        <v>1</v>
      </c>
      <c r="R2789" s="662">
        <v>3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12</v>
      </c>
      <c r="B2790" s="662" t="s">
        <v>543</v>
      </c>
      <c r="C2790" s="662" t="s">
        <v>2358</v>
      </c>
      <c r="D2790" s="743" t="s">
        <v>4571</v>
      </c>
      <c r="E2790" s="744" t="s">
        <v>2386</v>
      </c>
      <c r="F2790" s="662" t="s">
        <v>2351</v>
      </c>
      <c r="G2790" s="662" t="s">
        <v>2729</v>
      </c>
      <c r="H2790" s="662" t="s">
        <v>544</v>
      </c>
      <c r="I2790" s="662" t="s">
        <v>2730</v>
      </c>
      <c r="J2790" s="662" t="s">
        <v>1429</v>
      </c>
      <c r="K2790" s="662" t="s">
        <v>2731</v>
      </c>
      <c r="L2790" s="663">
        <v>3243.21</v>
      </c>
      <c r="M2790" s="663">
        <v>3243.21</v>
      </c>
      <c r="N2790" s="662">
        <v>1</v>
      </c>
      <c r="O2790" s="745">
        <v>0.5</v>
      </c>
      <c r="P2790" s="663">
        <v>3243.21</v>
      </c>
      <c r="Q2790" s="678">
        <v>1</v>
      </c>
      <c r="R2790" s="662">
        <v>1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12</v>
      </c>
      <c r="B2791" s="662" t="s">
        <v>543</v>
      </c>
      <c r="C2791" s="662" t="s">
        <v>2358</v>
      </c>
      <c r="D2791" s="743" t="s">
        <v>4571</v>
      </c>
      <c r="E2791" s="744" t="s">
        <v>2386</v>
      </c>
      <c r="F2791" s="662" t="s">
        <v>2351</v>
      </c>
      <c r="G2791" s="662" t="s">
        <v>2919</v>
      </c>
      <c r="H2791" s="662" t="s">
        <v>544</v>
      </c>
      <c r="I2791" s="662" t="s">
        <v>2923</v>
      </c>
      <c r="J2791" s="662" t="s">
        <v>2921</v>
      </c>
      <c r="K2791" s="662" t="s">
        <v>2924</v>
      </c>
      <c r="L2791" s="663">
        <v>0</v>
      </c>
      <c r="M2791" s="663">
        <v>0</v>
      </c>
      <c r="N2791" s="662">
        <v>1</v>
      </c>
      <c r="O2791" s="745">
        <v>0.5</v>
      </c>
      <c r="P2791" s="663">
        <v>0</v>
      </c>
      <c r="Q2791" s="678"/>
      <c r="R2791" s="662">
        <v>1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12</v>
      </c>
      <c r="B2792" s="662" t="s">
        <v>543</v>
      </c>
      <c r="C2792" s="662" t="s">
        <v>2358</v>
      </c>
      <c r="D2792" s="743" t="s">
        <v>4571</v>
      </c>
      <c r="E2792" s="744" t="s">
        <v>2386</v>
      </c>
      <c r="F2792" s="662" t="s">
        <v>2352</v>
      </c>
      <c r="G2792" s="662" t="s">
        <v>2567</v>
      </c>
      <c r="H2792" s="662" t="s">
        <v>544</v>
      </c>
      <c r="I2792" s="662" t="s">
        <v>3377</v>
      </c>
      <c r="J2792" s="662" t="s">
        <v>2372</v>
      </c>
      <c r="K2792" s="662"/>
      <c r="L2792" s="663">
        <v>0</v>
      </c>
      <c r="M2792" s="663">
        <v>0</v>
      </c>
      <c r="N2792" s="662">
        <v>1</v>
      </c>
      <c r="O2792" s="745">
        <v>1</v>
      </c>
      <c r="P2792" s="663">
        <v>0</v>
      </c>
      <c r="Q2792" s="678"/>
      <c r="R2792" s="662">
        <v>1</v>
      </c>
      <c r="S2792" s="678">
        <v>1</v>
      </c>
      <c r="T2792" s="745">
        <v>1</v>
      </c>
      <c r="U2792" s="701">
        <v>1</v>
      </c>
    </row>
    <row r="2793" spans="1:21" ht="14.4" customHeight="1" x14ac:dyDescent="0.3">
      <c r="A2793" s="661">
        <v>12</v>
      </c>
      <c r="B2793" s="662" t="s">
        <v>543</v>
      </c>
      <c r="C2793" s="662" t="s">
        <v>2358</v>
      </c>
      <c r="D2793" s="743" t="s">
        <v>4571</v>
      </c>
      <c r="E2793" s="744" t="s">
        <v>2386</v>
      </c>
      <c r="F2793" s="662" t="s">
        <v>2352</v>
      </c>
      <c r="G2793" s="662" t="s">
        <v>2567</v>
      </c>
      <c r="H2793" s="662" t="s">
        <v>544</v>
      </c>
      <c r="I2793" s="662" t="s">
        <v>3666</v>
      </c>
      <c r="J2793" s="662" t="s">
        <v>2372</v>
      </c>
      <c r="K2793" s="662"/>
      <c r="L2793" s="663">
        <v>0</v>
      </c>
      <c r="M2793" s="663">
        <v>0</v>
      </c>
      <c r="N2793" s="662">
        <v>1</v>
      </c>
      <c r="O2793" s="745">
        <v>1</v>
      </c>
      <c r="P2793" s="663">
        <v>0</v>
      </c>
      <c r="Q2793" s="678"/>
      <c r="R2793" s="662">
        <v>1</v>
      </c>
      <c r="S2793" s="678">
        <v>1</v>
      </c>
      <c r="T2793" s="745">
        <v>1</v>
      </c>
      <c r="U2793" s="701">
        <v>1</v>
      </c>
    </row>
    <row r="2794" spans="1:21" ht="14.4" customHeight="1" x14ac:dyDescent="0.3">
      <c r="A2794" s="661">
        <v>12</v>
      </c>
      <c r="B2794" s="662" t="s">
        <v>543</v>
      </c>
      <c r="C2794" s="662" t="s">
        <v>2358</v>
      </c>
      <c r="D2794" s="743" t="s">
        <v>4571</v>
      </c>
      <c r="E2794" s="744" t="s">
        <v>2384</v>
      </c>
      <c r="F2794" s="662" t="s">
        <v>2351</v>
      </c>
      <c r="G2794" s="662" t="s">
        <v>2390</v>
      </c>
      <c r="H2794" s="662" t="s">
        <v>544</v>
      </c>
      <c r="I2794" s="662" t="s">
        <v>2519</v>
      </c>
      <c r="J2794" s="662" t="s">
        <v>1787</v>
      </c>
      <c r="K2794" s="662" t="s">
        <v>2286</v>
      </c>
      <c r="L2794" s="663">
        <v>170.52</v>
      </c>
      <c r="M2794" s="663">
        <v>341.04</v>
      </c>
      <c r="N2794" s="662">
        <v>2</v>
      </c>
      <c r="O2794" s="745">
        <v>1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12</v>
      </c>
      <c r="B2795" s="662" t="s">
        <v>543</v>
      </c>
      <c r="C2795" s="662" t="s">
        <v>2358</v>
      </c>
      <c r="D2795" s="743" t="s">
        <v>4571</v>
      </c>
      <c r="E2795" s="744" t="s">
        <v>2384</v>
      </c>
      <c r="F2795" s="662" t="s">
        <v>2351</v>
      </c>
      <c r="G2795" s="662" t="s">
        <v>2390</v>
      </c>
      <c r="H2795" s="662" t="s">
        <v>544</v>
      </c>
      <c r="I2795" s="662" t="s">
        <v>2465</v>
      </c>
      <c r="J2795" s="662" t="s">
        <v>1787</v>
      </c>
      <c r="K2795" s="662" t="s">
        <v>2466</v>
      </c>
      <c r="L2795" s="663">
        <v>0</v>
      </c>
      <c r="M2795" s="663">
        <v>0</v>
      </c>
      <c r="N2795" s="662">
        <v>2</v>
      </c>
      <c r="O2795" s="745">
        <v>1</v>
      </c>
      <c r="P2795" s="663">
        <v>0</v>
      </c>
      <c r="Q2795" s="678"/>
      <c r="R2795" s="662">
        <v>2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12</v>
      </c>
      <c r="B2796" s="662" t="s">
        <v>543</v>
      </c>
      <c r="C2796" s="662" t="s">
        <v>2358</v>
      </c>
      <c r="D2796" s="743" t="s">
        <v>4571</v>
      </c>
      <c r="E2796" s="744" t="s">
        <v>2384</v>
      </c>
      <c r="F2796" s="662" t="s">
        <v>2351</v>
      </c>
      <c r="G2796" s="662" t="s">
        <v>2391</v>
      </c>
      <c r="H2796" s="662" t="s">
        <v>544</v>
      </c>
      <c r="I2796" s="662" t="s">
        <v>1863</v>
      </c>
      <c r="J2796" s="662" t="s">
        <v>1864</v>
      </c>
      <c r="K2796" s="662" t="s">
        <v>2286</v>
      </c>
      <c r="L2796" s="663">
        <v>78.33</v>
      </c>
      <c r="M2796" s="663">
        <v>156.66</v>
      </c>
      <c r="N2796" s="662">
        <v>2</v>
      </c>
      <c r="O2796" s="745">
        <v>1</v>
      </c>
      <c r="P2796" s="663">
        <v>156.66</v>
      </c>
      <c r="Q2796" s="678">
        <v>1</v>
      </c>
      <c r="R2796" s="662">
        <v>2</v>
      </c>
      <c r="S2796" s="678">
        <v>1</v>
      </c>
      <c r="T2796" s="745">
        <v>1</v>
      </c>
      <c r="U2796" s="701">
        <v>1</v>
      </c>
    </row>
    <row r="2797" spans="1:21" ht="14.4" customHeight="1" x14ac:dyDescent="0.3">
      <c r="A2797" s="661">
        <v>12</v>
      </c>
      <c r="B2797" s="662" t="s">
        <v>543</v>
      </c>
      <c r="C2797" s="662" t="s">
        <v>2358</v>
      </c>
      <c r="D2797" s="743" t="s">
        <v>4571</v>
      </c>
      <c r="E2797" s="744" t="s">
        <v>2384</v>
      </c>
      <c r="F2797" s="662" t="s">
        <v>2351</v>
      </c>
      <c r="G2797" s="662" t="s">
        <v>2391</v>
      </c>
      <c r="H2797" s="662" t="s">
        <v>544</v>
      </c>
      <c r="I2797" s="662" t="s">
        <v>2563</v>
      </c>
      <c r="J2797" s="662" t="s">
        <v>2564</v>
      </c>
      <c r="K2797" s="662" t="s">
        <v>2286</v>
      </c>
      <c r="L2797" s="663">
        <v>78.33</v>
      </c>
      <c r="M2797" s="663">
        <v>156.66</v>
      </c>
      <c r="N2797" s="662">
        <v>2</v>
      </c>
      <c r="O2797" s="745">
        <v>1</v>
      </c>
      <c r="P2797" s="663">
        <v>156.66</v>
      </c>
      <c r="Q2797" s="678">
        <v>1</v>
      </c>
      <c r="R2797" s="662">
        <v>2</v>
      </c>
      <c r="S2797" s="678">
        <v>1</v>
      </c>
      <c r="T2797" s="745">
        <v>1</v>
      </c>
      <c r="U2797" s="701">
        <v>1</v>
      </c>
    </row>
    <row r="2798" spans="1:21" ht="14.4" customHeight="1" x14ac:dyDescent="0.3">
      <c r="A2798" s="661">
        <v>12</v>
      </c>
      <c r="B2798" s="662" t="s">
        <v>543</v>
      </c>
      <c r="C2798" s="662" t="s">
        <v>2358</v>
      </c>
      <c r="D2798" s="743" t="s">
        <v>4571</v>
      </c>
      <c r="E2798" s="744" t="s">
        <v>2384</v>
      </c>
      <c r="F2798" s="662" t="s">
        <v>2351</v>
      </c>
      <c r="G2798" s="662" t="s">
        <v>2520</v>
      </c>
      <c r="H2798" s="662" t="s">
        <v>544</v>
      </c>
      <c r="I2798" s="662" t="s">
        <v>1069</v>
      </c>
      <c r="J2798" s="662" t="s">
        <v>1070</v>
      </c>
      <c r="K2798" s="662" t="s">
        <v>3592</v>
      </c>
      <c r="L2798" s="663">
        <v>54.81</v>
      </c>
      <c r="M2798" s="663">
        <v>54.81</v>
      </c>
      <c r="N2798" s="662">
        <v>1</v>
      </c>
      <c r="O2798" s="745">
        <v>0.5</v>
      </c>
      <c r="P2798" s="663">
        <v>54.81</v>
      </c>
      <c r="Q2798" s="678">
        <v>1</v>
      </c>
      <c r="R2798" s="662">
        <v>1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12</v>
      </c>
      <c r="B2799" s="662" t="s">
        <v>543</v>
      </c>
      <c r="C2799" s="662" t="s">
        <v>2358</v>
      </c>
      <c r="D2799" s="743" t="s">
        <v>4571</v>
      </c>
      <c r="E2799" s="744" t="s">
        <v>2384</v>
      </c>
      <c r="F2799" s="662" t="s">
        <v>2351</v>
      </c>
      <c r="G2799" s="662" t="s">
        <v>3598</v>
      </c>
      <c r="H2799" s="662" t="s">
        <v>544</v>
      </c>
      <c r="I2799" s="662" t="s">
        <v>3599</v>
      </c>
      <c r="J2799" s="662" t="s">
        <v>3600</v>
      </c>
      <c r="K2799" s="662" t="s">
        <v>3601</v>
      </c>
      <c r="L2799" s="663">
        <v>34.6</v>
      </c>
      <c r="M2799" s="663">
        <v>69.2</v>
      </c>
      <c r="N2799" s="662">
        <v>2</v>
      </c>
      <c r="O2799" s="745">
        <v>0.5</v>
      </c>
      <c r="P2799" s="663">
        <v>69.2</v>
      </c>
      <c r="Q2799" s="678">
        <v>1</v>
      </c>
      <c r="R2799" s="662">
        <v>2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12</v>
      </c>
      <c r="B2800" s="662" t="s">
        <v>543</v>
      </c>
      <c r="C2800" s="662" t="s">
        <v>2358</v>
      </c>
      <c r="D2800" s="743" t="s">
        <v>4571</v>
      </c>
      <c r="E2800" s="744" t="s">
        <v>2384</v>
      </c>
      <c r="F2800" s="662" t="s">
        <v>2351</v>
      </c>
      <c r="G2800" s="662" t="s">
        <v>2476</v>
      </c>
      <c r="H2800" s="662" t="s">
        <v>544</v>
      </c>
      <c r="I2800" s="662" t="s">
        <v>1059</v>
      </c>
      <c r="J2800" s="662" t="s">
        <v>1060</v>
      </c>
      <c r="K2800" s="662" t="s">
        <v>1061</v>
      </c>
      <c r="L2800" s="663">
        <v>60.9</v>
      </c>
      <c r="M2800" s="663">
        <v>60.9</v>
      </c>
      <c r="N2800" s="662">
        <v>1</v>
      </c>
      <c r="O2800" s="745">
        <v>1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12</v>
      </c>
      <c r="B2801" s="662" t="s">
        <v>543</v>
      </c>
      <c r="C2801" s="662" t="s">
        <v>2358</v>
      </c>
      <c r="D2801" s="743" t="s">
        <v>4571</v>
      </c>
      <c r="E2801" s="744" t="s">
        <v>2384</v>
      </c>
      <c r="F2801" s="662" t="s">
        <v>2351</v>
      </c>
      <c r="G2801" s="662" t="s">
        <v>2395</v>
      </c>
      <c r="H2801" s="662" t="s">
        <v>544</v>
      </c>
      <c r="I2801" s="662" t="s">
        <v>1868</v>
      </c>
      <c r="J2801" s="662" t="s">
        <v>1869</v>
      </c>
      <c r="K2801" s="662" t="s">
        <v>2310</v>
      </c>
      <c r="L2801" s="663">
        <v>88.1</v>
      </c>
      <c r="M2801" s="663">
        <v>88.1</v>
      </c>
      <c r="N2801" s="662">
        <v>1</v>
      </c>
      <c r="O2801" s="745">
        <v>1</v>
      </c>
      <c r="P2801" s="663">
        <v>88.1</v>
      </c>
      <c r="Q2801" s="678">
        <v>1</v>
      </c>
      <c r="R2801" s="662">
        <v>1</v>
      </c>
      <c r="S2801" s="678">
        <v>1</v>
      </c>
      <c r="T2801" s="745">
        <v>1</v>
      </c>
      <c r="U2801" s="701">
        <v>1</v>
      </c>
    </row>
    <row r="2802" spans="1:21" ht="14.4" customHeight="1" x14ac:dyDescent="0.3">
      <c r="A2802" s="661">
        <v>12</v>
      </c>
      <c r="B2802" s="662" t="s">
        <v>543</v>
      </c>
      <c r="C2802" s="662" t="s">
        <v>2358</v>
      </c>
      <c r="D2802" s="743" t="s">
        <v>4571</v>
      </c>
      <c r="E2802" s="744" t="s">
        <v>2384</v>
      </c>
      <c r="F2802" s="662" t="s">
        <v>2351</v>
      </c>
      <c r="G2802" s="662" t="s">
        <v>2400</v>
      </c>
      <c r="H2802" s="662" t="s">
        <v>544</v>
      </c>
      <c r="I2802" s="662" t="s">
        <v>1790</v>
      </c>
      <c r="J2802" s="662" t="s">
        <v>1791</v>
      </c>
      <c r="K2802" s="662" t="s">
        <v>2401</v>
      </c>
      <c r="L2802" s="663">
        <v>78.33</v>
      </c>
      <c r="M2802" s="663">
        <v>78.33</v>
      </c>
      <c r="N2802" s="662">
        <v>1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12</v>
      </c>
      <c r="B2803" s="662" t="s">
        <v>543</v>
      </c>
      <c r="C2803" s="662" t="s">
        <v>2358</v>
      </c>
      <c r="D2803" s="743" t="s">
        <v>4571</v>
      </c>
      <c r="E2803" s="744" t="s">
        <v>2384</v>
      </c>
      <c r="F2803" s="662" t="s">
        <v>2351</v>
      </c>
      <c r="G2803" s="662" t="s">
        <v>2412</v>
      </c>
      <c r="H2803" s="662" t="s">
        <v>544</v>
      </c>
      <c r="I2803" s="662" t="s">
        <v>2413</v>
      </c>
      <c r="J2803" s="662" t="s">
        <v>1457</v>
      </c>
      <c r="K2803" s="662" t="s">
        <v>2414</v>
      </c>
      <c r="L2803" s="663">
        <v>22.44</v>
      </c>
      <c r="M2803" s="663">
        <v>89.76</v>
      </c>
      <c r="N2803" s="662">
        <v>4</v>
      </c>
      <c r="O2803" s="745">
        <v>3</v>
      </c>
      <c r="P2803" s="663">
        <v>22.44</v>
      </c>
      <c r="Q2803" s="678">
        <v>0.25</v>
      </c>
      <c r="R2803" s="662">
        <v>1</v>
      </c>
      <c r="S2803" s="678">
        <v>0.25</v>
      </c>
      <c r="T2803" s="745">
        <v>1</v>
      </c>
      <c r="U2803" s="701">
        <v>0.33333333333333331</v>
      </c>
    </row>
    <row r="2804" spans="1:21" ht="14.4" customHeight="1" x14ac:dyDescent="0.3">
      <c r="A2804" s="661">
        <v>12</v>
      </c>
      <c r="B2804" s="662" t="s">
        <v>543</v>
      </c>
      <c r="C2804" s="662" t="s">
        <v>2358</v>
      </c>
      <c r="D2804" s="743" t="s">
        <v>4571</v>
      </c>
      <c r="E2804" s="744" t="s">
        <v>2388</v>
      </c>
      <c r="F2804" s="662" t="s">
        <v>2351</v>
      </c>
      <c r="G2804" s="662" t="s">
        <v>2754</v>
      </c>
      <c r="H2804" s="662" t="s">
        <v>544</v>
      </c>
      <c r="I2804" s="662" t="s">
        <v>4526</v>
      </c>
      <c r="J2804" s="662" t="s">
        <v>2759</v>
      </c>
      <c r="K2804" s="662" t="s">
        <v>4527</v>
      </c>
      <c r="L2804" s="663">
        <v>0</v>
      </c>
      <c r="M2804" s="663">
        <v>0</v>
      </c>
      <c r="N2804" s="662">
        <v>1</v>
      </c>
      <c r="O2804" s="745">
        <v>1</v>
      </c>
      <c r="P2804" s="663">
        <v>0</v>
      </c>
      <c r="Q2804" s="678"/>
      <c r="R2804" s="662">
        <v>1</v>
      </c>
      <c r="S2804" s="678">
        <v>1</v>
      </c>
      <c r="T2804" s="745">
        <v>1</v>
      </c>
      <c r="U2804" s="701">
        <v>1</v>
      </c>
    </row>
    <row r="2805" spans="1:21" ht="14.4" customHeight="1" x14ac:dyDescent="0.3">
      <c r="A2805" s="661">
        <v>12</v>
      </c>
      <c r="B2805" s="662" t="s">
        <v>543</v>
      </c>
      <c r="C2805" s="662" t="s">
        <v>2358</v>
      </c>
      <c r="D2805" s="743" t="s">
        <v>4571</v>
      </c>
      <c r="E2805" s="744" t="s">
        <v>2388</v>
      </c>
      <c r="F2805" s="662" t="s">
        <v>2351</v>
      </c>
      <c r="G2805" s="662" t="s">
        <v>2402</v>
      </c>
      <c r="H2805" s="662" t="s">
        <v>544</v>
      </c>
      <c r="I2805" s="662" t="s">
        <v>2403</v>
      </c>
      <c r="J2805" s="662" t="s">
        <v>1386</v>
      </c>
      <c r="K2805" s="662" t="s">
        <v>2404</v>
      </c>
      <c r="L2805" s="663">
        <v>54.23</v>
      </c>
      <c r="M2805" s="663">
        <v>54.23</v>
      </c>
      <c r="N2805" s="662">
        <v>1</v>
      </c>
      <c r="O2805" s="745">
        <v>1</v>
      </c>
      <c r="P2805" s="663">
        <v>54.23</v>
      </c>
      <c r="Q2805" s="678">
        <v>1</v>
      </c>
      <c r="R2805" s="662">
        <v>1</v>
      </c>
      <c r="S2805" s="678">
        <v>1</v>
      </c>
      <c r="T2805" s="745">
        <v>1</v>
      </c>
      <c r="U2805" s="701">
        <v>1</v>
      </c>
    </row>
    <row r="2806" spans="1:21" ht="14.4" customHeight="1" x14ac:dyDescent="0.3">
      <c r="A2806" s="661">
        <v>12</v>
      </c>
      <c r="B2806" s="662" t="s">
        <v>543</v>
      </c>
      <c r="C2806" s="662" t="s">
        <v>2358</v>
      </c>
      <c r="D2806" s="743" t="s">
        <v>4571</v>
      </c>
      <c r="E2806" s="744" t="s">
        <v>2388</v>
      </c>
      <c r="F2806" s="662" t="s">
        <v>2351</v>
      </c>
      <c r="G2806" s="662" t="s">
        <v>2412</v>
      </c>
      <c r="H2806" s="662" t="s">
        <v>544</v>
      </c>
      <c r="I2806" s="662" t="s">
        <v>2413</v>
      </c>
      <c r="J2806" s="662" t="s">
        <v>1457</v>
      </c>
      <c r="K2806" s="662" t="s">
        <v>2414</v>
      </c>
      <c r="L2806" s="663">
        <v>42.54</v>
      </c>
      <c r="M2806" s="663">
        <v>42.54</v>
      </c>
      <c r="N2806" s="662">
        <v>1</v>
      </c>
      <c r="O2806" s="745">
        <v>1</v>
      </c>
      <c r="P2806" s="663">
        <v>42.54</v>
      </c>
      <c r="Q2806" s="678">
        <v>1</v>
      </c>
      <c r="R2806" s="662">
        <v>1</v>
      </c>
      <c r="S2806" s="678">
        <v>1</v>
      </c>
      <c r="T2806" s="745">
        <v>1</v>
      </c>
      <c r="U2806" s="701">
        <v>1</v>
      </c>
    </row>
    <row r="2807" spans="1:21" ht="14.4" customHeight="1" x14ac:dyDescent="0.3">
      <c r="A2807" s="661">
        <v>12</v>
      </c>
      <c r="B2807" s="662" t="s">
        <v>543</v>
      </c>
      <c r="C2807" s="662" t="s">
        <v>2358</v>
      </c>
      <c r="D2807" s="743" t="s">
        <v>4571</v>
      </c>
      <c r="E2807" s="744" t="s">
        <v>2377</v>
      </c>
      <c r="F2807" s="662" t="s">
        <v>2351</v>
      </c>
      <c r="G2807" s="662" t="s">
        <v>2400</v>
      </c>
      <c r="H2807" s="662" t="s">
        <v>544</v>
      </c>
      <c r="I2807" s="662" t="s">
        <v>2454</v>
      </c>
      <c r="J2807" s="662" t="s">
        <v>1791</v>
      </c>
      <c r="K2807" s="662" t="s">
        <v>2455</v>
      </c>
      <c r="L2807" s="663">
        <v>0</v>
      </c>
      <c r="M2807" s="663">
        <v>0</v>
      </c>
      <c r="N2807" s="662">
        <v>1</v>
      </c>
      <c r="O2807" s="745">
        <v>1</v>
      </c>
      <c r="P2807" s="663">
        <v>0</v>
      </c>
      <c r="Q2807" s="678"/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12</v>
      </c>
      <c r="B2808" s="662" t="s">
        <v>543</v>
      </c>
      <c r="C2808" s="662" t="s">
        <v>2358</v>
      </c>
      <c r="D2808" s="743" t="s">
        <v>4571</v>
      </c>
      <c r="E2808" s="744" t="s">
        <v>2377</v>
      </c>
      <c r="F2808" s="662" t="s">
        <v>2351</v>
      </c>
      <c r="G2808" s="662" t="s">
        <v>2412</v>
      </c>
      <c r="H2808" s="662" t="s">
        <v>544</v>
      </c>
      <c r="I2808" s="662" t="s">
        <v>2664</v>
      </c>
      <c r="J2808" s="662" t="s">
        <v>2665</v>
      </c>
      <c r="K2808" s="662" t="s">
        <v>2666</v>
      </c>
      <c r="L2808" s="663">
        <v>33.44</v>
      </c>
      <c r="M2808" s="663">
        <v>33.44</v>
      </c>
      <c r="N2808" s="662">
        <v>1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12</v>
      </c>
      <c r="B2809" s="662" t="s">
        <v>543</v>
      </c>
      <c r="C2809" s="662" t="s">
        <v>2360</v>
      </c>
      <c r="D2809" s="743" t="s">
        <v>4572</v>
      </c>
      <c r="E2809" s="744" t="s">
        <v>2374</v>
      </c>
      <c r="F2809" s="662" t="s">
        <v>2353</v>
      </c>
      <c r="G2809" s="662" t="s">
        <v>2992</v>
      </c>
      <c r="H2809" s="662" t="s">
        <v>544</v>
      </c>
      <c r="I2809" s="662" t="s">
        <v>3674</v>
      </c>
      <c r="J2809" s="662" t="s">
        <v>3008</v>
      </c>
      <c r="K2809" s="662" t="s">
        <v>3675</v>
      </c>
      <c r="L2809" s="663">
        <v>1500</v>
      </c>
      <c r="M2809" s="663">
        <v>15000</v>
      </c>
      <c r="N2809" s="662">
        <v>10</v>
      </c>
      <c r="O2809" s="745">
        <v>1</v>
      </c>
      <c r="P2809" s="663">
        <v>15000</v>
      </c>
      <c r="Q2809" s="678">
        <v>1</v>
      </c>
      <c r="R2809" s="662">
        <v>10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12</v>
      </c>
      <c r="B2810" s="662" t="s">
        <v>543</v>
      </c>
      <c r="C2810" s="662" t="s">
        <v>2360</v>
      </c>
      <c r="D2810" s="743" t="s">
        <v>4572</v>
      </c>
      <c r="E2810" s="744" t="s">
        <v>2374</v>
      </c>
      <c r="F2810" s="662" t="s">
        <v>2353</v>
      </c>
      <c r="G2810" s="662" t="s">
        <v>2992</v>
      </c>
      <c r="H2810" s="662" t="s">
        <v>544</v>
      </c>
      <c r="I2810" s="662" t="s">
        <v>3015</v>
      </c>
      <c r="J2810" s="662" t="s">
        <v>3016</v>
      </c>
      <c r="K2810" s="662" t="s">
        <v>3017</v>
      </c>
      <c r="L2810" s="663">
        <v>1500</v>
      </c>
      <c r="M2810" s="663">
        <v>22500</v>
      </c>
      <c r="N2810" s="662">
        <v>15</v>
      </c>
      <c r="O2810" s="745">
        <v>1</v>
      </c>
      <c r="P2810" s="663">
        <v>22500</v>
      </c>
      <c r="Q2810" s="678">
        <v>1</v>
      </c>
      <c r="R2810" s="662">
        <v>15</v>
      </c>
      <c r="S2810" s="678">
        <v>1</v>
      </c>
      <c r="T2810" s="745">
        <v>1</v>
      </c>
      <c r="U2810" s="701">
        <v>1</v>
      </c>
    </row>
    <row r="2811" spans="1:21" ht="14.4" customHeight="1" x14ac:dyDescent="0.3">
      <c r="A2811" s="661">
        <v>12</v>
      </c>
      <c r="B2811" s="662" t="s">
        <v>543</v>
      </c>
      <c r="C2811" s="662" t="s">
        <v>2360</v>
      </c>
      <c r="D2811" s="743" t="s">
        <v>4572</v>
      </c>
      <c r="E2811" s="744" t="s">
        <v>2375</v>
      </c>
      <c r="F2811" s="662" t="s">
        <v>2351</v>
      </c>
      <c r="G2811" s="662" t="s">
        <v>2763</v>
      </c>
      <c r="H2811" s="662" t="s">
        <v>544</v>
      </c>
      <c r="I2811" s="662" t="s">
        <v>2764</v>
      </c>
      <c r="J2811" s="662" t="s">
        <v>2765</v>
      </c>
      <c r="K2811" s="662" t="s">
        <v>2766</v>
      </c>
      <c r="L2811" s="663">
        <v>741.88</v>
      </c>
      <c r="M2811" s="663">
        <v>5193.16</v>
      </c>
      <c r="N2811" s="662">
        <v>7</v>
      </c>
      <c r="O2811" s="745">
        <v>2.5</v>
      </c>
      <c r="P2811" s="663">
        <v>2225.64</v>
      </c>
      <c r="Q2811" s="678">
        <v>0.42857142857142855</v>
      </c>
      <c r="R2811" s="662">
        <v>3</v>
      </c>
      <c r="S2811" s="678">
        <v>0.42857142857142855</v>
      </c>
      <c r="T2811" s="745">
        <v>1</v>
      </c>
      <c r="U2811" s="701">
        <v>0.4</v>
      </c>
    </row>
    <row r="2812" spans="1:21" ht="14.4" customHeight="1" x14ac:dyDescent="0.3">
      <c r="A2812" s="661">
        <v>12</v>
      </c>
      <c r="B2812" s="662" t="s">
        <v>543</v>
      </c>
      <c r="C2812" s="662" t="s">
        <v>2360</v>
      </c>
      <c r="D2812" s="743" t="s">
        <v>4572</v>
      </c>
      <c r="E2812" s="744" t="s">
        <v>2375</v>
      </c>
      <c r="F2812" s="662" t="s">
        <v>2351</v>
      </c>
      <c r="G2812" s="662" t="s">
        <v>2763</v>
      </c>
      <c r="H2812" s="662" t="s">
        <v>544</v>
      </c>
      <c r="I2812" s="662" t="s">
        <v>2767</v>
      </c>
      <c r="J2812" s="662" t="s">
        <v>2768</v>
      </c>
      <c r="K2812" s="662" t="s">
        <v>2769</v>
      </c>
      <c r="L2812" s="663">
        <v>1154.81</v>
      </c>
      <c r="M2812" s="663">
        <v>21941.39</v>
      </c>
      <c r="N2812" s="662">
        <v>19</v>
      </c>
      <c r="O2812" s="745">
        <v>2.5</v>
      </c>
      <c r="P2812" s="663">
        <v>15012.529999999999</v>
      </c>
      <c r="Q2812" s="678">
        <v>0.68421052631578949</v>
      </c>
      <c r="R2812" s="662">
        <v>13</v>
      </c>
      <c r="S2812" s="678">
        <v>0.68421052631578949</v>
      </c>
      <c r="T2812" s="745">
        <v>2</v>
      </c>
      <c r="U2812" s="701">
        <v>0.8</v>
      </c>
    </row>
    <row r="2813" spans="1:21" ht="14.4" customHeight="1" x14ac:dyDescent="0.3">
      <c r="A2813" s="661">
        <v>12</v>
      </c>
      <c r="B2813" s="662" t="s">
        <v>543</v>
      </c>
      <c r="C2813" s="662" t="s">
        <v>2360</v>
      </c>
      <c r="D2813" s="743" t="s">
        <v>4572</v>
      </c>
      <c r="E2813" s="744" t="s">
        <v>2375</v>
      </c>
      <c r="F2813" s="662" t="s">
        <v>2351</v>
      </c>
      <c r="G2813" s="662" t="s">
        <v>2763</v>
      </c>
      <c r="H2813" s="662" t="s">
        <v>544</v>
      </c>
      <c r="I2813" s="662" t="s">
        <v>3076</v>
      </c>
      <c r="J2813" s="662" t="s">
        <v>2768</v>
      </c>
      <c r="K2813" s="662" t="s">
        <v>3077</v>
      </c>
      <c r="L2813" s="663">
        <v>0</v>
      </c>
      <c r="M2813" s="663">
        <v>0</v>
      </c>
      <c r="N2813" s="662">
        <v>18</v>
      </c>
      <c r="O2813" s="745">
        <v>8.5</v>
      </c>
      <c r="P2813" s="663">
        <v>0</v>
      </c>
      <c r="Q2813" s="678"/>
      <c r="R2813" s="662">
        <v>11</v>
      </c>
      <c r="S2813" s="678">
        <v>0.61111111111111116</v>
      </c>
      <c r="T2813" s="745">
        <v>5</v>
      </c>
      <c r="U2813" s="701">
        <v>0.58823529411764708</v>
      </c>
    </row>
    <row r="2814" spans="1:21" ht="14.4" customHeight="1" x14ac:dyDescent="0.3">
      <c r="A2814" s="661">
        <v>12</v>
      </c>
      <c r="B2814" s="662" t="s">
        <v>543</v>
      </c>
      <c r="C2814" s="662" t="s">
        <v>2360</v>
      </c>
      <c r="D2814" s="743" t="s">
        <v>4572</v>
      </c>
      <c r="E2814" s="744" t="s">
        <v>2375</v>
      </c>
      <c r="F2814" s="662" t="s">
        <v>2351</v>
      </c>
      <c r="G2814" s="662" t="s">
        <v>2763</v>
      </c>
      <c r="H2814" s="662" t="s">
        <v>544</v>
      </c>
      <c r="I2814" s="662" t="s">
        <v>3742</v>
      </c>
      <c r="J2814" s="662" t="s">
        <v>2765</v>
      </c>
      <c r="K2814" s="662" t="s">
        <v>3743</v>
      </c>
      <c r="L2814" s="663">
        <v>0</v>
      </c>
      <c r="M2814" s="663">
        <v>0</v>
      </c>
      <c r="N2814" s="662">
        <v>21</v>
      </c>
      <c r="O2814" s="745">
        <v>8</v>
      </c>
      <c r="P2814" s="663">
        <v>0</v>
      </c>
      <c r="Q2814" s="678"/>
      <c r="R2814" s="662">
        <v>12</v>
      </c>
      <c r="S2814" s="678">
        <v>0.5714285714285714</v>
      </c>
      <c r="T2814" s="745">
        <v>5</v>
      </c>
      <c r="U2814" s="701">
        <v>0.625</v>
      </c>
    </row>
    <row r="2815" spans="1:21" ht="14.4" customHeight="1" x14ac:dyDescent="0.3">
      <c r="A2815" s="661">
        <v>12</v>
      </c>
      <c r="B2815" s="662" t="s">
        <v>543</v>
      </c>
      <c r="C2815" s="662" t="s">
        <v>2360</v>
      </c>
      <c r="D2815" s="743" t="s">
        <v>4572</v>
      </c>
      <c r="E2815" s="744" t="s">
        <v>2375</v>
      </c>
      <c r="F2815" s="662" t="s">
        <v>2351</v>
      </c>
      <c r="G2815" s="662" t="s">
        <v>2395</v>
      </c>
      <c r="H2815" s="662" t="s">
        <v>544</v>
      </c>
      <c r="I2815" s="662" t="s">
        <v>1868</v>
      </c>
      <c r="J2815" s="662" t="s">
        <v>1869</v>
      </c>
      <c r="K2815" s="662" t="s">
        <v>2310</v>
      </c>
      <c r="L2815" s="663">
        <v>88.1</v>
      </c>
      <c r="M2815" s="663">
        <v>528.59999999999991</v>
      </c>
      <c r="N2815" s="662">
        <v>6</v>
      </c>
      <c r="O2815" s="745">
        <v>0.5</v>
      </c>
      <c r="P2815" s="663">
        <v>264.29999999999995</v>
      </c>
      <c r="Q2815" s="678">
        <v>0.5</v>
      </c>
      <c r="R2815" s="662">
        <v>3</v>
      </c>
      <c r="S2815" s="678">
        <v>0.5</v>
      </c>
      <c r="T2815" s="745">
        <v>0.25</v>
      </c>
      <c r="U2815" s="701">
        <v>0.5</v>
      </c>
    </row>
    <row r="2816" spans="1:21" ht="14.4" customHeight="1" x14ac:dyDescent="0.3">
      <c r="A2816" s="661">
        <v>12</v>
      </c>
      <c r="B2816" s="662" t="s">
        <v>543</v>
      </c>
      <c r="C2816" s="662" t="s">
        <v>2360</v>
      </c>
      <c r="D2816" s="743" t="s">
        <v>4572</v>
      </c>
      <c r="E2816" s="744" t="s">
        <v>2375</v>
      </c>
      <c r="F2816" s="662" t="s">
        <v>2351</v>
      </c>
      <c r="G2816" s="662" t="s">
        <v>3099</v>
      </c>
      <c r="H2816" s="662" t="s">
        <v>544</v>
      </c>
      <c r="I2816" s="662" t="s">
        <v>3845</v>
      </c>
      <c r="J2816" s="662" t="s">
        <v>3846</v>
      </c>
      <c r="K2816" s="662" t="s">
        <v>3102</v>
      </c>
      <c r="L2816" s="663">
        <v>138.88999999999999</v>
      </c>
      <c r="M2816" s="663">
        <v>833.33999999999992</v>
      </c>
      <c r="N2816" s="662">
        <v>6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12</v>
      </c>
      <c r="B2817" s="662" t="s">
        <v>543</v>
      </c>
      <c r="C2817" s="662" t="s">
        <v>2360</v>
      </c>
      <c r="D2817" s="743" t="s">
        <v>4572</v>
      </c>
      <c r="E2817" s="744" t="s">
        <v>2375</v>
      </c>
      <c r="F2817" s="662" t="s">
        <v>2351</v>
      </c>
      <c r="G2817" s="662" t="s">
        <v>3099</v>
      </c>
      <c r="H2817" s="662" t="s">
        <v>544</v>
      </c>
      <c r="I2817" s="662" t="s">
        <v>3764</v>
      </c>
      <c r="J2817" s="662" t="s">
        <v>3101</v>
      </c>
      <c r="K2817" s="662" t="s">
        <v>2232</v>
      </c>
      <c r="L2817" s="663">
        <v>123.02</v>
      </c>
      <c r="M2817" s="663">
        <v>369.06</v>
      </c>
      <c r="N2817" s="662">
        <v>3</v>
      </c>
      <c r="O2817" s="745">
        <v>1</v>
      </c>
      <c r="P2817" s="663">
        <v>369.06</v>
      </c>
      <c r="Q2817" s="678">
        <v>1</v>
      </c>
      <c r="R2817" s="662">
        <v>3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12</v>
      </c>
      <c r="B2818" s="662" t="s">
        <v>543</v>
      </c>
      <c r="C2818" s="662" t="s">
        <v>2360</v>
      </c>
      <c r="D2818" s="743" t="s">
        <v>4572</v>
      </c>
      <c r="E2818" s="744" t="s">
        <v>2375</v>
      </c>
      <c r="F2818" s="662" t="s">
        <v>2351</v>
      </c>
      <c r="G2818" s="662" t="s">
        <v>3099</v>
      </c>
      <c r="H2818" s="662" t="s">
        <v>544</v>
      </c>
      <c r="I2818" s="662" t="s">
        <v>3100</v>
      </c>
      <c r="J2818" s="662" t="s">
        <v>3101</v>
      </c>
      <c r="K2818" s="662" t="s">
        <v>3102</v>
      </c>
      <c r="L2818" s="663">
        <v>0</v>
      </c>
      <c r="M2818" s="663">
        <v>0</v>
      </c>
      <c r="N2818" s="662">
        <v>6</v>
      </c>
      <c r="O2818" s="745">
        <v>0.5</v>
      </c>
      <c r="P2818" s="663">
        <v>0</v>
      </c>
      <c r="Q2818" s="678"/>
      <c r="R2818" s="662">
        <v>6</v>
      </c>
      <c r="S2818" s="678">
        <v>1</v>
      </c>
      <c r="T2818" s="745">
        <v>0.5</v>
      </c>
      <c r="U2818" s="701">
        <v>1</v>
      </c>
    </row>
    <row r="2819" spans="1:21" ht="14.4" customHeight="1" x14ac:dyDescent="0.3">
      <c r="A2819" s="661">
        <v>12</v>
      </c>
      <c r="B2819" s="662" t="s">
        <v>543</v>
      </c>
      <c r="C2819" s="662" t="s">
        <v>2360</v>
      </c>
      <c r="D2819" s="743" t="s">
        <v>4572</v>
      </c>
      <c r="E2819" s="744" t="s">
        <v>2375</v>
      </c>
      <c r="F2819" s="662" t="s">
        <v>2351</v>
      </c>
      <c r="G2819" s="662" t="s">
        <v>2495</v>
      </c>
      <c r="H2819" s="662" t="s">
        <v>544</v>
      </c>
      <c r="I2819" s="662" t="s">
        <v>2586</v>
      </c>
      <c r="J2819" s="662" t="s">
        <v>1230</v>
      </c>
      <c r="K2819" s="662" t="s">
        <v>2587</v>
      </c>
      <c r="L2819" s="663">
        <v>0</v>
      </c>
      <c r="M2819" s="663">
        <v>0</v>
      </c>
      <c r="N2819" s="662">
        <v>3</v>
      </c>
      <c r="O2819" s="745">
        <v>1</v>
      </c>
      <c r="P2819" s="663">
        <v>0</v>
      </c>
      <c r="Q2819" s="678"/>
      <c r="R2819" s="662">
        <v>3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12</v>
      </c>
      <c r="B2820" s="662" t="s">
        <v>543</v>
      </c>
      <c r="C2820" s="662" t="s">
        <v>2360</v>
      </c>
      <c r="D2820" s="743" t="s">
        <v>4572</v>
      </c>
      <c r="E2820" s="744" t="s">
        <v>2375</v>
      </c>
      <c r="F2820" s="662" t="s">
        <v>2351</v>
      </c>
      <c r="G2820" s="662" t="s">
        <v>2495</v>
      </c>
      <c r="H2820" s="662" t="s">
        <v>544</v>
      </c>
      <c r="I2820" s="662" t="s">
        <v>3103</v>
      </c>
      <c r="J2820" s="662" t="s">
        <v>1230</v>
      </c>
      <c r="K2820" s="662" t="s">
        <v>3104</v>
      </c>
      <c r="L2820" s="663">
        <v>0</v>
      </c>
      <c r="M2820" s="663">
        <v>0</v>
      </c>
      <c r="N2820" s="662">
        <v>12</v>
      </c>
      <c r="O2820" s="745">
        <v>3</v>
      </c>
      <c r="P2820" s="663">
        <v>0</v>
      </c>
      <c r="Q2820" s="678"/>
      <c r="R2820" s="662">
        <v>4</v>
      </c>
      <c r="S2820" s="678">
        <v>0.33333333333333331</v>
      </c>
      <c r="T2820" s="745">
        <v>1</v>
      </c>
      <c r="U2820" s="701">
        <v>0.33333333333333331</v>
      </c>
    </row>
    <row r="2821" spans="1:21" ht="14.4" customHeight="1" x14ac:dyDescent="0.3">
      <c r="A2821" s="661">
        <v>12</v>
      </c>
      <c r="B2821" s="662" t="s">
        <v>543</v>
      </c>
      <c r="C2821" s="662" t="s">
        <v>2360</v>
      </c>
      <c r="D2821" s="743" t="s">
        <v>4572</v>
      </c>
      <c r="E2821" s="744" t="s">
        <v>2375</v>
      </c>
      <c r="F2821" s="662" t="s">
        <v>2351</v>
      </c>
      <c r="G2821" s="662" t="s">
        <v>2495</v>
      </c>
      <c r="H2821" s="662" t="s">
        <v>544</v>
      </c>
      <c r="I2821" s="662" t="s">
        <v>2855</v>
      </c>
      <c r="J2821" s="662" t="s">
        <v>2853</v>
      </c>
      <c r="K2821" s="662" t="s">
        <v>2856</v>
      </c>
      <c r="L2821" s="663">
        <v>405.16</v>
      </c>
      <c r="M2821" s="663">
        <v>8103.2000000000007</v>
      </c>
      <c r="N2821" s="662">
        <v>20</v>
      </c>
      <c r="O2821" s="745">
        <v>7</v>
      </c>
      <c r="P2821" s="663">
        <v>3646.4400000000005</v>
      </c>
      <c r="Q2821" s="678">
        <v>0.45</v>
      </c>
      <c r="R2821" s="662">
        <v>9</v>
      </c>
      <c r="S2821" s="678">
        <v>0.45</v>
      </c>
      <c r="T2821" s="745">
        <v>3</v>
      </c>
      <c r="U2821" s="701">
        <v>0.42857142857142855</v>
      </c>
    </row>
    <row r="2822" spans="1:21" ht="14.4" customHeight="1" x14ac:dyDescent="0.3">
      <c r="A2822" s="661">
        <v>12</v>
      </c>
      <c r="B2822" s="662" t="s">
        <v>543</v>
      </c>
      <c r="C2822" s="662" t="s">
        <v>2360</v>
      </c>
      <c r="D2822" s="743" t="s">
        <v>4572</v>
      </c>
      <c r="E2822" s="744" t="s">
        <v>2375</v>
      </c>
      <c r="F2822" s="662" t="s">
        <v>2351</v>
      </c>
      <c r="G2822" s="662" t="s">
        <v>2495</v>
      </c>
      <c r="H2822" s="662" t="s">
        <v>544</v>
      </c>
      <c r="I2822" s="662" t="s">
        <v>2855</v>
      </c>
      <c r="J2822" s="662" t="s">
        <v>2853</v>
      </c>
      <c r="K2822" s="662" t="s">
        <v>2856</v>
      </c>
      <c r="L2822" s="663">
        <v>220.09</v>
      </c>
      <c r="M2822" s="663">
        <v>21788.910000000003</v>
      </c>
      <c r="N2822" s="662">
        <v>99</v>
      </c>
      <c r="O2822" s="745">
        <v>22.5</v>
      </c>
      <c r="P2822" s="663">
        <v>14085.760000000004</v>
      </c>
      <c r="Q2822" s="678">
        <v>0.64646464646464652</v>
      </c>
      <c r="R2822" s="662">
        <v>64</v>
      </c>
      <c r="S2822" s="678">
        <v>0.64646464646464652</v>
      </c>
      <c r="T2822" s="745">
        <v>14</v>
      </c>
      <c r="U2822" s="701">
        <v>0.62222222222222223</v>
      </c>
    </row>
    <row r="2823" spans="1:21" ht="14.4" customHeight="1" x14ac:dyDescent="0.3">
      <c r="A2823" s="661">
        <v>12</v>
      </c>
      <c r="B2823" s="662" t="s">
        <v>543</v>
      </c>
      <c r="C2823" s="662" t="s">
        <v>2360</v>
      </c>
      <c r="D2823" s="743" t="s">
        <v>4572</v>
      </c>
      <c r="E2823" s="744" t="s">
        <v>2375</v>
      </c>
      <c r="F2823" s="662" t="s">
        <v>2351</v>
      </c>
      <c r="G2823" s="662" t="s">
        <v>2495</v>
      </c>
      <c r="H2823" s="662" t="s">
        <v>544</v>
      </c>
      <c r="I2823" s="662" t="s">
        <v>1229</v>
      </c>
      <c r="J2823" s="662" t="s">
        <v>1230</v>
      </c>
      <c r="K2823" s="662" t="s">
        <v>2634</v>
      </c>
      <c r="L2823" s="663">
        <v>104.17</v>
      </c>
      <c r="M2823" s="663">
        <v>1041.7</v>
      </c>
      <c r="N2823" s="662">
        <v>10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12</v>
      </c>
      <c r="B2824" s="662" t="s">
        <v>543</v>
      </c>
      <c r="C2824" s="662" t="s">
        <v>2360</v>
      </c>
      <c r="D2824" s="743" t="s">
        <v>4572</v>
      </c>
      <c r="E2824" s="744" t="s">
        <v>2375</v>
      </c>
      <c r="F2824" s="662" t="s">
        <v>2351</v>
      </c>
      <c r="G2824" s="662" t="s">
        <v>2495</v>
      </c>
      <c r="H2824" s="662" t="s">
        <v>544</v>
      </c>
      <c r="I2824" s="662" t="s">
        <v>3633</v>
      </c>
      <c r="J2824" s="662" t="s">
        <v>2497</v>
      </c>
      <c r="K2824" s="662" t="s">
        <v>3634</v>
      </c>
      <c r="L2824" s="663">
        <v>0</v>
      </c>
      <c r="M2824" s="663">
        <v>0</v>
      </c>
      <c r="N2824" s="662">
        <v>1</v>
      </c>
      <c r="O2824" s="745">
        <v>1</v>
      </c>
      <c r="P2824" s="663"/>
      <c r="Q2824" s="678"/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12</v>
      </c>
      <c r="B2825" s="662" t="s">
        <v>543</v>
      </c>
      <c r="C2825" s="662" t="s">
        <v>2360</v>
      </c>
      <c r="D2825" s="743" t="s">
        <v>4572</v>
      </c>
      <c r="E2825" s="744" t="s">
        <v>2375</v>
      </c>
      <c r="F2825" s="662" t="s">
        <v>2351</v>
      </c>
      <c r="G2825" s="662" t="s">
        <v>2870</v>
      </c>
      <c r="H2825" s="662" t="s">
        <v>544</v>
      </c>
      <c r="I2825" s="662" t="s">
        <v>2877</v>
      </c>
      <c r="J2825" s="662" t="s">
        <v>2872</v>
      </c>
      <c r="K2825" s="662" t="s">
        <v>2873</v>
      </c>
      <c r="L2825" s="663">
        <v>854.27</v>
      </c>
      <c r="M2825" s="663">
        <v>9396.9700000000012</v>
      </c>
      <c r="N2825" s="662">
        <v>11</v>
      </c>
      <c r="O2825" s="745">
        <v>5.5</v>
      </c>
      <c r="P2825" s="663">
        <v>3417.08</v>
      </c>
      <c r="Q2825" s="678">
        <v>0.36363636363636359</v>
      </c>
      <c r="R2825" s="662">
        <v>4</v>
      </c>
      <c r="S2825" s="678">
        <v>0.36363636363636365</v>
      </c>
      <c r="T2825" s="745">
        <v>1.75</v>
      </c>
      <c r="U2825" s="701">
        <v>0.31818181818181818</v>
      </c>
    </row>
    <row r="2826" spans="1:21" ht="14.4" customHeight="1" x14ac:dyDescent="0.3">
      <c r="A2826" s="661">
        <v>12</v>
      </c>
      <c r="B2826" s="662" t="s">
        <v>543</v>
      </c>
      <c r="C2826" s="662" t="s">
        <v>2360</v>
      </c>
      <c r="D2826" s="743" t="s">
        <v>4572</v>
      </c>
      <c r="E2826" s="744" t="s">
        <v>2375</v>
      </c>
      <c r="F2826" s="662" t="s">
        <v>2351</v>
      </c>
      <c r="G2826" s="662" t="s">
        <v>2870</v>
      </c>
      <c r="H2826" s="662" t="s">
        <v>544</v>
      </c>
      <c r="I2826" s="662" t="s">
        <v>3113</v>
      </c>
      <c r="J2826" s="662" t="s">
        <v>2872</v>
      </c>
      <c r="K2826" s="662" t="s">
        <v>3114</v>
      </c>
      <c r="L2826" s="663">
        <v>0</v>
      </c>
      <c r="M2826" s="663">
        <v>0</v>
      </c>
      <c r="N2826" s="662">
        <v>1</v>
      </c>
      <c r="O2826" s="745">
        <v>1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12</v>
      </c>
      <c r="B2827" s="662" t="s">
        <v>543</v>
      </c>
      <c r="C2827" s="662" t="s">
        <v>2360</v>
      </c>
      <c r="D2827" s="743" t="s">
        <v>4572</v>
      </c>
      <c r="E2827" s="744" t="s">
        <v>2375</v>
      </c>
      <c r="F2827" s="662" t="s">
        <v>2351</v>
      </c>
      <c r="G2827" s="662" t="s">
        <v>2412</v>
      </c>
      <c r="H2827" s="662" t="s">
        <v>544</v>
      </c>
      <c r="I2827" s="662" t="s">
        <v>1774</v>
      </c>
      <c r="J2827" s="662" t="s">
        <v>1775</v>
      </c>
      <c r="K2827" s="662" t="s">
        <v>2414</v>
      </c>
      <c r="L2827" s="663">
        <v>22.44</v>
      </c>
      <c r="M2827" s="663">
        <v>44.88</v>
      </c>
      <c r="N2827" s="662">
        <v>2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12</v>
      </c>
      <c r="B2828" s="662" t="s">
        <v>543</v>
      </c>
      <c r="C2828" s="662" t="s">
        <v>2360</v>
      </c>
      <c r="D2828" s="743" t="s">
        <v>4572</v>
      </c>
      <c r="E2828" s="744" t="s">
        <v>2375</v>
      </c>
      <c r="F2828" s="662" t="s">
        <v>2351</v>
      </c>
      <c r="G2828" s="662" t="s">
        <v>2537</v>
      </c>
      <c r="H2828" s="662" t="s">
        <v>1529</v>
      </c>
      <c r="I2828" s="662" t="s">
        <v>2620</v>
      </c>
      <c r="J2828" s="662" t="s">
        <v>1544</v>
      </c>
      <c r="K2828" s="662" t="s">
        <v>2621</v>
      </c>
      <c r="L2828" s="663">
        <v>438.49</v>
      </c>
      <c r="M2828" s="663">
        <v>1315.47</v>
      </c>
      <c r="N2828" s="662">
        <v>3</v>
      </c>
      <c r="O2828" s="745">
        <v>2</v>
      </c>
      <c r="P2828" s="663">
        <v>1315.47</v>
      </c>
      <c r="Q2828" s="678">
        <v>1</v>
      </c>
      <c r="R2828" s="662">
        <v>3</v>
      </c>
      <c r="S2828" s="678">
        <v>1</v>
      </c>
      <c r="T2828" s="745">
        <v>2</v>
      </c>
      <c r="U2828" s="701">
        <v>1</v>
      </c>
    </row>
    <row r="2829" spans="1:21" ht="14.4" customHeight="1" x14ac:dyDescent="0.3">
      <c r="A2829" s="661">
        <v>12</v>
      </c>
      <c r="B2829" s="662" t="s">
        <v>543</v>
      </c>
      <c r="C2829" s="662" t="s">
        <v>2360</v>
      </c>
      <c r="D2829" s="743" t="s">
        <v>4572</v>
      </c>
      <c r="E2829" s="744" t="s">
        <v>2375</v>
      </c>
      <c r="F2829" s="662" t="s">
        <v>2351</v>
      </c>
      <c r="G2829" s="662" t="s">
        <v>2415</v>
      </c>
      <c r="H2829" s="662" t="s">
        <v>544</v>
      </c>
      <c r="I2829" s="662" t="s">
        <v>2709</v>
      </c>
      <c r="J2829" s="662" t="s">
        <v>2417</v>
      </c>
      <c r="K2829" s="662" t="s">
        <v>2710</v>
      </c>
      <c r="L2829" s="663">
        <v>0</v>
      </c>
      <c r="M2829" s="663">
        <v>0</v>
      </c>
      <c r="N2829" s="662">
        <v>1</v>
      </c>
      <c r="O2829" s="745">
        <v>1</v>
      </c>
      <c r="P2829" s="663">
        <v>0</v>
      </c>
      <c r="Q2829" s="678"/>
      <c r="R2829" s="662">
        <v>1</v>
      </c>
      <c r="S2829" s="678">
        <v>1</v>
      </c>
      <c r="T2829" s="745">
        <v>1</v>
      </c>
      <c r="U2829" s="701">
        <v>1</v>
      </c>
    </row>
    <row r="2830" spans="1:21" ht="14.4" customHeight="1" x14ac:dyDescent="0.3">
      <c r="A2830" s="661">
        <v>12</v>
      </c>
      <c r="B2830" s="662" t="s">
        <v>543</v>
      </c>
      <c r="C2830" s="662" t="s">
        <v>2360</v>
      </c>
      <c r="D2830" s="743" t="s">
        <v>4572</v>
      </c>
      <c r="E2830" s="744" t="s">
        <v>2375</v>
      </c>
      <c r="F2830" s="662" t="s">
        <v>2351</v>
      </c>
      <c r="G2830" s="662" t="s">
        <v>3131</v>
      </c>
      <c r="H2830" s="662" t="s">
        <v>544</v>
      </c>
      <c r="I2830" s="662" t="s">
        <v>3132</v>
      </c>
      <c r="J2830" s="662" t="s">
        <v>3133</v>
      </c>
      <c r="K2830" s="662" t="s">
        <v>3134</v>
      </c>
      <c r="L2830" s="663">
        <v>25.12</v>
      </c>
      <c r="M2830" s="663">
        <v>753.6</v>
      </c>
      <c r="N2830" s="662">
        <v>30</v>
      </c>
      <c r="O2830" s="745">
        <v>27</v>
      </c>
      <c r="P2830" s="663">
        <v>200.96</v>
      </c>
      <c r="Q2830" s="678">
        <v>0.26666666666666666</v>
      </c>
      <c r="R2830" s="662">
        <v>8</v>
      </c>
      <c r="S2830" s="678">
        <v>0.26666666666666666</v>
      </c>
      <c r="T2830" s="745">
        <v>8</v>
      </c>
      <c r="U2830" s="701">
        <v>0.29629629629629628</v>
      </c>
    </row>
    <row r="2831" spans="1:21" ht="14.4" customHeight="1" x14ac:dyDescent="0.3">
      <c r="A2831" s="661">
        <v>12</v>
      </c>
      <c r="B2831" s="662" t="s">
        <v>543</v>
      </c>
      <c r="C2831" s="662" t="s">
        <v>2360</v>
      </c>
      <c r="D2831" s="743" t="s">
        <v>4572</v>
      </c>
      <c r="E2831" s="744" t="s">
        <v>2375</v>
      </c>
      <c r="F2831" s="662" t="s">
        <v>2351</v>
      </c>
      <c r="G2831" s="662" t="s">
        <v>3131</v>
      </c>
      <c r="H2831" s="662" t="s">
        <v>544</v>
      </c>
      <c r="I2831" s="662" t="s">
        <v>3360</v>
      </c>
      <c r="J2831" s="662" t="s">
        <v>3361</v>
      </c>
      <c r="K2831" s="662" t="s">
        <v>3362</v>
      </c>
      <c r="L2831" s="663">
        <v>25.12</v>
      </c>
      <c r="M2831" s="663">
        <v>50.24</v>
      </c>
      <c r="N2831" s="662">
        <v>2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12</v>
      </c>
      <c r="B2832" s="662" t="s">
        <v>543</v>
      </c>
      <c r="C2832" s="662" t="s">
        <v>2360</v>
      </c>
      <c r="D2832" s="743" t="s">
        <v>4572</v>
      </c>
      <c r="E2832" s="744" t="s">
        <v>2375</v>
      </c>
      <c r="F2832" s="662" t="s">
        <v>2351</v>
      </c>
      <c r="G2832" s="662" t="s">
        <v>2906</v>
      </c>
      <c r="H2832" s="662" t="s">
        <v>544</v>
      </c>
      <c r="I2832" s="662" t="s">
        <v>3363</v>
      </c>
      <c r="J2832" s="662" t="s">
        <v>2911</v>
      </c>
      <c r="K2832" s="662" t="s">
        <v>3364</v>
      </c>
      <c r="L2832" s="663">
        <v>468.19</v>
      </c>
      <c r="M2832" s="663">
        <v>468.19</v>
      </c>
      <c r="N2832" s="662">
        <v>1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12</v>
      </c>
      <c r="B2833" s="662" t="s">
        <v>543</v>
      </c>
      <c r="C2833" s="662" t="s">
        <v>2360</v>
      </c>
      <c r="D2833" s="743" t="s">
        <v>4572</v>
      </c>
      <c r="E2833" s="744" t="s">
        <v>2375</v>
      </c>
      <c r="F2833" s="662" t="s">
        <v>2352</v>
      </c>
      <c r="G2833" s="662" t="s">
        <v>2567</v>
      </c>
      <c r="H2833" s="662" t="s">
        <v>544</v>
      </c>
      <c r="I2833" s="662" t="s">
        <v>4528</v>
      </c>
      <c r="J2833" s="662" t="s">
        <v>2372</v>
      </c>
      <c r="K2833" s="662"/>
      <c r="L2833" s="663">
        <v>0</v>
      </c>
      <c r="M2833" s="663">
        <v>0</v>
      </c>
      <c r="N2833" s="662">
        <v>2</v>
      </c>
      <c r="O2833" s="745">
        <v>2</v>
      </c>
      <c r="P2833" s="663">
        <v>0</v>
      </c>
      <c r="Q2833" s="678"/>
      <c r="R2833" s="662">
        <v>1</v>
      </c>
      <c r="S2833" s="678">
        <v>0.5</v>
      </c>
      <c r="T2833" s="745">
        <v>1</v>
      </c>
      <c r="U2833" s="701">
        <v>0.5</v>
      </c>
    </row>
    <row r="2834" spans="1:21" ht="14.4" customHeight="1" x14ac:dyDescent="0.3">
      <c r="A2834" s="661">
        <v>12</v>
      </c>
      <c r="B2834" s="662" t="s">
        <v>543</v>
      </c>
      <c r="C2834" s="662" t="s">
        <v>2360</v>
      </c>
      <c r="D2834" s="743" t="s">
        <v>4572</v>
      </c>
      <c r="E2834" s="744" t="s">
        <v>2381</v>
      </c>
      <c r="F2834" s="662" t="s">
        <v>2351</v>
      </c>
      <c r="G2834" s="662" t="s">
        <v>2763</v>
      </c>
      <c r="H2834" s="662" t="s">
        <v>544</v>
      </c>
      <c r="I2834" s="662" t="s">
        <v>2767</v>
      </c>
      <c r="J2834" s="662" t="s">
        <v>2768</v>
      </c>
      <c r="K2834" s="662" t="s">
        <v>2769</v>
      </c>
      <c r="L2834" s="663">
        <v>1154.81</v>
      </c>
      <c r="M2834" s="663">
        <v>12702.91</v>
      </c>
      <c r="N2834" s="662">
        <v>11</v>
      </c>
      <c r="O2834" s="745">
        <v>3</v>
      </c>
      <c r="P2834" s="663">
        <v>12702.91</v>
      </c>
      <c r="Q2834" s="678">
        <v>1</v>
      </c>
      <c r="R2834" s="662">
        <v>11</v>
      </c>
      <c r="S2834" s="678">
        <v>1</v>
      </c>
      <c r="T2834" s="745">
        <v>3</v>
      </c>
      <c r="U2834" s="701">
        <v>1</v>
      </c>
    </row>
    <row r="2835" spans="1:21" ht="14.4" customHeight="1" x14ac:dyDescent="0.3">
      <c r="A2835" s="661">
        <v>12</v>
      </c>
      <c r="B2835" s="662" t="s">
        <v>543</v>
      </c>
      <c r="C2835" s="662" t="s">
        <v>2360</v>
      </c>
      <c r="D2835" s="743" t="s">
        <v>4572</v>
      </c>
      <c r="E2835" s="744" t="s">
        <v>2381</v>
      </c>
      <c r="F2835" s="662" t="s">
        <v>2351</v>
      </c>
      <c r="G2835" s="662" t="s">
        <v>2816</v>
      </c>
      <c r="H2835" s="662" t="s">
        <v>544</v>
      </c>
      <c r="I2835" s="662" t="s">
        <v>2817</v>
      </c>
      <c r="J2835" s="662" t="s">
        <v>2818</v>
      </c>
      <c r="K2835" s="662" t="s">
        <v>2819</v>
      </c>
      <c r="L2835" s="663">
        <v>0</v>
      </c>
      <c r="M2835" s="663">
        <v>0</v>
      </c>
      <c r="N2835" s="662">
        <v>1</v>
      </c>
      <c r="O2835" s="745">
        <v>1</v>
      </c>
      <c r="P2835" s="663">
        <v>0</v>
      </c>
      <c r="Q2835" s="678"/>
      <c r="R2835" s="662">
        <v>1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12</v>
      </c>
      <c r="B2836" s="662" t="s">
        <v>543</v>
      </c>
      <c r="C2836" s="662" t="s">
        <v>2360</v>
      </c>
      <c r="D2836" s="743" t="s">
        <v>4572</v>
      </c>
      <c r="E2836" s="744" t="s">
        <v>2381</v>
      </c>
      <c r="F2836" s="662" t="s">
        <v>2351</v>
      </c>
      <c r="G2836" s="662" t="s">
        <v>3606</v>
      </c>
      <c r="H2836" s="662" t="s">
        <v>544</v>
      </c>
      <c r="I2836" s="662" t="s">
        <v>2107</v>
      </c>
      <c r="J2836" s="662" t="s">
        <v>2108</v>
      </c>
      <c r="K2836" s="662" t="s">
        <v>2650</v>
      </c>
      <c r="L2836" s="663">
        <v>61.97</v>
      </c>
      <c r="M2836" s="663">
        <v>61.97</v>
      </c>
      <c r="N2836" s="662">
        <v>1</v>
      </c>
      <c r="O2836" s="745">
        <v>0.5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12</v>
      </c>
      <c r="B2837" s="662" t="s">
        <v>543</v>
      </c>
      <c r="C2837" s="662" t="s">
        <v>2360</v>
      </c>
      <c r="D2837" s="743" t="s">
        <v>4572</v>
      </c>
      <c r="E2837" s="744" t="s">
        <v>2381</v>
      </c>
      <c r="F2837" s="662" t="s">
        <v>2351</v>
      </c>
      <c r="G2837" s="662" t="s">
        <v>3099</v>
      </c>
      <c r="H2837" s="662" t="s">
        <v>544</v>
      </c>
      <c r="I2837" s="662" t="s">
        <v>3845</v>
      </c>
      <c r="J2837" s="662" t="s">
        <v>3846</v>
      </c>
      <c r="K2837" s="662" t="s">
        <v>3102</v>
      </c>
      <c r="L2837" s="663">
        <v>246.04</v>
      </c>
      <c r="M2837" s="663">
        <v>492.08</v>
      </c>
      <c r="N2837" s="662">
        <v>2</v>
      </c>
      <c r="O2837" s="745">
        <v>1</v>
      </c>
      <c r="P2837" s="663">
        <v>492.08</v>
      </c>
      <c r="Q2837" s="678">
        <v>1</v>
      </c>
      <c r="R2837" s="662">
        <v>2</v>
      </c>
      <c r="S2837" s="678">
        <v>1</v>
      </c>
      <c r="T2837" s="745">
        <v>1</v>
      </c>
      <c r="U2837" s="701">
        <v>1</v>
      </c>
    </row>
    <row r="2838" spans="1:21" ht="14.4" customHeight="1" x14ac:dyDescent="0.3">
      <c r="A2838" s="661">
        <v>12</v>
      </c>
      <c r="B2838" s="662" t="s">
        <v>543</v>
      </c>
      <c r="C2838" s="662" t="s">
        <v>2360</v>
      </c>
      <c r="D2838" s="743" t="s">
        <v>4572</v>
      </c>
      <c r="E2838" s="744" t="s">
        <v>2381</v>
      </c>
      <c r="F2838" s="662" t="s">
        <v>2351</v>
      </c>
      <c r="G2838" s="662" t="s">
        <v>3099</v>
      </c>
      <c r="H2838" s="662" t="s">
        <v>544</v>
      </c>
      <c r="I2838" s="662" t="s">
        <v>3764</v>
      </c>
      <c r="J2838" s="662" t="s">
        <v>3101</v>
      </c>
      <c r="K2838" s="662" t="s">
        <v>2232</v>
      </c>
      <c r="L2838" s="663">
        <v>69.44</v>
      </c>
      <c r="M2838" s="663">
        <v>208.32</v>
      </c>
      <c r="N2838" s="662">
        <v>3</v>
      </c>
      <c r="O2838" s="745">
        <v>1</v>
      </c>
      <c r="P2838" s="663">
        <v>208.32</v>
      </c>
      <c r="Q2838" s="678">
        <v>1</v>
      </c>
      <c r="R2838" s="662">
        <v>3</v>
      </c>
      <c r="S2838" s="678">
        <v>1</v>
      </c>
      <c r="T2838" s="745">
        <v>1</v>
      </c>
      <c r="U2838" s="701">
        <v>1</v>
      </c>
    </row>
    <row r="2839" spans="1:21" ht="14.4" customHeight="1" x14ac:dyDescent="0.3">
      <c r="A2839" s="661">
        <v>12</v>
      </c>
      <c r="B2839" s="662" t="s">
        <v>543</v>
      </c>
      <c r="C2839" s="662" t="s">
        <v>2360</v>
      </c>
      <c r="D2839" s="743" t="s">
        <v>4572</v>
      </c>
      <c r="E2839" s="744" t="s">
        <v>2381</v>
      </c>
      <c r="F2839" s="662" t="s">
        <v>2351</v>
      </c>
      <c r="G2839" s="662" t="s">
        <v>2402</v>
      </c>
      <c r="H2839" s="662" t="s">
        <v>544</v>
      </c>
      <c r="I2839" s="662" t="s">
        <v>1385</v>
      </c>
      <c r="J2839" s="662" t="s">
        <v>1386</v>
      </c>
      <c r="K2839" s="662" t="s">
        <v>1387</v>
      </c>
      <c r="L2839" s="663">
        <v>108.44</v>
      </c>
      <c r="M2839" s="663">
        <v>108.44</v>
      </c>
      <c r="N2839" s="662">
        <v>1</v>
      </c>
      <c r="O2839" s="745">
        <v>1</v>
      </c>
      <c r="P2839" s="663">
        <v>108.44</v>
      </c>
      <c r="Q2839" s="678">
        <v>1</v>
      </c>
      <c r="R2839" s="662">
        <v>1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12</v>
      </c>
      <c r="B2840" s="662" t="s">
        <v>543</v>
      </c>
      <c r="C2840" s="662" t="s">
        <v>2360</v>
      </c>
      <c r="D2840" s="743" t="s">
        <v>4572</v>
      </c>
      <c r="E2840" s="744" t="s">
        <v>2381</v>
      </c>
      <c r="F2840" s="662" t="s">
        <v>2351</v>
      </c>
      <c r="G2840" s="662" t="s">
        <v>2495</v>
      </c>
      <c r="H2840" s="662" t="s">
        <v>544</v>
      </c>
      <c r="I2840" s="662" t="s">
        <v>2855</v>
      </c>
      <c r="J2840" s="662" t="s">
        <v>2853</v>
      </c>
      <c r="K2840" s="662" t="s">
        <v>2856</v>
      </c>
      <c r="L2840" s="663">
        <v>405.16</v>
      </c>
      <c r="M2840" s="663">
        <v>1620.64</v>
      </c>
      <c r="N2840" s="662">
        <v>4</v>
      </c>
      <c r="O2840" s="745">
        <v>2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12</v>
      </c>
      <c r="B2841" s="662" t="s">
        <v>543</v>
      </c>
      <c r="C2841" s="662" t="s">
        <v>2360</v>
      </c>
      <c r="D2841" s="743" t="s">
        <v>4572</v>
      </c>
      <c r="E2841" s="744" t="s">
        <v>2381</v>
      </c>
      <c r="F2841" s="662" t="s">
        <v>2351</v>
      </c>
      <c r="G2841" s="662" t="s">
        <v>2495</v>
      </c>
      <c r="H2841" s="662" t="s">
        <v>544</v>
      </c>
      <c r="I2841" s="662" t="s">
        <v>2855</v>
      </c>
      <c r="J2841" s="662" t="s">
        <v>2853</v>
      </c>
      <c r="K2841" s="662" t="s">
        <v>2856</v>
      </c>
      <c r="L2841" s="663">
        <v>220.09</v>
      </c>
      <c r="M2841" s="663">
        <v>1320.54</v>
      </c>
      <c r="N2841" s="662">
        <v>6</v>
      </c>
      <c r="O2841" s="745">
        <v>2</v>
      </c>
      <c r="P2841" s="663">
        <v>660.27</v>
      </c>
      <c r="Q2841" s="678">
        <v>0.5</v>
      </c>
      <c r="R2841" s="662">
        <v>3</v>
      </c>
      <c r="S2841" s="678">
        <v>0.5</v>
      </c>
      <c r="T2841" s="745">
        <v>1</v>
      </c>
      <c r="U2841" s="701">
        <v>0.5</v>
      </c>
    </row>
    <row r="2842" spans="1:21" ht="14.4" customHeight="1" x14ac:dyDescent="0.3">
      <c r="A2842" s="661">
        <v>12</v>
      </c>
      <c r="B2842" s="662" t="s">
        <v>543</v>
      </c>
      <c r="C2842" s="662" t="s">
        <v>2360</v>
      </c>
      <c r="D2842" s="743" t="s">
        <v>4572</v>
      </c>
      <c r="E2842" s="744" t="s">
        <v>2381</v>
      </c>
      <c r="F2842" s="662" t="s">
        <v>2351</v>
      </c>
      <c r="G2842" s="662" t="s">
        <v>2495</v>
      </c>
      <c r="H2842" s="662" t="s">
        <v>544</v>
      </c>
      <c r="I2842" s="662" t="s">
        <v>1229</v>
      </c>
      <c r="J2842" s="662" t="s">
        <v>1230</v>
      </c>
      <c r="K2842" s="662" t="s">
        <v>2634</v>
      </c>
      <c r="L2842" s="663">
        <v>173.52</v>
      </c>
      <c r="M2842" s="663">
        <v>867.6</v>
      </c>
      <c r="N2842" s="662">
        <v>5</v>
      </c>
      <c r="O2842" s="745">
        <v>0.5</v>
      </c>
      <c r="P2842" s="663">
        <v>867.6</v>
      </c>
      <c r="Q2842" s="678">
        <v>1</v>
      </c>
      <c r="R2842" s="662">
        <v>5</v>
      </c>
      <c r="S2842" s="678">
        <v>1</v>
      </c>
      <c r="T2842" s="745">
        <v>0.5</v>
      </c>
      <c r="U2842" s="701">
        <v>1</v>
      </c>
    </row>
    <row r="2843" spans="1:21" ht="14.4" customHeight="1" x14ac:dyDescent="0.3">
      <c r="A2843" s="661">
        <v>12</v>
      </c>
      <c r="B2843" s="662" t="s">
        <v>543</v>
      </c>
      <c r="C2843" s="662" t="s">
        <v>2360</v>
      </c>
      <c r="D2843" s="743" t="s">
        <v>4572</v>
      </c>
      <c r="E2843" s="744" t="s">
        <v>2381</v>
      </c>
      <c r="F2843" s="662" t="s">
        <v>2351</v>
      </c>
      <c r="G2843" s="662" t="s">
        <v>2870</v>
      </c>
      <c r="H2843" s="662" t="s">
        <v>544</v>
      </c>
      <c r="I2843" s="662" t="s">
        <v>2877</v>
      </c>
      <c r="J2843" s="662" t="s">
        <v>2872</v>
      </c>
      <c r="K2843" s="662" t="s">
        <v>2873</v>
      </c>
      <c r="L2843" s="663">
        <v>854.27</v>
      </c>
      <c r="M2843" s="663">
        <v>2562.81</v>
      </c>
      <c r="N2843" s="662">
        <v>3</v>
      </c>
      <c r="O2843" s="745">
        <v>2.5</v>
      </c>
      <c r="P2843" s="663">
        <v>854.27</v>
      </c>
      <c r="Q2843" s="678">
        <v>0.33333333333333331</v>
      </c>
      <c r="R2843" s="662">
        <v>1</v>
      </c>
      <c r="S2843" s="678">
        <v>0.33333333333333331</v>
      </c>
      <c r="T2843" s="745">
        <v>0.5</v>
      </c>
      <c r="U2843" s="701">
        <v>0.2</v>
      </c>
    </row>
    <row r="2844" spans="1:21" ht="14.4" customHeight="1" x14ac:dyDescent="0.3">
      <c r="A2844" s="661">
        <v>12</v>
      </c>
      <c r="B2844" s="662" t="s">
        <v>543</v>
      </c>
      <c r="C2844" s="662" t="s">
        <v>2360</v>
      </c>
      <c r="D2844" s="743" t="s">
        <v>4572</v>
      </c>
      <c r="E2844" s="744" t="s">
        <v>2381</v>
      </c>
      <c r="F2844" s="662" t="s">
        <v>2351</v>
      </c>
      <c r="G2844" s="662" t="s">
        <v>2537</v>
      </c>
      <c r="H2844" s="662" t="s">
        <v>1529</v>
      </c>
      <c r="I2844" s="662" t="s">
        <v>2538</v>
      </c>
      <c r="J2844" s="662" t="s">
        <v>1544</v>
      </c>
      <c r="K2844" s="662" t="s">
        <v>2539</v>
      </c>
      <c r="L2844" s="663">
        <v>394.64</v>
      </c>
      <c r="M2844" s="663">
        <v>394.64</v>
      </c>
      <c r="N2844" s="662">
        <v>1</v>
      </c>
      <c r="O2844" s="745">
        <v>1</v>
      </c>
      <c r="P2844" s="663">
        <v>394.64</v>
      </c>
      <c r="Q2844" s="678">
        <v>1</v>
      </c>
      <c r="R2844" s="662">
        <v>1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12</v>
      </c>
      <c r="B2845" s="662" t="s">
        <v>543</v>
      </c>
      <c r="C2845" s="662" t="s">
        <v>2360</v>
      </c>
      <c r="D2845" s="743" t="s">
        <v>4572</v>
      </c>
      <c r="E2845" s="744" t="s">
        <v>2381</v>
      </c>
      <c r="F2845" s="662" t="s">
        <v>2351</v>
      </c>
      <c r="G2845" s="662" t="s">
        <v>3131</v>
      </c>
      <c r="H2845" s="662" t="s">
        <v>544</v>
      </c>
      <c r="I2845" s="662" t="s">
        <v>3132</v>
      </c>
      <c r="J2845" s="662" t="s">
        <v>3133</v>
      </c>
      <c r="K2845" s="662" t="s">
        <v>3134</v>
      </c>
      <c r="L2845" s="663">
        <v>25.12</v>
      </c>
      <c r="M2845" s="663">
        <v>326.56</v>
      </c>
      <c r="N2845" s="662">
        <v>13</v>
      </c>
      <c r="O2845" s="745">
        <v>12.5</v>
      </c>
      <c r="P2845" s="663">
        <v>175.84</v>
      </c>
      <c r="Q2845" s="678">
        <v>0.53846153846153844</v>
      </c>
      <c r="R2845" s="662">
        <v>7</v>
      </c>
      <c r="S2845" s="678">
        <v>0.53846153846153844</v>
      </c>
      <c r="T2845" s="745">
        <v>7</v>
      </c>
      <c r="U2845" s="701">
        <v>0.56000000000000005</v>
      </c>
    </row>
    <row r="2846" spans="1:21" ht="14.4" customHeight="1" x14ac:dyDescent="0.3">
      <c r="A2846" s="661">
        <v>12</v>
      </c>
      <c r="B2846" s="662" t="s">
        <v>543</v>
      </c>
      <c r="C2846" s="662" t="s">
        <v>2360</v>
      </c>
      <c r="D2846" s="743" t="s">
        <v>4572</v>
      </c>
      <c r="E2846" s="744" t="s">
        <v>2381</v>
      </c>
      <c r="F2846" s="662" t="s">
        <v>2351</v>
      </c>
      <c r="G2846" s="662" t="s">
        <v>2729</v>
      </c>
      <c r="H2846" s="662" t="s">
        <v>544</v>
      </c>
      <c r="I2846" s="662" t="s">
        <v>2730</v>
      </c>
      <c r="J2846" s="662" t="s">
        <v>1429</v>
      </c>
      <c r="K2846" s="662" t="s">
        <v>2731</v>
      </c>
      <c r="L2846" s="663">
        <v>3243.21</v>
      </c>
      <c r="M2846" s="663">
        <v>3243.21</v>
      </c>
      <c r="N2846" s="662">
        <v>1</v>
      </c>
      <c r="O2846" s="745">
        <v>1</v>
      </c>
      <c r="P2846" s="663">
        <v>3243.21</v>
      </c>
      <c r="Q2846" s="678">
        <v>1</v>
      </c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12</v>
      </c>
      <c r="B2847" s="662" t="s">
        <v>543</v>
      </c>
      <c r="C2847" s="662" t="s">
        <v>2360</v>
      </c>
      <c r="D2847" s="743" t="s">
        <v>4572</v>
      </c>
      <c r="E2847" s="744" t="s">
        <v>2381</v>
      </c>
      <c r="F2847" s="662" t="s">
        <v>2352</v>
      </c>
      <c r="G2847" s="662" t="s">
        <v>2567</v>
      </c>
      <c r="H2847" s="662" t="s">
        <v>544</v>
      </c>
      <c r="I2847" s="662" t="s">
        <v>1329</v>
      </c>
      <c r="J2847" s="662" t="s">
        <v>2372</v>
      </c>
      <c r="K2847" s="662"/>
      <c r="L2847" s="663">
        <v>0</v>
      </c>
      <c r="M2847" s="663">
        <v>0</v>
      </c>
      <c r="N2847" s="662">
        <v>2</v>
      </c>
      <c r="O2847" s="745">
        <v>2</v>
      </c>
      <c r="P2847" s="663">
        <v>0</v>
      </c>
      <c r="Q2847" s="678"/>
      <c r="R2847" s="662">
        <v>2</v>
      </c>
      <c r="S2847" s="678">
        <v>1</v>
      </c>
      <c r="T2847" s="745">
        <v>2</v>
      </c>
      <c r="U2847" s="701">
        <v>1</v>
      </c>
    </row>
    <row r="2848" spans="1:21" ht="14.4" customHeight="1" x14ac:dyDescent="0.3">
      <c r="A2848" s="661">
        <v>12</v>
      </c>
      <c r="B2848" s="662" t="s">
        <v>543</v>
      </c>
      <c r="C2848" s="662" t="s">
        <v>2360</v>
      </c>
      <c r="D2848" s="743" t="s">
        <v>4572</v>
      </c>
      <c r="E2848" s="744" t="s">
        <v>2382</v>
      </c>
      <c r="F2848" s="662" t="s">
        <v>2351</v>
      </c>
      <c r="G2848" s="662" t="s">
        <v>2575</v>
      </c>
      <c r="H2848" s="662" t="s">
        <v>544</v>
      </c>
      <c r="I2848" s="662" t="s">
        <v>4529</v>
      </c>
      <c r="J2848" s="662" t="s">
        <v>4530</v>
      </c>
      <c r="K2848" s="662" t="s">
        <v>4531</v>
      </c>
      <c r="L2848" s="663">
        <v>19.75</v>
      </c>
      <c r="M2848" s="663">
        <v>19.75</v>
      </c>
      <c r="N2848" s="662">
        <v>1</v>
      </c>
      <c r="O2848" s="745">
        <v>1</v>
      </c>
      <c r="P2848" s="663">
        <v>19.75</v>
      </c>
      <c r="Q2848" s="678">
        <v>1</v>
      </c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12</v>
      </c>
      <c r="B2849" s="662" t="s">
        <v>543</v>
      </c>
      <c r="C2849" s="662" t="s">
        <v>2360</v>
      </c>
      <c r="D2849" s="743" t="s">
        <v>4572</v>
      </c>
      <c r="E2849" s="744" t="s">
        <v>2382</v>
      </c>
      <c r="F2849" s="662" t="s">
        <v>2351</v>
      </c>
      <c r="G2849" s="662" t="s">
        <v>2763</v>
      </c>
      <c r="H2849" s="662" t="s">
        <v>544</v>
      </c>
      <c r="I2849" s="662" t="s">
        <v>2767</v>
      </c>
      <c r="J2849" s="662" t="s">
        <v>2768</v>
      </c>
      <c r="K2849" s="662" t="s">
        <v>2769</v>
      </c>
      <c r="L2849" s="663">
        <v>1154.81</v>
      </c>
      <c r="M2849" s="663">
        <v>18476.96</v>
      </c>
      <c r="N2849" s="662">
        <v>16</v>
      </c>
      <c r="O2849" s="745">
        <v>4</v>
      </c>
      <c r="P2849" s="663">
        <v>10393.289999999999</v>
      </c>
      <c r="Q2849" s="678">
        <v>0.5625</v>
      </c>
      <c r="R2849" s="662">
        <v>9</v>
      </c>
      <c r="S2849" s="678">
        <v>0.5625</v>
      </c>
      <c r="T2849" s="745">
        <v>2.5</v>
      </c>
      <c r="U2849" s="701">
        <v>0.625</v>
      </c>
    </row>
    <row r="2850" spans="1:21" ht="14.4" customHeight="1" x14ac:dyDescent="0.3">
      <c r="A2850" s="661">
        <v>12</v>
      </c>
      <c r="B2850" s="662" t="s">
        <v>543</v>
      </c>
      <c r="C2850" s="662" t="s">
        <v>2360</v>
      </c>
      <c r="D2850" s="743" t="s">
        <v>4572</v>
      </c>
      <c r="E2850" s="744" t="s">
        <v>2382</v>
      </c>
      <c r="F2850" s="662" t="s">
        <v>2351</v>
      </c>
      <c r="G2850" s="662" t="s">
        <v>4532</v>
      </c>
      <c r="H2850" s="662" t="s">
        <v>544</v>
      </c>
      <c r="I2850" s="662" t="s">
        <v>4533</v>
      </c>
      <c r="J2850" s="662" t="s">
        <v>4534</v>
      </c>
      <c r="K2850" s="662" t="s">
        <v>4535</v>
      </c>
      <c r="L2850" s="663">
        <v>0</v>
      </c>
      <c r="M2850" s="663">
        <v>0</v>
      </c>
      <c r="N2850" s="662">
        <v>2</v>
      </c>
      <c r="O2850" s="745">
        <v>2</v>
      </c>
      <c r="P2850" s="663">
        <v>0</v>
      </c>
      <c r="Q2850" s="678"/>
      <c r="R2850" s="662">
        <v>2</v>
      </c>
      <c r="S2850" s="678">
        <v>1</v>
      </c>
      <c r="T2850" s="745">
        <v>2</v>
      </c>
      <c r="U2850" s="701">
        <v>1</v>
      </c>
    </row>
    <row r="2851" spans="1:21" ht="14.4" customHeight="1" x14ac:dyDescent="0.3">
      <c r="A2851" s="661">
        <v>12</v>
      </c>
      <c r="B2851" s="662" t="s">
        <v>543</v>
      </c>
      <c r="C2851" s="662" t="s">
        <v>2360</v>
      </c>
      <c r="D2851" s="743" t="s">
        <v>4572</v>
      </c>
      <c r="E2851" s="744" t="s">
        <v>2382</v>
      </c>
      <c r="F2851" s="662" t="s">
        <v>2351</v>
      </c>
      <c r="G2851" s="662" t="s">
        <v>2703</v>
      </c>
      <c r="H2851" s="662" t="s">
        <v>544</v>
      </c>
      <c r="I2851" s="662" t="s">
        <v>4033</v>
      </c>
      <c r="J2851" s="662" t="s">
        <v>4034</v>
      </c>
      <c r="K2851" s="662" t="s">
        <v>4035</v>
      </c>
      <c r="L2851" s="663">
        <v>38.47</v>
      </c>
      <c r="M2851" s="663">
        <v>76.94</v>
      </c>
      <c r="N2851" s="662">
        <v>2</v>
      </c>
      <c r="O2851" s="745">
        <v>2</v>
      </c>
      <c r="P2851" s="663">
        <v>38.47</v>
      </c>
      <c r="Q2851" s="678">
        <v>0.5</v>
      </c>
      <c r="R2851" s="662">
        <v>1</v>
      </c>
      <c r="S2851" s="678">
        <v>0.5</v>
      </c>
      <c r="T2851" s="745">
        <v>1</v>
      </c>
      <c r="U2851" s="701">
        <v>0.5</v>
      </c>
    </row>
    <row r="2852" spans="1:21" ht="14.4" customHeight="1" x14ac:dyDescent="0.3">
      <c r="A2852" s="661">
        <v>12</v>
      </c>
      <c r="B2852" s="662" t="s">
        <v>543</v>
      </c>
      <c r="C2852" s="662" t="s">
        <v>2360</v>
      </c>
      <c r="D2852" s="743" t="s">
        <v>4572</v>
      </c>
      <c r="E2852" s="744" t="s">
        <v>2382</v>
      </c>
      <c r="F2852" s="662" t="s">
        <v>2351</v>
      </c>
      <c r="G2852" s="662" t="s">
        <v>2816</v>
      </c>
      <c r="H2852" s="662" t="s">
        <v>544</v>
      </c>
      <c r="I2852" s="662" t="s">
        <v>2817</v>
      </c>
      <c r="J2852" s="662" t="s">
        <v>2818</v>
      </c>
      <c r="K2852" s="662" t="s">
        <v>2819</v>
      </c>
      <c r="L2852" s="663">
        <v>0</v>
      </c>
      <c r="M2852" s="663">
        <v>0</v>
      </c>
      <c r="N2852" s="662">
        <v>4</v>
      </c>
      <c r="O2852" s="745">
        <v>1.5</v>
      </c>
      <c r="P2852" s="663">
        <v>0</v>
      </c>
      <c r="Q2852" s="678"/>
      <c r="R2852" s="662">
        <v>1</v>
      </c>
      <c r="S2852" s="678">
        <v>0.25</v>
      </c>
      <c r="T2852" s="745">
        <v>0.5</v>
      </c>
      <c r="U2852" s="701">
        <v>0.33333333333333331</v>
      </c>
    </row>
    <row r="2853" spans="1:21" ht="14.4" customHeight="1" x14ac:dyDescent="0.3">
      <c r="A2853" s="661">
        <v>12</v>
      </c>
      <c r="B2853" s="662" t="s">
        <v>543</v>
      </c>
      <c r="C2853" s="662" t="s">
        <v>2360</v>
      </c>
      <c r="D2853" s="743" t="s">
        <v>4572</v>
      </c>
      <c r="E2853" s="744" t="s">
        <v>2382</v>
      </c>
      <c r="F2853" s="662" t="s">
        <v>2351</v>
      </c>
      <c r="G2853" s="662" t="s">
        <v>2713</v>
      </c>
      <c r="H2853" s="662" t="s">
        <v>544</v>
      </c>
      <c r="I2853" s="662" t="s">
        <v>2103</v>
      </c>
      <c r="J2853" s="662" t="s">
        <v>2104</v>
      </c>
      <c r="K2853" s="662" t="s">
        <v>2714</v>
      </c>
      <c r="L2853" s="663">
        <v>48.09</v>
      </c>
      <c r="M2853" s="663">
        <v>96.18</v>
      </c>
      <c r="N2853" s="662">
        <v>2</v>
      </c>
      <c r="O2853" s="745">
        <v>2</v>
      </c>
      <c r="P2853" s="663">
        <v>48.09</v>
      </c>
      <c r="Q2853" s="678">
        <v>0.5</v>
      </c>
      <c r="R2853" s="662">
        <v>1</v>
      </c>
      <c r="S2853" s="678">
        <v>0.5</v>
      </c>
      <c r="T2853" s="745">
        <v>1</v>
      </c>
      <c r="U2853" s="701">
        <v>0.5</v>
      </c>
    </row>
    <row r="2854" spans="1:21" ht="14.4" customHeight="1" x14ac:dyDescent="0.3">
      <c r="A2854" s="661">
        <v>12</v>
      </c>
      <c r="B2854" s="662" t="s">
        <v>543</v>
      </c>
      <c r="C2854" s="662" t="s">
        <v>2360</v>
      </c>
      <c r="D2854" s="743" t="s">
        <v>4572</v>
      </c>
      <c r="E2854" s="744" t="s">
        <v>2382</v>
      </c>
      <c r="F2854" s="662" t="s">
        <v>2351</v>
      </c>
      <c r="G2854" s="662" t="s">
        <v>3606</v>
      </c>
      <c r="H2854" s="662" t="s">
        <v>544</v>
      </c>
      <c r="I2854" s="662" t="s">
        <v>2107</v>
      </c>
      <c r="J2854" s="662" t="s">
        <v>2108</v>
      </c>
      <c r="K2854" s="662" t="s">
        <v>2650</v>
      </c>
      <c r="L2854" s="663">
        <v>61.97</v>
      </c>
      <c r="M2854" s="663">
        <v>185.91</v>
      </c>
      <c r="N2854" s="662">
        <v>3</v>
      </c>
      <c r="O2854" s="745">
        <v>2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12</v>
      </c>
      <c r="B2855" s="662" t="s">
        <v>543</v>
      </c>
      <c r="C2855" s="662" t="s">
        <v>2360</v>
      </c>
      <c r="D2855" s="743" t="s">
        <v>4572</v>
      </c>
      <c r="E2855" s="744" t="s">
        <v>2382</v>
      </c>
      <c r="F2855" s="662" t="s">
        <v>2351</v>
      </c>
      <c r="G2855" s="662" t="s">
        <v>3099</v>
      </c>
      <c r="H2855" s="662" t="s">
        <v>544</v>
      </c>
      <c r="I2855" s="662" t="s">
        <v>3845</v>
      </c>
      <c r="J2855" s="662" t="s">
        <v>3846</v>
      </c>
      <c r="K2855" s="662" t="s">
        <v>3102</v>
      </c>
      <c r="L2855" s="663">
        <v>246.04</v>
      </c>
      <c r="M2855" s="663">
        <v>1476.24</v>
      </c>
      <c r="N2855" s="662">
        <v>6</v>
      </c>
      <c r="O2855" s="745">
        <v>2</v>
      </c>
      <c r="P2855" s="663">
        <v>246.04</v>
      </c>
      <c r="Q2855" s="678">
        <v>0.16666666666666666</v>
      </c>
      <c r="R2855" s="662">
        <v>1</v>
      </c>
      <c r="S2855" s="678">
        <v>0.16666666666666666</v>
      </c>
      <c r="T2855" s="745">
        <v>1</v>
      </c>
      <c r="U2855" s="701">
        <v>0.5</v>
      </c>
    </row>
    <row r="2856" spans="1:21" ht="14.4" customHeight="1" x14ac:dyDescent="0.3">
      <c r="A2856" s="661">
        <v>12</v>
      </c>
      <c r="B2856" s="662" t="s">
        <v>543</v>
      </c>
      <c r="C2856" s="662" t="s">
        <v>2360</v>
      </c>
      <c r="D2856" s="743" t="s">
        <v>4572</v>
      </c>
      <c r="E2856" s="744" t="s">
        <v>2382</v>
      </c>
      <c r="F2856" s="662" t="s">
        <v>2351</v>
      </c>
      <c r="G2856" s="662" t="s">
        <v>3099</v>
      </c>
      <c r="H2856" s="662" t="s">
        <v>544</v>
      </c>
      <c r="I2856" s="662" t="s">
        <v>3845</v>
      </c>
      <c r="J2856" s="662" t="s">
        <v>3846</v>
      </c>
      <c r="K2856" s="662" t="s">
        <v>3102</v>
      </c>
      <c r="L2856" s="663">
        <v>138.88999999999999</v>
      </c>
      <c r="M2856" s="663">
        <v>1250.0099999999998</v>
      </c>
      <c r="N2856" s="662">
        <v>9</v>
      </c>
      <c r="O2856" s="745">
        <v>2</v>
      </c>
      <c r="P2856" s="663">
        <v>138.88999999999999</v>
      </c>
      <c r="Q2856" s="678">
        <v>0.11111111111111112</v>
      </c>
      <c r="R2856" s="662">
        <v>1</v>
      </c>
      <c r="S2856" s="678">
        <v>0.1111111111111111</v>
      </c>
      <c r="T2856" s="745">
        <v>0.5</v>
      </c>
      <c r="U2856" s="701">
        <v>0.25</v>
      </c>
    </row>
    <row r="2857" spans="1:21" ht="14.4" customHeight="1" x14ac:dyDescent="0.3">
      <c r="A2857" s="661">
        <v>12</v>
      </c>
      <c r="B2857" s="662" t="s">
        <v>543</v>
      </c>
      <c r="C2857" s="662" t="s">
        <v>2360</v>
      </c>
      <c r="D2857" s="743" t="s">
        <v>4572</v>
      </c>
      <c r="E2857" s="744" t="s">
        <v>2382</v>
      </c>
      <c r="F2857" s="662" t="s">
        <v>2351</v>
      </c>
      <c r="G2857" s="662" t="s">
        <v>3099</v>
      </c>
      <c r="H2857" s="662" t="s">
        <v>544</v>
      </c>
      <c r="I2857" s="662" t="s">
        <v>4455</v>
      </c>
      <c r="J2857" s="662" t="s">
        <v>3846</v>
      </c>
      <c r="K2857" s="662" t="s">
        <v>3102</v>
      </c>
      <c r="L2857" s="663">
        <v>246.04</v>
      </c>
      <c r="M2857" s="663">
        <v>738.12</v>
      </c>
      <c r="N2857" s="662">
        <v>3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12</v>
      </c>
      <c r="B2858" s="662" t="s">
        <v>543</v>
      </c>
      <c r="C2858" s="662" t="s">
        <v>2360</v>
      </c>
      <c r="D2858" s="743" t="s">
        <v>4572</v>
      </c>
      <c r="E2858" s="744" t="s">
        <v>2382</v>
      </c>
      <c r="F2858" s="662" t="s">
        <v>2351</v>
      </c>
      <c r="G2858" s="662" t="s">
        <v>2489</v>
      </c>
      <c r="H2858" s="662" t="s">
        <v>544</v>
      </c>
      <c r="I2858" s="662" t="s">
        <v>610</v>
      </c>
      <c r="J2858" s="662" t="s">
        <v>2490</v>
      </c>
      <c r="K2858" s="662" t="s">
        <v>2491</v>
      </c>
      <c r="L2858" s="663">
        <v>24.78</v>
      </c>
      <c r="M2858" s="663">
        <v>24.78</v>
      </c>
      <c r="N2858" s="662">
        <v>1</v>
      </c>
      <c r="O2858" s="745">
        <v>1</v>
      </c>
      <c r="P2858" s="663">
        <v>24.78</v>
      </c>
      <c r="Q2858" s="678">
        <v>1</v>
      </c>
      <c r="R2858" s="662">
        <v>1</v>
      </c>
      <c r="S2858" s="678">
        <v>1</v>
      </c>
      <c r="T2858" s="745">
        <v>1</v>
      </c>
      <c r="U2858" s="701">
        <v>1</v>
      </c>
    </row>
    <row r="2859" spans="1:21" ht="14.4" customHeight="1" x14ac:dyDescent="0.3">
      <c r="A2859" s="661">
        <v>12</v>
      </c>
      <c r="B2859" s="662" t="s">
        <v>543</v>
      </c>
      <c r="C2859" s="662" t="s">
        <v>2360</v>
      </c>
      <c r="D2859" s="743" t="s">
        <v>4572</v>
      </c>
      <c r="E2859" s="744" t="s">
        <v>2382</v>
      </c>
      <c r="F2859" s="662" t="s">
        <v>2351</v>
      </c>
      <c r="G2859" s="662" t="s">
        <v>2495</v>
      </c>
      <c r="H2859" s="662" t="s">
        <v>544</v>
      </c>
      <c r="I2859" s="662" t="s">
        <v>2584</v>
      </c>
      <c r="J2859" s="662" t="s">
        <v>2497</v>
      </c>
      <c r="K2859" s="662" t="s">
        <v>2585</v>
      </c>
      <c r="L2859" s="663">
        <v>239.19</v>
      </c>
      <c r="M2859" s="663">
        <v>239.19</v>
      </c>
      <c r="N2859" s="662">
        <v>1</v>
      </c>
      <c r="O2859" s="745">
        <v>1</v>
      </c>
      <c r="P2859" s="663">
        <v>239.19</v>
      </c>
      <c r="Q2859" s="678">
        <v>1</v>
      </c>
      <c r="R2859" s="662">
        <v>1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12</v>
      </c>
      <c r="B2860" s="662" t="s">
        <v>543</v>
      </c>
      <c r="C2860" s="662" t="s">
        <v>2360</v>
      </c>
      <c r="D2860" s="743" t="s">
        <v>4572</v>
      </c>
      <c r="E2860" s="744" t="s">
        <v>2382</v>
      </c>
      <c r="F2860" s="662" t="s">
        <v>2351</v>
      </c>
      <c r="G2860" s="662" t="s">
        <v>2495</v>
      </c>
      <c r="H2860" s="662" t="s">
        <v>544</v>
      </c>
      <c r="I2860" s="662" t="s">
        <v>2855</v>
      </c>
      <c r="J2860" s="662" t="s">
        <v>2853</v>
      </c>
      <c r="K2860" s="662" t="s">
        <v>2856</v>
      </c>
      <c r="L2860" s="663">
        <v>405.16</v>
      </c>
      <c r="M2860" s="663">
        <v>12154.8</v>
      </c>
      <c r="N2860" s="662">
        <v>30</v>
      </c>
      <c r="O2860" s="745">
        <v>9.5</v>
      </c>
      <c r="P2860" s="663">
        <v>8103.1999999999989</v>
      </c>
      <c r="Q2860" s="678">
        <v>0.66666666666666663</v>
      </c>
      <c r="R2860" s="662">
        <v>20</v>
      </c>
      <c r="S2860" s="678">
        <v>0.66666666666666663</v>
      </c>
      <c r="T2860" s="745">
        <v>7</v>
      </c>
      <c r="U2860" s="701">
        <v>0.73684210526315785</v>
      </c>
    </row>
    <row r="2861" spans="1:21" ht="14.4" customHeight="1" x14ac:dyDescent="0.3">
      <c r="A2861" s="661">
        <v>12</v>
      </c>
      <c r="B2861" s="662" t="s">
        <v>543</v>
      </c>
      <c r="C2861" s="662" t="s">
        <v>2360</v>
      </c>
      <c r="D2861" s="743" t="s">
        <v>4572</v>
      </c>
      <c r="E2861" s="744" t="s">
        <v>2382</v>
      </c>
      <c r="F2861" s="662" t="s">
        <v>2351</v>
      </c>
      <c r="G2861" s="662" t="s">
        <v>2495</v>
      </c>
      <c r="H2861" s="662" t="s">
        <v>544</v>
      </c>
      <c r="I2861" s="662" t="s">
        <v>2855</v>
      </c>
      <c r="J2861" s="662" t="s">
        <v>2853</v>
      </c>
      <c r="K2861" s="662" t="s">
        <v>2856</v>
      </c>
      <c r="L2861" s="663">
        <v>220.09</v>
      </c>
      <c r="M2861" s="663">
        <v>9023.69</v>
      </c>
      <c r="N2861" s="662">
        <v>41</v>
      </c>
      <c r="O2861" s="745">
        <v>12.5</v>
      </c>
      <c r="P2861" s="663">
        <v>7042.88</v>
      </c>
      <c r="Q2861" s="678">
        <v>0.7804878048780487</v>
      </c>
      <c r="R2861" s="662">
        <v>32</v>
      </c>
      <c r="S2861" s="678">
        <v>0.78048780487804881</v>
      </c>
      <c r="T2861" s="745">
        <v>9.5</v>
      </c>
      <c r="U2861" s="701">
        <v>0.76</v>
      </c>
    </row>
    <row r="2862" spans="1:21" ht="14.4" customHeight="1" x14ac:dyDescent="0.3">
      <c r="A2862" s="661">
        <v>12</v>
      </c>
      <c r="B2862" s="662" t="s">
        <v>543</v>
      </c>
      <c r="C2862" s="662" t="s">
        <v>2360</v>
      </c>
      <c r="D2862" s="743" t="s">
        <v>4572</v>
      </c>
      <c r="E2862" s="744" t="s">
        <v>2382</v>
      </c>
      <c r="F2862" s="662" t="s">
        <v>2351</v>
      </c>
      <c r="G2862" s="662" t="s">
        <v>2495</v>
      </c>
      <c r="H2862" s="662" t="s">
        <v>544</v>
      </c>
      <c r="I2862" s="662" t="s">
        <v>1229</v>
      </c>
      <c r="J2862" s="662" t="s">
        <v>1230</v>
      </c>
      <c r="K2862" s="662" t="s">
        <v>2634</v>
      </c>
      <c r="L2862" s="663">
        <v>104.17</v>
      </c>
      <c r="M2862" s="663">
        <v>625.02</v>
      </c>
      <c r="N2862" s="662">
        <v>6</v>
      </c>
      <c r="O2862" s="745">
        <v>1.5</v>
      </c>
      <c r="P2862" s="663">
        <v>625.02</v>
      </c>
      <c r="Q2862" s="678">
        <v>1</v>
      </c>
      <c r="R2862" s="662">
        <v>6</v>
      </c>
      <c r="S2862" s="678">
        <v>1</v>
      </c>
      <c r="T2862" s="745">
        <v>1.5</v>
      </c>
      <c r="U2862" s="701">
        <v>1</v>
      </c>
    </row>
    <row r="2863" spans="1:21" ht="14.4" customHeight="1" x14ac:dyDescent="0.3">
      <c r="A2863" s="661">
        <v>12</v>
      </c>
      <c r="B2863" s="662" t="s">
        <v>543</v>
      </c>
      <c r="C2863" s="662" t="s">
        <v>2360</v>
      </c>
      <c r="D2863" s="743" t="s">
        <v>4572</v>
      </c>
      <c r="E2863" s="744" t="s">
        <v>2382</v>
      </c>
      <c r="F2863" s="662" t="s">
        <v>2351</v>
      </c>
      <c r="G2863" s="662" t="s">
        <v>2495</v>
      </c>
      <c r="H2863" s="662" t="s">
        <v>544</v>
      </c>
      <c r="I2863" s="662" t="s">
        <v>4208</v>
      </c>
      <c r="J2863" s="662" t="s">
        <v>2853</v>
      </c>
      <c r="K2863" s="662" t="s">
        <v>4209</v>
      </c>
      <c r="L2863" s="663">
        <v>66.03</v>
      </c>
      <c r="M2863" s="663">
        <v>132.06</v>
      </c>
      <c r="N2863" s="662">
        <v>2</v>
      </c>
      <c r="O2863" s="745">
        <v>1</v>
      </c>
      <c r="P2863" s="663">
        <v>132.06</v>
      </c>
      <c r="Q2863" s="678">
        <v>1</v>
      </c>
      <c r="R2863" s="662">
        <v>2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12</v>
      </c>
      <c r="B2864" s="662" t="s">
        <v>543</v>
      </c>
      <c r="C2864" s="662" t="s">
        <v>2360</v>
      </c>
      <c r="D2864" s="743" t="s">
        <v>4572</v>
      </c>
      <c r="E2864" s="744" t="s">
        <v>2382</v>
      </c>
      <c r="F2864" s="662" t="s">
        <v>2351</v>
      </c>
      <c r="G2864" s="662" t="s">
        <v>2870</v>
      </c>
      <c r="H2864" s="662" t="s">
        <v>544</v>
      </c>
      <c r="I2864" s="662" t="s">
        <v>2877</v>
      </c>
      <c r="J2864" s="662" t="s">
        <v>2872</v>
      </c>
      <c r="K2864" s="662" t="s">
        <v>2873</v>
      </c>
      <c r="L2864" s="663">
        <v>854.27</v>
      </c>
      <c r="M2864" s="663">
        <v>854.27</v>
      </c>
      <c r="N2864" s="662">
        <v>1</v>
      </c>
      <c r="O2864" s="745">
        <v>1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12</v>
      </c>
      <c r="B2865" s="662" t="s">
        <v>543</v>
      </c>
      <c r="C2865" s="662" t="s">
        <v>2360</v>
      </c>
      <c r="D2865" s="743" t="s">
        <v>4572</v>
      </c>
      <c r="E2865" s="744" t="s">
        <v>2382</v>
      </c>
      <c r="F2865" s="662" t="s">
        <v>2351</v>
      </c>
      <c r="G2865" s="662" t="s">
        <v>2870</v>
      </c>
      <c r="H2865" s="662" t="s">
        <v>544</v>
      </c>
      <c r="I2865" s="662" t="s">
        <v>2878</v>
      </c>
      <c r="J2865" s="662" t="s">
        <v>2875</v>
      </c>
      <c r="K2865" s="662" t="s">
        <v>2876</v>
      </c>
      <c r="L2865" s="663">
        <v>1708.55</v>
      </c>
      <c r="M2865" s="663">
        <v>1708.55</v>
      </c>
      <c r="N2865" s="662">
        <v>1</v>
      </c>
      <c r="O2865" s="745">
        <v>1</v>
      </c>
      <c r="P2865" s="663">
        <v>1708.55</v>
      </c>
      <c r="Q2865" s="678">
        <v>1</v>
      </c>
      <c r="R2865" s="662">
        <v>1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12</v>
      </c>
      <c r="B2866" s="662" t="s">
        <v>543</v>
      </c>
      <c r="C2866" s="662" t="s">
        <v>2360</v>
      </c>
      <c r="D2866" s="743" t="s">
        <v>4572</v>
      </c>
      <c r="E2866" s="744" t="s">
        <v>2382</v>
      </c>
      <c r="F2866" s="662" t="s">
        <v>2351</v>
      </c>
      <c r="G2866" s="662" t="s">
        <v>2412</v>
      </c>
      <c r="H2866" s="662" t="s">
        <v>544</v>
      </c>
      <c r="I2866" s="662" t="s">
        <v>4225</v>
      </c>
      <c r="J2866" s="662" t="s">
        <v>3346</v>
      </c>
      <c r="K2866" s="662" t="s">
        <v>3347</v>
      </c>
      <c r="L2866" s="663">
        <v>17.13</v>
      </c>
      <c r="M2866" s="663">
        <v>17.13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12</v>
      </c>
      <c r="B2867" s="662" t="s">
        <v>543</v>
      </c>
      <c r="C2867" s="662" t="s">
        <v>2360</v>
      </c>
      <c r="D2867" s="743" t="s">
        <v>4572</v>
      </c>
      <c r="E2867" s="744" t="s">
        <v>2382</v>
      </c>
      <c r="F2867" s="662" t="s">
        <v>2351</v>
      </c>
      <c r="G2867" s="662" t="s">
        <v>2412</v>
      </c>
      <c r="H2867" s="662" t="s">
        <v>544</v>
      </c>
      <c r="I2867" s="662" t="s">
        <v>4536</v>
      </c>
      <c r="J2867" s="662" t="s">
        <v>1775</v>
      </c>
      <c r="K2867" s="662" t="s">
        <v>4537</v>
      </c>
      <c r="L2867" s="663">
        <v>12.79</v>
      </c>
      <c r="M2867" s="663">
        <v>25.58</v>
      </c>
      <c r="N2867" s="662">
        <v>2</v>
      </c>
      <c r="O2867" s="745">
        <v>1.5</v>
      </c>
      <c r="P2867" s="663">
        <v>25.58</v>
      </c>
      <c r="Q2867" s="678">
        <v>1</v>
      </c>
      <c r="R2867" s="662">
        <v>2</v>
      </c>
      <c r="S2867" s="678">
        <v>1</v>
      </c>
      <c r="T2867" s="745">
        <v>1.5</v>
      </c>
      <c r="U2867" s="701">
        <v>1</v>
      </c>
    </row>
    <row r="2868" spans="1:21" ht="14.4" customHeight="1" x14ac:dyDescent="0.3">
      <c r="A2868" s="661">
        <v>12</v>
      </c>
      <c r="B2868" s="662" t="s">
        <v>543</v>
      </c>
      <c r="C2868" s="662" t="s">
        <v>2360</v>
      </c>
      <c r="D2868" s="743" t="s">
        <v>4572</v>
      </c>
      <c r="E2868" s="744" t="s">
        <v>2382</v>
      </c>
      <c r="F2868" s="662" t="s">
        <v>2351</v>
      </c>
      <c r="G2868" s="662" t="s">
        <v>2588</v>
      </c>
      <c r="H2868" s="662" t="s">
        <v>1529</v>
      </c>
      <c r="I2868" s="662" t="s">
        <v>2589</v>
      </c>
      <c r="J2868" s="662" t="s">
        <v>2590</v>
      </c>
      <c r="K2868" s="662" t="s">
        <v>2591</v>
      </c>
      <c r="L2868" s="663">
        <v>99.91</v>
      </c>
      <c r="M2868" s="663">
        <v>299.73</v>
      </c>
      <c r="N2868" s="662">
        <v>3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12</v>
      </c>
      <c r="B2869" s="662" t="s">
        <v>543</v>
      </c>
      <c r="C2869" s="662" t="s">
        <v>2360</v>
      </c>
      <c r="D2869" s="743" t="s">
        <v>4572</v>
      </c>
      <c r="E2869" s="744" t="s">
        <v>2382</v>
      </c>
      <c r="F2869" s="662" t="s">
        <v>2351</v>
      </c>
      <c r="G2869" s="662" t="s">
        <v>3131</v>
      </c>
      <c r="H2869" s="662" t="s">
        <v>544</v>
      </c>
      <c r="I2869" s="662" t="s">
        <v>3132</v>
      </c>
      <c r="J2869" s="662" t="s">
        <v>3133</v>
      </c>
      <c r="K2869" s="662" t="s">
        <v>3134</v>
      </c>
      <c r="L2869" s="663">
        <v>25.12</v>
      </c>
      <c r="M2869" s="663">
        <v>477.28000000000003</v>
      </c>
      <c r="N2869" s="662">
        <v>19</v>
      </c>
      <c r="O2869" s="745">
        <v>17.5</v>
      </c>
      <c r="P2869" s="663">
        <v>226.08</v>
      </c>
      <c r="Q2869" s="678">
        <v>0.47368421052631576</v>
      </c>
      <c r="R2869" s="662">
        <v>9</v>
      </c>
      <c r="S2869" s="678">
        <v>0.47368421052631576</v>
      </c>
      <c r="T2869" s="745">
        <v>8.5</v>
      </c>
      <c r="U2869" s="701">
        <v>0.48571428571428571</v>
      </c>
    </row>
    <row r="2870" spans="1:21" ht="14.4" customHeight="1" x14ac:dyDescent="0.3">
      <c r="A2870" s="661">
        <v>12</v>
      </c>
      <c r="B2870" s="662" t="s">
        <v>543</v>
      </c>
      <c r="C2870" s="662" t="s">
        <v>2360</v>
      </c>
      <c r="D2870" s="743" t="s">
        <v>4572</v>
      </c>
      <c r="E2870" s="744" t="s">
        <v>2382</v>
      </c>
      <c r="F2870" s="662" t="s">
        <v>2351</v>
      </c>
      <c r="G2870" s="662" t="s">
        <v>3131</v>
      </c>
      <c r="H2870" s="662" t="s">
        <v>544</v>
      </c>
      <c r="I2870" s="662" t="s">
        <v>3360</v>
      </c>
      <c r="J2870" s="662" t="s">
        <v>3361</v>
      </c>
      <c r="K2870" s="662" t="s">
        <v>3362</v>
      </c>
      <c r="L2870" s="663">
        <v>25.12</v>
      </c>
      <c r="M2870" s="663">
        <v>200.96</v>
      </c>
      <c r="N2870" s="662">
        <v>8</v>
      </c>
      <c r="O2870" s="745">
        <v>6</v>
      </c>
      <c r="P2870" s="663">
        <v>100.48</v>
      </c>
      <c r="Q2870" s="678">
        <v>0.5</v>
      </c>
      <c r="R2870" s="662">
        <v>4</v>
      </c>
      <c r="S2870" s="678">
        <v>0.5</v>
      </c>
      <c r="T2870" s="745">
        <v>3</v>
      </c>
      <c r="U2870" s="701">
        <v>0.5</v>
      </c>
    </row>
    <row r="2871" spans="1:21" ht="14.4" customHeight="1" x14ac:dyDescent="0.3">
      <c r="A2871" s="661">
        <v>12</v>
      </c>
      <c r="B2871" s="662" t="s">
        <v>543</v>
      </c>
      <c r="C2871" s="662" t="s">
        <v>2360</v>
      </c>
      <c r="D2871" s="743" t="s">
        <v>4572</v>
      </c>
      <c r="E2871" s="744" t="s">
        <v>2382</v>
      </c>
      <c r="F2871" s="662" t="s">
        <v>2352</v>
      </c>
      <c r="G2871" s="662" t="s">
        <v>2567</v>
      </c>
      <c r="H2871" s="662" t="s">
        <v>544</v>
      </c>
      <c r="I2871" s="662" t="s">
        <v>4528</v>
      </c>
      <c r="J2871" s="662" t="s">
        <v>2372</v>
      </c>
      <c r="K2871" s="662"/>
      <c r="L2871" s="663">
        <v>0</v>
      </c>
      <c r="M2871" s="663">
        <v>0</v>
      </c>
      <c r="N2871" s="662">
        <v>3</v>
      </c>
      <c r="O2871" s="745">
        <v>2.5</v>
      </c>
      <c r="P2871" s="663">
        <v>0</v>
      </c>
      <c r="Q2871" s="678"/>
      <c r="R2871" s="662">
        <v>2</v>
      </c>
      <c r="S2871" s="678">
        <v>0.66666666666666663</v>
      </c>
      <c r="T2871" s="745">
        <v>1.5</v>
      </c>
      <c r="U2871" s="701">
        <v>0.6</v>
      </c>
    </row>
    <row r="2872" spans="1:21" ht="14.4" customHeight="1" x14ac:dyDescent="0.3">
      <c r="A2872" s="661">
        <v>12</v>
      </c>
      <c r="B2872" s="662" t="s">
        <v>543</v>
      </c>
      <c r="C2872" s="662" t="s">
        <v>2360</v>
      </c>
      <c r="D2872" s="743" t="s">
        <v>4572</v>
      </c>
      <c r="E2872" s="744" t="s">
        <v>2386</v>
      </c>
      <c r="F2872" s="662" t="s">
        <v>2351</v>
      </c>
      <c r="G2872" s="662" t="s">
        <v>2389</v>
      </c>
      <c r="H2872" s="662" t="s">
        <v>1529</v>
      </c>
      <c r="I2872" s="662" t="s">
        <v>4538</v>
      </c>
      <c r="J2872" s="662" t="s">
        <v>4539</v>
      </c>
      <c r="K2872" s="662" t="s">
        <v>4540</v>
      </c>
      <c r="L2872" s="663">
        <v>66.08</v>
      </c>
      <c r="M2872" s="663">
        <v>330.4</v>
      </c>
      <c r="N2872" s="662">
        <v>5</v>
      </c>
      <c r="O2872" s="745">
        <v>1.5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12</v>
      </c>
      <c r="B2873" s="662" t="s">
        <v>543</v>
      </c>
      <c r="C2873" s="662" t="s">
        <v>2360</v>
      </c>
      <c r="D2873" s="743" t="s">
        <v>4572</v>
      </c>
      <c r="E2873" s="744" t="s">
        <v>2386</v>
      </c>
      <c r="F2873" s="662" t="s">
        <v>2351</v>
      </c>
      <c r="G2873" s="662" t="s">
        <v>2389</v>
      </c>
      <c r="H2873" s="662" t="s">
        <v>1529</v>
      </c>
      <c r="I2873" s="662" t="s">
        <v>1876</v>
      </c>
      <c r="J2873" s="662" t="s">
        <v>2279</v>
      </c>
      <c r="K2873" s="662" t="s">
        <v>2280</v>
      </c>
      <c r="L2873" s="663">
        <v>149.52000000000001</v>
      </c>
      <c r="M2873" s="663">
        <v>448.56000000000006</v>
      </c>
      <c r="N2873" s="662">
        <v>3</v>
      </c>
      <c r="O2873" s="745">
        <v>2</v>
      </c>
      <c r="P2873" s="663">
        <v>149.52000000000001</v>
      </c>
      <c r="Q2873" s="678">
        <v>0.33333333333333331</v>
      </c>
      <c r="R2873" s="662">
        <v>1</v>
      </c>
      <c r="S2873" s="678">
        <v>0.33333333333333331</v>
      </c>
      <c r="T2873" s="745">
        <v>1</v>
      </c>
      <c r="U2873" s="701">
        <v>0.5</v>
      </c>
    </row>
    <row r="2874" spans="1:21" ht="14.4" customHeight="1" x14ac:dyDescent="0.3">
      <c r="A2874" s="661">
        <v>12</v>
      </c>
      <c r="B2874" s="662" t="s">
        <v>543</v>
      </c>
      <c r="C2874" s="662" t="s">
        <v>2360</v>
      </c>
      <c r="D2874" s="743" t="s">
        <v>4572</v>
      </c>
      <c r="E2874" s="744" t="s">
        <v>2386</v>
      </c>
      <c r="F2874" s="662" t="s">
        <v>2351</v>
      </c>
      <c r="G2874" s="662" t="s">
        <v>2389</v>
      </c>
      <c r="H2874" s="662" t="s">
        <v>1529</v>
      </c>
      <c r="I2874" s="662" t="s">
        <v>2739</v>
      </c>
      <c r="J2874" s="662" t="s">
        <v>2740</v>
      </c>
      <c r="K2874" s="662" t="s">
        <v>2741</v>
      </c>
      <c r="L2874" s="663">
        <v>75.73</v>
      </c>
      <c r="M2874" s="663">
        <v>75.73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12</v>
      </c>
      <c r="B2875" s="662" t="s">
        <v>543</v>
      </c>
      <c r="C2875" s="662" t="s">
        <v>2360</v>
      </c>
      <c r="D2875" s="743" t="s">
        <v>4572</v>
      </c>
      <c r="E2875" s="744" t="s">
        <v>2386</v>
      </c>
      <c r="F2875" s="662" t="s">
        <v>2351</v>
      </c>
      <c r="G2875" s="662" t="s">
        <v>2647</v>
      </c>
      <c r="H2875" s="662" t="s">
        <v>544</v>
      </c>
      <c r="I2875" s="662" t="s">
        <v>2648</v>
      </c>
      <c r="J2875" s="662" t="s">
        <v>2649</v>
      </c>
      <c r="K2875" s="662" t="s">
        <v>2650</v>
      </c>
      <c r="L2875" s="663">
        <v>80.23</v>
      </c>
      <c r="M2875" s="663">
        <v>80.23</v>
      </c>
      <c r="N2875" s="662">
        <v>1</v>
      </c>
      <c r="O2875" s="745">
        <v>1</v>
      </c>
      <c r="P2875" s="663">
        <v>80.23</v>
      </c>
      <c r="Q2875" s="678">
        <v>1</v>
      </c>
      <c r="R2875" s="662">
        <v>1</v>
      </c>
      <c r="S2875" s="678">
        <v>1</v>
      </c>
      <c r="T2875" s="745">
        <v>1</v>
      </c>
      <c r="U2875" s="701">
        <v>1</v>
      </c>
    </row>
    <row r="2876" spans="1:21" ht="14.4" customHeight="1" x14ac:dyDescent="0.3">
      <c r="A2876" s="661">
        <v>12</v>
      </c>
      <c r="B2876" s="662" t="s">
        <v>543</v>
      </c>
      <c r="C2876" s="662" t="s">
        <v>2360</v>
      </c>
      <c r="D2876" s="743" t="s">
        <v>4572</v>
      </c>
      <c r="E2876" s="744" t="s">
        <v>2386</v>
      </c>
      <c r="F2876" s="662" t="s">
        <v>2351</v>
      </c>
      <c r="G2876" s="662" t="s">
        <v>2742</v>
      </c>
      <c r="H2876" s="662" t="s">
        <v>544</v>
      </c>
      <c r="I2876" s="662" t="s">
        <v>2743</v>
      </c>
      <c r="J2876" s="662" t="s">
        <v>2744</v>
      </c>
      <c r="K2876" s="662" t="s">
        <v>2706</v>
      </c>
      <c r="L2876" s="663">
        <v>55.95</v>
      </c>
      <c r="M2876" s="663">
        <v>111.9</v>
      </c>
      <c r="N2876" s="662">
        <v>2</v>
      </c>
      <c r="O2876" s="745">
        <v>0.5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12</v>
      </c>
      <c r="B2877" s="662" t="s">
        <v>543</v>
      </c>
      <c r="C2877" s="662" t="s">
        <v>2360</v>
      </c>
      <c r="D2877" s="743" t="s">
        <v>4572</v>
      </c>
      <c r="E2877" s="744" t="s">
        <v>2386</v>
      </c>
      <c r="F2877" s="662" t="s">
        <v>2351</v>
      </c>
      <c r="G2877" s="662" t="s">
        <v>2390</v>
      </c>
      <c r="H2877" s="662" t="s">
        <v>544</v>
      </c>
      <c r="I2877" s="662" t="s">
        <v>4541</v>
      </c>
      <c r="J2877" s="662" t="s">
        <v>4542</v>
      </c>
      <c r="K2877" s="662" t="s">
        <v>4543</v>
      </c>
      <c r="L2877" s="663">
        <v>0</v>
      </c>
      <c r="M2877" s="663">
        <v>0</v>
      </c>
      <c r="N2877" s="662">
        <v>2</v>
      </c>
      <c r="O2877" s="745">
        <v>1</v>
      </c>
      <c r="P2877" s="663">
        <v>0</v>
      </c>
      <c r="Q2877" s="678"/>
      <c r="R2877" s="662">
        <v>2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12</v>
      </c>
      <c r="B2878" s="662" t="s">
        <v>543</v>
      </c>
      <c r="C2878" s="662" t="s">
        <v>2360</v>
      </c>
      <c r="D2878" s="743" t="s">
        <v>4572</v>
      </c>
      <c r="E2878" s="744" t="s">
        <v>2386</v>
      </c>
      <c r="F2878" s="662" t="s">
        <v>2351</v>
      </c>
      <c r="G2878" s="662" t="s">
        <v>3589</v>
      </c>
      <c r="H2878" s="662" t="s">
        <v>1529</v>
      </c>
      <c r="I2878" s="662" t="s">
        <v>3590</v>
      </c>
      <c r="J2878" s="662" t="s">
        <v>3591</v>
      </c>
      <c r="K2878" s="662" t="s">
        <v>3114</v>
      </c>
      <c r="L2878" s="663">
        <v>207.45</v>
      </c>
      <c r="M2878" s="663">
        <v>207.45</v>
      </c>
      <c r="N2878" s="662">
        <v>1</v>
      </c>
      <c r="O2878" s="745">
        <v>1</v>
      </c>
      <c r="P2878" s="663">
        <v>207.45</v>
      </c>
      <c r="Q2878" s="678">
        <v>1</v>
      </c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12</v>
      </c>
      <c r="B2879" s="662" t="s">
        <v>543</v>
      </c>
      <c r="C2879" s="662" t="s">
        <v>2360</v>
      </c>
      <c r="D2879" s="743" t="s">
        <v>4572</v>
      </c>
      <c r="E2879" s="744" t="s">
        <v>2386</v>
      </c>
      <c r="F2879" s="662" t="s">
        <v>2351</v>
      </c>
      <c r="G2879" s="662" t="s">
        <v>2763</v>
      </c>
      <c r="H2879" s="662" t="s">
        <v>544</v>
      </c>
      <c r="I2879" s="662" t="s">
        <v>2764</v>
      </c>
      <c r="J2879" s="662" t="s">
        <v>2765</v>
      </c>
      <c r="K2879" s="662" t="s">
        <v>2766</v>
      </c>
      <c r="L2879" s="663">
        <v>741.88</v>
      </c>
      <c r="M2879" s="663">
        <v>139473.43999999997</v>
      </c>
      <c r="N2879" s="662">
        <v>188</v>
      </c>
      <c r="O2879" s="745">
        <v>30</v>
      </c>
      <c r="P2879" s="663">
        <v>83832.439999999988</v>
      </c>
      <c r="Q2879" s="678">
        <v>0.60106382978723405</v>
      </c>
      <c r="R2879" s="662">
        <v>113</v>
      </c>
      <c r="S2879" s="678">
        <v>0.60106382978723405</v>
      </c>
      <c r="T2879" s="745">
        <v>17.5</v>
      </c>
      <c r="U2879" s="701">
        <v>0.58333333333333337</v>
      </c>
    </row>
    <row r="2880" spans="1:21" ht="14.4" customHeight="1" x14ac:dyDescent="0.3">
      <c r="A2880" s="661">
        <v>12</v>
      </c>
      <c r="B2880" s="662" t="s">
        <v>543</v>
      </c>
      <c r="C2880" s="662" t="s">
        <v>2360</v>
      </c>
      <c r="D2880" s="743" t="s">
        <v>4572</v>
      </c>
      <c r="E2880" s="744" t="s">
        <v>2386</v>
      </c>
      <c r="F2880" s="662" t="s">
        <v>2351</v>
      </c>
      <c r="G2880" s="662" t="s">
        <v>2763</v>
      </c>
      <c r="H2880" s="662" t="s">
        <v>544</v>
      </c>
      <c r="I2880" s="662" t="s">
        <v>2767</v>
      </c>
      <c r="J2880" s="662" t="s">
        <v>2768</v>
      </c>
      <c r="K2880" s="662" t="s">
        <v>2769</v>
      </c>
      <c r="L2880" s="663">
        <v>1154.81</v>
      </c>
      <c r="M2880" s="663">
        <v>839546.86999999918</v>
      </c>
      <c r="N2880" s="662">
        <v>727</v>
      </c>
      <c r="O2880" s="745">
        <v>122.5</v>
      </c>
      <c r="P2880" s="663">
        <v>575095.37999999954</v>
      </c>
      <c r="Q2880" s="678">
        <v>0.68500687757909229</v>
      </c>
      <c r="R2880" s="662">
        <v>498</v>
      </c>
      <c r="S2880" s="678">
        <v>0.68500687757909218</v>
      </c>
      <c r="T2880" s="745">
        <v>80.5</v>
      </c>
      <c r="U2880" s="701">
        <v>0.65714285714285714</v>
      </c>
    </row>
    <row r="2881" spans="1:21" ht="14.4" customHeight="1" x14ac:dyDescent="0.3">
      <c r="A2881" s="661">
        <v>12</v>
      </c>
      <c r="B2881" s="662" t="s">
        <v>543</v>
      </c>
      <c r="C2881" s="662" t="s">
        <v>2360</v>
      </c>
      <c r="D2881" s="743" t="s">
        <v>4572</v>
      </c>
      <c r="E2881" s="744" t="s">
        <v>2386</v>
      </c>
      <c r="F2881" s="662" t="s">
        <v>2351</v>
      </c>
      <c r="G2881" s="662" t="s">
        <v>2763</v>
      </c>
      <c r="H2881" s="662" t="s">
        <v>544</v>
      </c>
      <c r="I2881" s="662" t="s">
        <v>4544</v>
      </c>
      <c r="J2881" s="662" t="s">
        <v>2768</v>
      </c>
      <c r="K2881" s="662" t="s">
        <v>4545</v>
      </c>
      <c r="L2881" s="663">
        <v>0</v>
      </c>
      <c r="M2881" s="663">
        <v>0</v>
      </c>
      <c r="N2881" s="662">
        <v>5</v>
      </c>
      <c r="O2881" s="745">
        <v>0.5</v>
      </c>
      <c r="P2881" s="663">
        <v>0</v>
      </c>
      <c r="Q2881" s="678"/>
      <c r="R2881" s="662">
        <v>5</v>
      </c>
      <c r="S2881" s="678">
        <v>1</v>
      </c>
      <c r="T2881" s="745">
        <v>0.5</v>
      </c>
      <c r="U2881" s="701">
        <v>1</v>
      </c>
    </row>
    <row r="2882" spans="1:21" ht="14.4" customHeight="1" x14ac:dyDescent="0.3">
      <c r="A2882" s="661">
        <v>12</v>
      </c>
      <c r="B2882" s="662" t="s">
        <v>543</v>
      </c>
      <c r="C2882" s="662" t="s">
        <v>2360</v>
      </c>
      <c r="D2882" s="743" t="s">
        <v>4572</v>
      </c>
      <c r="E2882" s="744" t="s">
        <v>2386</v>
      </c>
      <c r="F2882" s="662" t="s">
        <v>2351</v>
      </c>
      <c r="G2882" s="662" t="s">
        <v>2651</v>
      </c>
      <c r="H2882" s="662" t="s">
        <v>544</v>
      </c>
      <c r="I2882" s="662" t="s">
        <v>4546</v>
      </c>
      <c r="J2882" s="662" t="s">
        <v>2653</v>
      </c>
      <c r="K2882" s="662" t="s">
        <v>4547</v>
      </c>
      <c r="L2882" s="663">
        <v>0</v>
      </c>
      <c r="M2882" s="663">
        <v>0</v>
      </c>
      <c r="N2882" s="662">
        <v>2</v>
      </c>
      <c r="O2882" s="745">
        <v>2</v>
      </c>
      <c r="P2882" s="663">
        <v>0</v>
      </c>
      <c r="Q2882" s="678"/>
      <c r="R2882" s="662">
        <v>1</v>
      </c>
      <c r="S2882" s="678">
        <v>0.5</v>
      </c>
      <c r="T2882" s="745">
        <v>1</v>
      </c>
      <c r="U2882" s="701">
        <v>0.5</v>
      </c>
    </row>
    <row r="2883" spans="1:21" ht="14.4" customHeight="1" x14ac:dyDescent="0.3">
      <c r="A2883" s="661">
        <v>12</v>
      </c>
      <c r="B2883" s="662" t="s">
        <v>543</v>
      </c>
      <c r="C2883" s="662" t="s">
        <v>2360</v>
      </c>
      <c r="D2883" s="743" t="s">
        <v>4572</v>
      </c>
      <c r="E2883" s="744" t="s">
        <v>2386</v>
      </c>
      <c r="F2883" s="662" t="s">
        <v>2351</v>
      </c>
      <c r="G2883" s="662" t="s">
        <v>2544</v>
      </c>
      <c r="H2883" s="662" t="s">
        <v>544</v>
      </c>
      <c r="I2883" s="662" t="s">
        <v>870</v>
      </c>
      <c r="J2883" s="662" t="s">
        <v>2545</v>
      </c>
      <c r="K2883" s="662" t="s">
        <v>2546</v>
      </c>
      <c r="L2883" s="663">
        <v>37.520000000000003</v>
      </c>
      <c r="M2883" s="663">
        <v>150.08000000000001</v>
      </c>
      <c r="N2883" s="662">
        <v>4</v>
      </c>
      <c r="O2883" s="745">
        <v>0.5</v>
      </c>
      <c r="P2883" s="663">
        <v>150.08000000000001</v>
      </c>
      <c r="Q2883" s="678">
        <v>1</v>
      </c>
      <c r="R2883" s="662">
        <v>4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12</v>
      </c>
      <c r="B2884" s="662" t="s">
        <v>543</v>
      </c>
      <c r="C2884" s="662" t="s">
        <v>2360</v>
      </c>
      <c r="D2884" s="743" t="s">
        <v>4572</v>
      </c>
      <c r="E2884" s="744" t="s">
        <v>2386</v>
      </c>
      <c r="F2884" s="662" t="s">
        <v>2351</v>
      </c>
      <c r="G2884" s="662" t="s">
        <v>2446</v>
      </c>
      <c r="H2884" s="662" t="s">
        <v>544</v>
      </c>
      <c r="I2884" s="662" t="s">
        <v>2447</v>
      </c>
      <c r="J2884" s="662" t="s">
        <v>2448</v>
      </c>
      <c r="K2884" s="662" t="s">
        <v>2449</v>
      </c>
      <c r="L2884" s="663">
        <v>0</v>
      </c>
      <c r="M2884" s="663">
        <v>0</v>
      </c>
      <c r="N2884" s="662">
        <v>1</v>
      </c>
      <c r="O2884" s="745">
        <v>1</v>
      </c>
      <c r="P2884" s="663">
        <v>0</v>
      </c>
      <c r="Q2884" s="678"/>
      <c r="R2884" s="662">
        <v>1</v>
      </c>
      <c r="S2884" s="678">
        <v>1</v>
      </c>
      <c r="T2884" s="745">
        <v>1</v>
      </c>
      <c r="U2884" s="701">
        <v>1</v>
      </c>
    </row>
    <row r="2885" spans="1:21" ht="14.4" customHeight="1" x14ac:dyDescent="0.3">
      <c r="A2885" s="661">
        <v>12</v>
      </c>
      <c r="B2885" s="662" t="s">
        <v>543</v>
      </c>
      <c r="C2885" s="662" t="s">
        <v>2360</v>
      </c>
      <c r="D2885" s="743" t="s">
        <v>4572</v>
      </c>
      <c r="E2885" s="744" t="s">
        <v>2386</v>
      </c>
      <c r="F2885" s="662" t="s">
        <v>2351</v>
      </c>
      <c r="G2885" s="662" t="s">
        <v>2446</v>
      </c>
      <c r="H2885" s="662" t="s">
        <v>544</v>
      </c>
      <c r="I2885" s="662" t="s">
        <v>3035</v>
      </c>
      <c r="J2885" s="662" t="s">
        <v>2788</v>
      </c>
      <c r="K2885" s="662" t="s">
        <v>3036</v>
      </c>
      <c r="L2885" s="663">
        <v>0</v>
      </c>
      <c r="M2885" s="663">
        <v>0</v>
      </c>
      <c r="N2885" s="662">
        <v>7</v>
      </c>
      <c r="O2885" s="745">
        <v>6</v>
      </c>
      <c r="P2885" s="663">
        <v>0</v>
      </c>
      <c r="Q2885" s="678"/>
      <c r="R2885" s="662">
        <v>4</v>
      </c>
      <c r="S2885" s="678">
        <v>0.5714285714285714</v>
      </c>
      <c r="T2885" s="745">
        <v>3.5</v>
      </c>
      <c r="U2885" s="701">
        <v>0.58333333333333337</v>
      </c>
    </row>
    <row r="2886" spans="1:21" ht="14.4" customHeight="1" x14ac:dyDescent="0.3">
      <c r="A2886" s="661">
        <v>12</v>
      </c>
      <c r="B2886" s="662" t="s">
        <v>543</v>
      </c>
      <c r="C2886" s="662" t="s">
        <v>2360</v>
      </c>
      <c r="D2886" s="743" t="s">
        <v>4572</v>
      </c>
      <c r="E2886" s="744" t="s">
        <v>2386</v>
      </c>
      <c r="F2886" s="662" t="s">
        <v>2351</v>
      </c>
      <c r="G2886" s="662" t="s">
        <v>2446</v>
      </c>
      <c r="H2886" s="662" t="s">
        <v>544</v>
      </c>
      <c r="I2886" s="662" t="s">
        <v>3754</v>
      </c>
      <c r="J2886" s="662" t="s">
        <v>2788</v>
      </c>
      <c r="K2886" s="662" t="s">
        <v>3755</v>
      </c>
      <c r="L2886" s="663">
        <v>0</v>
      </c>
      <c r="M2886" s="663">
        <v>0</v>
      </c>
      <c r="N2886" s="662">
        <v>4</v>
      </c>
      <c r="O2886" s="745">
        <v>2.5</v>
      </c>
      <c r="P2886" s="663">
        <v>0</v>
      </c>
      <c r="Q2886" s="678"/>
      <c r="R2886" s="662">
        <v>4</v>
      </c>
      <c r="S2886" s="678">
        <v>1</v>
      </c>
      <c r="T2886" s="745">
        <v>2.5</v>
      </c>
      <c r="U2886" s="701">
        <v>1</v>
      </c>
    </row>
    <row r="2887" spans="1:21" ht="14.4" customHeight="1" x14ac:dyDescent="0.3">
      <c r="A2887" s="661">
        <v>12</v>
      </c>
      <c r="B2887" s="662" t="s">
        <v>543</v>
      </c>
      <c r="C2887" s="662" t="s">
        <v>2360</v>
      </c>
      <c r="D2887" s="743" t="s">
        <v>4572</v>
      </c>
      <c r="E2887" s="744" t="s">
        <v>2386</v>
      </c>
      <c r="F2887" s="662" t="s">
        <v>2351</v>
      </c>
      <c r="G2887" s="662" t="s">
        <v>2446</v>
      </c>
      <c r="H2887" s="662" t="s">
        <v>544</v>
      </c>
      <c r="I2887" s="662" t="s">
        <v>3696</v>
      </c>
      <c r="J2887" s="662" t="s">
        <v>2448</v>
      </c>
      <c r="K2887" s="662" t="s">
        <v>3697</v>
      </c>
      <c r="L2887" s="663">
        <v>0</v>
      </c>
      <c r="M2887" s="663">
        <v>0</v>
      </c>
      <c r="N2887" s="662">
        <v>1</v>
      </c>
      <c r="O2887" s="745">
        <v>1</v>
      </c>
      <c r="P2887" s="663">
        <v>0</v>
      </c>
      <c r="Q2887" s="678"/>
      <c r="R2887" s="662">
        <v>1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12</v>
      </c>
      <c r="B2888" s="662" t="s">
        <v>543</v>
      </c>
      <c r="C2888" s="662" t="s">
        <v>2360</v>
      </c>
      <c r="D2888" s="743" t="s">
        <v>4572</v>
      </c>
      <c r="E2888" s="744" t="s">
        <v>2386</v>
      </c>
      <c r="F2888" s="662" t="s">
        <v>2351</v>
      </c>
      <c r="G2888" s="662" t="s">
        <v>4532</v>
      </c>
      <c r="H2888" s="662" t="s">
        <v>544</v>
      </c>
      <c r="I2888" s="662" t="s">
        <v>4533</v>
      </c>
      <c r="J2888" s="662" t="s">
        <v>4534</v>
      </c>
      <c r="K2888" s="662" t="s">
        <v>4535</v>
      </c>
      <c r="L2888" s="663">
        <v>0</v>
      </c>
      <c r="M2888" s="663">
        <v>0</v>
      </c>
      <c r="N2888" s="662">
        <v>4</v>
      </c>
      <c r="O2888" s="745">
        <v>2</v>
      </c>
      <c r="P2888" s="663"/>
      <c r="Q2888" s="678"/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12</v>
      </c>
      <c r="B2889" s="662" t="s">
        <v>543</v>
      </c>
      <c r="C2889" s="662" t="s">
        <v>2360</v>
      </c>
      <c r="D2889" s="743" t="s">
        <v>4572</v>
      </c>
      <c r="E2889" s="744" t="s">
        <v>2386</v>
      </c>
      <c r="F2889" s="662" t="s">
        <v>2351</v>
      </c>
      <c r="G2889" s="662" t="s">
        <v>2816</v>
      </c>
      <c r="H2889" s="662" t="s">
        <v>544</v>
      </c>
      <c r="I2889" s="662" t="s">
        <v>2817</v>
      </c>
      <c r="J2889" s="662" t="s">
        <v>2818</v>
      </c>
      <c r="K2889" s="662" t="s">
        <v>2819</v>
      </c>
      <c r="L2889" s="663">
        <v>0</v>
      </c>
      <c r="M2889" s="663">
        <v>0</v>
      </c>
      <c r="N2889" s="662">
        <v>12</v>
      </c>
      <c r="O2889" s="745">
        <v>10</v>
      </c>
      <c r="P2889" s="663">
        <v>0</v>
      </c>
      <c r="Q2889" s="678"/>
      <c r="R2889" s="662">
        <v>6</v>
      </c>
      <c r="S2889" s="678">
        <v>0.5</v>
      </c>
      <c r="T2889" s="745">
        <v>5</v>
      </c>
      <c r="U2889" s="701">
        <v>0.5</v>
      </c>
    </row>
    <row r="2890" spans="1:21" ht="14.4" customHeight="1" x14ac:dyDescent="0.3">
      <c r="A2890" s="661">
        <v>12</v>
      </c>
      <c r="B2890" s="662" t="s">
        <v>543</v>
      </c>
      <c r="C2890" s="662" t="s">
        <v>2360</v>
      </c>
      <c r="D2890" s="743" t="s">
        <v>4572</v>
      </c>
      <c r="E2890" s="744" t="s">
        <v>2386</v>
      </c>
      <c r="F2890" s="662" t="s">
        <v>2351</v>
      </c>
      <c r="G2890" s="662" t="s">
        <v>2476</v>
      </c>
      <c r="H2890" s="662" t="s">
        <v>544</v>
      </c>
      <c r="I2890" s="662" t="s">
        <v>3756</v>
      </c>
      <c r="J2890" s="662" t="s">
        <v>3757</v>
      </c>
      <c r="K2890" s="662" t="s">
        <v>3758</v>
      </c>
      <c r="L2890" s="663">
        <v>30.46</v>
      </c>
      <c r="M2890" s="663">
        <v>30.46</v>
      </c>
      <c r="N2890" s="662">
        <v>1</v>
      </c>
      <c r="O2890" s="745">
        <v>1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12</v>
      </c>
      <c r="B2891" s="662" t="s">
        <v>543</v>
      </c>
      <c r="C2891" s="662" t="s">
        <v>2360</v>
      </c>
      <c r="D2891" s="743" t="s">
        <v>4572</v>
      </c>
      <c r="E2891" s="744" t="s">
        <v>2386</v>
      </c>
      <c r="F2891" s="662" t="s">
        <v>2351</v>
      </c>
      <c r="G2891" s="662" t="s">
        <v>2476</v>
      </c>
      <c r="H2891" s="662" t="s">
        <v>544</v>
      </c>
      <c r="I2891" s="662" t="s">
        <v>1059</v>
      </c>
      <c r="J2891" s="662" t="s">
        <v>1060</v>
      </c>
      <c r="K2891" s="662" t="s">
        <v>1061</v>
      </c>
      <c r="L2891" s="663">
        <v>60.9</v>
      </c>
      <c r="M2891" s="663">
        <v>60.9</v>
      </c>
      <c r="N2891" s="662">
        <v>1</v>
      </c>
      <c r="O2891" s="745">
        <v>0.5</v>
      </c>
      <c r="P2891" s="663">
        <v>60.9</v>
      </c>
      <c r="Q2891" s="678">
        <v>1</v>
      </c>
      <c r="R2891" s="662">
        <v>1</v>
      </c>
      <c r="S2891" s="678">
        <v>1</v>
      </c>
      <c r="T2891" s="745">
        <v>0.5</v>
      </c>
      <c r="U2891" s="701">
        <v>1</v>
      </c>
    </row>
    <row r="2892" spans="1:21" ht="14.4" customHeight="1" x14ac:dyDescent="0.3">
      <c r="A2892" s="661">
        <v>12</v>
      </c>
      <c r="B2892" s="662" t="s">
        <v>543</v>
      </c>
      <c r="C2892" s="662" t="s">
        <v>2360</v>
      </c>
      <c r="D2892" s="743" t="s">
        <v>4572</v>
      </c>
      <c r="E2892" s="744" t="s">
        <v>2386</v>
      </c>
      <c r="F2892" s="662" t="s">
        <v>2351</v>
      </c>
      <c r="G2892" s="662" t="s">
        <v>2713</v>
      </c>
      <c r="H2892" s="662" t="s">
        <v>544</v>
      </c>
      <c r="I2892" s="662" t="s">
        <v>2103</v>
      </c>
      <c r="J2892" s="662" t="s">
        <v>2104</v>
      </c>
      <c r="K2892" s="662" t="s">
        <v>2714</v>
      </c>
      <c r="L2892" s="663">
        <v>48.09</v>
      </c>
      <c r="M2892" s="663">
        <v>625.17000000000007</v>
      </c>
      <c r="N2892" s="662">
        <v>13</v>
      </c>
      <c r="O2892" s="745">
        <v>7.5</v>
      </c>
      <c r="P2892" s="663">
        <v>288.54000000000002</v>
      </c>
      <c r="Q2892" s="678">
        <v>0.46153846153846151</v>
      </c>
      <c r="R2892" s="662">
        <v>6</v>
      </c>
      <c r="S2892" s="678">
        <v>0.46153846153846156</v>
      </c>
      <c r="T2892" s="745">
        <v>4.5</v>
      </c>
      <c r="U2892" s="701">
        <v>0.6</v>
      </c>
    </row>
    <row r="2893" spans="1:21" ht="14.4" customHeight="1" x14ac:dyDescent="0.3">
      <c r="A2893" s="661">
        <v>12</v>
      </c>
      <c r="B2893" s="662" t="s">
        <v>543</v>
      </c>
      <c r="C2893" s="662" t="s">
        <v>2360</v>
      </c>
      <c r="D2893" s="743" t="s">
        <v>4572</v>
      </c>
      <c r="E2893" s="744" t="s">
        <v>2386</v>
      </c>
      <c r="F2893" s="662" t="s">
        <v>2351</v>
      </c>
      <c r="G2893" s="662" t="s">
        <v>4548</v>
      </c>
      <c r="H2893" s="662" t="s">
        <v>544</v>
      </c>
      <c r="I2893" s="662" t="s">
        <v>658</v>
      </c>
      <c r="J2893" s="662" t="s">
        <v>659</v>
      </c>
      <c r="K2893" s="662" t="s">
        <v>4549</v>
      </c>
      <c r="L2893" s="663">
        <v>27.28</v>
      </c>
      <c r="M2893" s="663">
        <v>27.28</v>
      </c>
      <c r="N2893" s="662">
        <v>1</v>
      </c>
      <c r="O2893" s="745">
        <v>1</v>
      </c>
      <c r="P2893" s="663">
        <v>27.28</v>
      </c>
      <c r="Q2893" s="678">
        <v>1</v>
      </c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12</v>
      </c>
      <c r="B2894" s="662" t="s">
        <v>543</v>
      </c>
      <c r="C2894" s="662" t="s">
        <v>2360</v>
      </c>
      <c r="D2894" s="743" t="s">
        <v>4572</v>
      </c>
      <c r="E2894" s="744" t="s">
        <v>2386</v>
      </c>
      <c r="F2894" s="662" t="s">
        <v>2351</v>
      </c>
      <c r="G2894" s="662" t="s">
        <v>2824</v>
      </c>
      <c r="H2894" s="662" t="s">
        <v>544</v>
      </c>
      <c r="I2894" s="662" t="s">
        <v>2825</v>
      </c>
      <c r="J2894" s="662" t="s">
        <v>2826</v>
      </c>
      <c r="K2894" s="662" t="s">
        <v>2827</v>
      </c>
      <c r="L2894" s="663">
        <v>316.79000000000002</v>
      </c>
      <c r="M2894" s="663">
        <v>1583.9500000000003</v>
      </c>
      <c r="N2894" s="662">
        <v>5</v>
      </c>
      <c r="O2894" s="745">
        <v>4</v>
      </c>
      <c r="P2894" s="663">
        <v>633.58000000000004</v>
      </c>
      <c r="Q2894" s="678">
        <v>0.39999999999999997</v>
      </c>
      <c r="R2894" s="662">
        <v>2</v>
      </c>
      <c r="S2894" s="678">
        <v>0.4</v>
      </c>
      <c r="T2894" s="745">
        <v>1</v>
      </c>
      <c r="U2894" s="701">
        <v>0.25</v>
      </c>
    </row>
    <row r="2895" spans="1:21" ht="14.4" customHeight="1" x14ac:dyDescent="0.3">
      <c r="A2895" s="661">
        <v>12</v>
      </c>
      <c r="B2895" s="662" t="s">
        <v>543</v>
      </c>
      <c r="C2895" s="662" t="s">
        <v>2360</v>
      </c>
      <c r="D2895" s="743" t="s">
        <v>4572</v>
      </c>
      <c r="E2895" s="744" t="s">
        <v>2386</v>
      </c>
      <c r="F2895" s="662" t="s">
        <v>2351</v>
      </c>
      <c r="G2895" s="662" t="s">
        <v>2610</v>
      </c>
      <c r="H2895" s="662" t="s">
        <v>544</v>
      </c>
      <c r="I2895" s="662" t="s">
        <v>817</v>
      </c>
      <c r="J2895" s="662" t="s">
        <v>818</v>
      </c>
      <c r="K2895" s="662" t="s">
        <v>3759</v>
      </c>
      <c r="L2895" s="663">
        <v>0</v>
      </c>
      <c r="M2895" s="663">
        <v>0</v>
      </c>
      <c r="N2895" s="662">
        <v>10</v>
      </c>
      <c r="O2895" s="745">
        <v>8</v>
      </c>
      <c r="P2895" s="663">
        <v>0</v>
      </c>
      <c r="Q2895" s="678"/>
      <c r="R2895" s="662">
        <v>6</v>
      </c>
      <c r="S2895" s="678">
        <v>0.6</v>
      </c>
      <c r="T2895" s="745">
        <v>5</v>
      </c>
      <c r="U2895" s="701">
        <v>0.625</v>
      </c>
    </row>
    <row r="2896" spans="1:21" ht="14.4" customHeight="1" x14ac:dyDescent="0.3">
      <c r="A2896" s="661">
        <v>12</v>
      </c>
      <c r="B2896" s="662" t="s">
        <v>543</v>
      </c>
      <c r="C2896" s="662" t="s">
        <v>2360</v>
      </c>
      <c r="D2896" s="743" t="s">
        <v>4572</v>
      </c>
      <c r="E2896" s="744" t="s">
        <v>2386</v>
      </c>
      <c r="F2896" s="662" t="s">
        <v>2351</v>
      </c>
      <c r="G2896" s="662" t="s">
        <v>2610</v>
      </c>
      <c r="H2896" s="662" t="s">
        <v>544</v>
      </c>
      <c r="I2896" s="662" t="s">
        <v>810</v>
      </c>
      <c r="J2896" s="662" t="s">
        <v>818</v>
      </c>
      <c r="K2896" s="662" t="s">
        <v>2611</v>
      </c>
      <c r="L2896" s="663">
        <v>0</v>
      </c>
      <c r="M2896" s="663">
        <v>0</v>
      </c>
      <c r="N2896" s="662">
        <v>2</v>
      </c>
      <c r="O2896" s="745">
        <v>1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12</v>
      </c>
      <c r="B2897" s="662" t="s">
        <v>543</v>
      </c>
      <c r="C2897" s="662" t="s">
        <v>2360</v>
      </c>
      <c r="D2897" s="743" t="s">
        <v>4572</v>
      </c>
      <c r="E2897" s="744" t="s">
        <v>2386</v>
      </c>
      <c r="F2897" s="662" t="s">
        <v>2351</v>
      </c>
      <c r="G2897" s="662" t="s">
        <v>2547</v>
      </c>
      <c r="H2897" s="662" t="s">
        <v>544</v>
      </c>
      <c r="I2897" s="662" t="s">
        <v>4449</v>
      </c>
      <c r="J2897" s="662" t="s">
        <v>4340</v>
      </c>
      <c r="K2897" s="662" t="s">
        <v>2548</v>
      </c>
      <c r="L2897" s="663">
        <v>0</v>
      </c>
      <c r="M2897" s="663">
        <v>0</v>
      </c>
      <c r="N2897" s="662">
        <v>1</v>
      </c>
      <c r="O2897" s="745">
        <v>1</v>
      </c>
      <c r="P2897" s="663">
        <v>0</v>
      </c>
      <c r="Q2897" s="678"/>
      <c r="R2897" s="662">
        <v>1</v>
      </c>
      <c r="S2897" s="678">
        <v>1</v>
      </c>
      <c r="T2897" s="745">
        <v>1</v>
      </c>
      <c r="U2897" s="701">
        <v>1</v>
      </c>
    </row>
    <row r="2898" spans="1:21" ht="14.4" customHeight="1" x14ac:dyDescent="0.3">
      <c r="A2898" s="661">
        <v>12</v>
      </c>
      <c r="B2898" s="662" t="s">
        <v>543</v>
      </c>
      <c r="C2898" s="662" t="s">
        <v>2360</v>
      </c>
      <c r="D2898" s="743" t="s">
        <v>4572</v>
      </c>
      <c r="E2898" s="744" t="s">
        <v>2386</v>
      </c>
      <c r="F2898" s="662" t="s">
        <v>2351</v>
      </c>
      <c r="G2898" s="662" t="s">
        <v>4450</v>
      </c>
      <c r="H2898" s="662" t="s">
        <v>544</v>
      </c>
      <c r="I2898" s="662" t="s">
        <v>4451</v>
      </c>
      <c r="J2898" s="662" t="s">
        <v>572</v>
      </c>
      <c r="K2898" s="662" t="s">
        <v>4452</v>
      </c>
      <c r="L2898" s="663">
        <v>0</v>
      </c>
      <c r="M2898" s="663">
        <v>0</v>
      </c>
      <c r="N2898" s="662">
        <v>4</v>
      </c>
      <c r="O2898" s="745">
        <v>2</v>
      </c>
      <c r="P2898" s="663">
        <v>0</v>
      </c>
      <c r="Q2898" s="678"/>
      <c r="R2898" s="662">
        <v>4</v>
      </c>
      <c r="S2898" s="678">
        <v>1</v>
      </c>
      <c r="T2898" s="745">
        <v>2</v>
      </c>
      <c r="U2898" s="701">
        <v>1</v>
      </c>
    </row>
    <row r="2899" spans="1:21" ht="14.4" customHeight="1" x14ac:dyDescent="0.3">
      <c r="A2899" s="661">
        <v>12</v>
      </c>
      <c r="B2899" s="662" t="s">
        <v>543</v>
      </c>
      <c r="C2899" s="662" t="s">
        <v>2360</v>
      </c>
      <c r="D2899" s="743" t="s">
        <v>4572</v>
      </c>
      <c r="E2899" s="744" t="s">
        <v>2386</v>
      </c>
      <c r="F2899" s="662" t="s">
        <v>2351</v>
      </c>
      <c r="G2899" s="662" t="s">
        <v>3617</v>
      </c>
      <c r="H2899" s="662" t="s">
        <v>1529</v>
      </c>
      <c r="I2899" s="662" t="s">
        <v>4550</v>
      </c>
      <c r="J2899" s="662" t="s">
        <v>3699</v>
      </c>
      <c r="K2899" s="662" t="s">
        <v>4551</v>
      </c>
      <c r="L2899" s="663">
        <v>207.45</v>
      </c>
      <c r="M2899" s="663">
        <v>207.45</v>
      </c>
      <c r="N2899" s="662">
        <v>1</v>
      </c>
      <c r="O2899" s="745">
        <v>1</v>
      </c>
      <c r="P2899" s="663">
        <v>207.45</v>
      </c>
      <c r="Q2899" s="678">
        <v>1</v>
      </c>
      <c r="R2899" s="662">
        <v>1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12</v>
      </c>
      <c r="B2900" s="662" t="s">
        <v>543</v>
      </c>
      <c r="C2900" s="662" t="s">
        <v>2360</v>
      </c>
      <c r="D2900" s="743" t="s">
        <v>4572</v>
      </c>
      <c r="E2900" s="744" t="s">
        <v>2386</v>
      </c>
      <c r="F2900" s="662" t="s">
        <v>2351</v>
      </c>
      <c r="G2900" s="662" t="s">
        <v>4552</v>
      </c>
      <c r="H2900" s="662" t="s">
        <v>544</v>
      </c>
      <c r="I2900" s="662" t="s">
        <v>4553</v>
      </c>
      <c r="J2900" s="662" t="s">
        <v>4554</v>
      </c>
      <c r="K2900" s="662" t="s">
        <v>4555</v>
      </c>
      <c r="L2900" s="663">
        <v>0</v>
      </c>
      <c r="M2900" s="663">
        <v>0</v>
      </c>
      <c r="N2900" s="662">
        <v>1</v>
      </c>
      <c r="O2900" s="745">
        <v>0.5</v>
      </c>
      <c r="P2900" s="663">
        <v>0</v>
      </c>
      <c r="Q2900" s="678"/>
      <c r="R2900" s="662">
        <v>1</v>
      </c>
      <c r="S2900" s="678">
        <v>1</v>
      </c>
      <c r="T2900" s="745">
        <v>0.5</v>
      </c>
      <c r="U2900" s="701">
        <v>1</v>
      </c>
    </row>
    <row r="2901" spans="1:21" ht="14.4" customHeight="1" x14ac:dyDescent="0.3">
      <c r="A2901" s="661">
        <v>12</v>
      </c>
      <c r="B2901" s="662" t="s">
        <v>543</v>
      </c>
      <c r="C2901" s="662" t="s">
        <v>2360</v>
      </c>
      <c r="D2901" s="743" t="s">
        <v>4572</v>
      </c>
      <c r="E2901" s="744" t="s">
        <v>2386</v>
      </c>
      <c r="F2901" s="662" t="s">
        <v>2351</v>
      </c>
      <c r="G2901" s="662" t="s">
        <v>4552</v>
      </c>
      <c r="H2901" s="662" t="s">
        <v>544</v>
      </c>
      <c r="I2901" s="662" t="s">
        <v>4556</v>
      </c>
      <c r="J2901" s="662" t="s">
        <v>4554</v>
      </c>
      <c r="K2901" s="662" t="s">
        <v>4557</v>
      </c>
      <c r="L2901" s="663">
        <v>0</v>
      </c>
      <c r="M2901" s="663">
        <v>0</v>
      </c>
      <c r="N2901" s="662">
        <v>2</v>
      </c>
      <c r="O2901" s="745">
        <v>0.5</v>
      </c>
      <c r="P2901" s="663">
        <v>0</v>
      </c>
      <c r="Q2901" s="678"/>
      <c r="R2901" s="662">
        <v>2</v>
      </c>
      <c r="S2901" s="678">
        <v>1</v>
      </c>
      <c r="T2901" s="745">
        <v>0.5</v>
      </c>
      <c r="U2901" s="701">
        <v>1</v>
      </c>
    </row>
    <row r="2902" spans="1:21" ht="14.4" customHeight="1" x14ac:dyDescent="0.3">
      <c r="A2902" s="661">
        <v>12</v>
      </c>
      <c r="B2902" s="662" t="s">
        <v>543</v>
      </c>
      <c r="C2902" s="662" t="s">
        <v>2360</v>
      </c>
      <c r="D2902" s="743" t="s">
        <v>4572</v>
      </c>
      <c r="E2902" s="744" t="s">
        <v>2386</v>
      </c>
      <c r="F2902" s="662" t="s">
        <v>2351</v>
      </c>
      <c r="G2902" s="662" t="s">
        <v>2660</v>
      </c>
      <c r="H2902" s="662" t="s">
        <v>544</v>
      </c>
      <c r="I2902" s="662" t="s">
        <v>2661</v>
      </c>
      <c r="J2902" s="662" t="s">
        <v>2662</v>
      </c>
      <c r="K2902" s="662" t="s">
        <v>2663</v>
      </c>
      <c r="L2902" s="663">
        <v>115.13</v>
      </c>
      <c r="M2902" s="663">
        <v>115.13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12</v>
      </c>
      <c r="B2903" s="662" t="s">
        <v>543</v>
      </c>
      <c r="C2903" s="662" t="s">
        <v>2360</v>
      </c>
      <c r="D2903" s="743" t="s">
        <v>4572</v>
      </c>
      <c r="E2903" s="744" t="s">
        <v>2386</v>
      </c>
      <c r="F2903" s="662" t="s">
        <v>2351</v>
      </c>
      <c r="G2903" s="662" t="s">
        <v>2395</v>
      </c>
      <c r="H2903" s="662" t="s">
        <v>544</v>
      </c>
      <c r="I2903" s="662" t="s">
        <v>2680</v>
      </c>
      <c r="J2903" s="662" t="s">
        <v>2681</v>
      </c>
      <c r="K2903" s="662" t="s">
        <v>2682</v>
      </c>
      <c r="L2903" s="663">
        <v>146.84</v>
      </c>
      <c r="M2903" s="663">
        <v>1615.24</v>
      </c>
      <c r="N2903" s="662">
        <v>11</v>
      </c>
      <c r="O2903" s="745">
        <v>7</v>
      </c>
      <c r="P2903" s="663">
        <v>293.68</v>
      </c>
      <c r="Q2903" s="678">
        <v>0.18181818181818182</v>
      </c>
      <c r="R2903" s="662">
        <v>2</v>
      </c>
      <c r="S2903" s="678">
        <v>0.18181818181818182</v>
      </c>
      <c r="T2903" s="745">
        <v>2</v>
      </c>
      <c r="U2903" s="701">
        <v>0.2857142857142857</v>
      </c>
    </row>
    <row r="2904" spans="1:21" ht="14.4" customHeight="1" x14ac:dyDescent="0.3">
      <c r="A2904" s="661">
        <v>12</v>
      </c>
      <c r="B2904" s="662" t="s">
        <v>543</v>
      </c>
      <c r="C2904" s="662" t="s">
        <v>2360</v>
      </c>
      <c r="D2904" s="743" t="s">
        <v>4572</v>
      </c>
      <c r="E2904" s="744" t="s">
        <v>2386</v>
      </c>
      <c r="F2904" s="662" t="s">
        <v>2351</v>
      </c>
      <c r="G2904" s="662" t="s">
        <v>2395</v>
      </c>
      <c r="H2904" s="662" t="s">
        <v>544</v>
      </c>
      <c r="I2904" s="662" t="s">
        <v>1868</v>
      </c>
      <c r="J2904" s="662" t="s">
        <v>1869</v>
      </c>
      <c r="K2904" s="662" t="s">
        <v>2310</v>
      </c>
      <c r="L2904" s="663">
        <v>88.1</v>
      </c>
      <c r="M2904" s="663">
        <v>6166.9999999999982</v>
      </c>
      <c r="N2904" s="662">
        <v>70</v>
      </c>
      <c r="O2904" s="745">
        <v>33.5</v>
      </c>
      <c r="P2904" s="663">
        <v>3083.4999999999991</v>
      </c>
      <c r="Q2904" s="678">
        <v>0.5</v>
      </c>
      <c r="R2904" s="662">
        <v>35</v>
      </c>
      <c r="S2904" s="678">
        <v>0.5</v>
      </c>
      <c r="T2904" s="745">
        <v>16</v>
      </c>
      <c r="U2904" s="701">
        <v>0.47761194029850745</v>
      </c>
    </row>
    <row r="2905" spans="1:21" ht="14.4" customHeight="1" x14ac:dyDescent="0.3">
      <c r="A2905" s="661">
        <v>12</v>
      </c>
      <c r="B2905" s="662" t="s">
        <v>543</v>
      </c>
      <c r="C2905" s="662" t="s">
        <v>2360</v>
      </c>
      <c r="D2905" s="743" t="s">
        <v>4572</v>
      </c>
      <c r="E2905" s="744" t="s">
        <v>2386</v>
      </c>
      <c r="F2905" s="662" t="s">
        <v>2351</v>
      </c>
      <c r="G2905" s="662" t="s">
        <v>2396</v>
      </c>
      <c r="H2905" s="662" t="s">
        <v>544</v>
      </c>
      <c r="I2905" s="662" t="s">
        <v>2397</v>
      </c>
      <c r="J2905" s="662" t="s">
        <v>2398</v>
      </c>
      <c r="K2905" s="662" t="s">
        <v>2399</v>
      </c>
      <c r="L2905" s="663">
        <v>75.739999999999995</v>
      </c>
      <c r="M2905" s="663">
        <v>151.47999999999999</v>
      </c>
      <c r="N2905" s="662">
        <v>2</v>
      </c>
      <c r="O2905" s="745">
        <v>1.5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12</v>
      </c>
      <c r="B2906" s="662" t="s">
        <v>543</v>
      </c>
      <c r="C2906" s="662" t="s">
        <v>2360</v>
      </c>
      <c r="D2906" s="743" t="s">
        <v>4572</v>
      </c>
      <c r="E2906" s="744" t="s">
        <v>2386</v>
      </c>
      <c r="F2906" s="662" t="s">
        <v>2351</v>
      </c>
      <c r="G2906" s="662" t="s">
        <v>2846</v>
      </c>
      <c r="H2906" s="662" t="s">
        <v>544</v>
      </c>
      <c r="I2906" s="662" t="s">
        <v>2847</v>
      </c>
      <c r="J2906" s="662" t="s">
        <v>736</v>
      </c>
      <c r="K2906" s="662" t="s">
        <v>2848</v>
      </c>
      <c r="L2906" s="663">
        <v>185.26</v>
      </c>
      <c r="M2906" s="663">
        <v>185.26</v>
      </c>
      <c r="N2906" s="662">
        <v>1</v>
      </c>
      <c r="O2906" s="745">
        <v>1</v>
      </c>
      <c r="P2906" s="663">
        <v>185.26</v>
      </c>
      <c r="Q2906" s="678">
        <v>1</v>
      </c>
      <c r="R2906" s="662">
        <v>1</v>
      </c>
      <c r="S2906" s="678">
        <v>1</v>
      </c>
      <c r="T2906" s="745">
        <v>1</v>
      </c>
      <c r="U2906" s="701">
        <v>1</v>
      </c>
    </row>
    <row r="2907" spans="1:21" ht="14.4" customHeight="1" x14ac:dyDescent="0.3">
      <c r="A2907" s="661">
        <v>12</v>
      </c>
      <c r="B2907" s="662" t="s">
        <v>543</v>
      </c>
      <c r="C2907" s="662" t="s">
        <v>2360</v>
      </c>
      <c r="D2907" s="743" t="s">
        <v>4572</v>
      </c>
      <c r="E2907" s="744" t="s">
        <v>2386</v>
      </c>
      <c r="F2907" s="662" t="s">
        <v>2351</v>
      </c>
      <c r="G2907" s="662" t="s">
        <v>3099</v>
      </c>
      <c r="H2907" s="662" t="s">
        <v>544</v>
      </c>
      <c r="I2907" s="662" t="s">
        <v>3845</v>
      </c>
      <c r="J2907" s="662" t="s">
        <v>3846</v>
      </c>
      <c r="K2907" s="662" t="s">
        <v>3102</v>
      </c>
      <c r="L2907" s="663">
        <v>246.04</v>
      </c>
      <c r="M2907" s="663">
        <v>4920.8</v>
      </c>
      <c r="N2907" s="662">
        <v>20</v>
      </c>
      <c r="O2907" s="745">
        <v>7</v>
      </c>
      <c r="P2907" s="663">
        <v>2952.48</v>
      </c>
      <c r="Q2907" s="678">
        <v>0.6</v>
      </c>
      <c r="R2907" s="662">
        <v>12</v>
      </c>
      <c r="S2907" s="678">
        <v>0.6</v>
      </c>
      <c r="T2907" s="745">
        <v>4</v>
      </c>
      <c r="U2907" s="701">
        <v>0.5714285714285714</v>
      </c>
    </row>
    <row r="2908" spans="1:21" ht="14.4" customHeight="1" x14ac:dyDescent="0.3">
      <c r="A2908" s="661">
        <v>12</v>
      </c>
      <c r="B2908" s="662" t="s">
        <v>543</v>
      </c>
      <c r="C2908" s="662" t="s">
        <v>2360</v>
      </c>
      <c r="D2908" s="743" t="s">
        <v>4572</v>
      </c>
      <c r="E2908" s="744" t="s">
        <v>2386</v>
      </c>
      <c r="F2908" s="662" t="s">
        <v>2351</v>
      </c>
      <c r="G2908" s="662" t="s">
        <v>3099</v>
      </c>
      <c r="H2908" s="662" t="s">
        <v>544</v>
      </c>
      <c r="I2908" s="662" t="s">
        <v>3845</v>
      </c>
      <c r="J2908" s="662" t="s">
        <v>3846</v>
      </c>
      <c r="K2908" s="662" t="s">
        <v>3102</v>
      </c>
      <c r="L2908" s="663">
        <v>138.88999999999999</v>
      </c>
      <c r="M2908" s="663">
        <v>5694.4899999999989</v>
      </c>
      <c r="N2908" s="662">
        <v>41</v>
      </c>
      <c r="O2908" s="745">
        <v>12.5</v>
      </c>
      <c r="P2908" s="663">
        <v>4722.2599999999993</v>
      </c>
      <c r="Q2908" s="678">
        <v>0.8292682926829269</v>
      </c>
      <c r="R2908" s="662">
        <v>34</v>
      </c>
      <c r="S2908" s="678">
        <v>0.82926829268292679</v>
      </c>
      <c r="T2908" s="745">
        <v>9</v>
      </c>
      <c r="U2908" s="701">
        <v>0.72</v>
      </c>
    </row>
    <row r="2909" spans="1:21" ht="14.4" customHeight="1" x14ac:dyDescent="0.3">
      <c r="A2909" s="661">
        <v>12</v>
      </c>
      <c r="B2909" s="662" t="s">
        <v>543</v>
      </c>
      <c r="C2909" s="662" t="s">
        <v>2360</v>
      </c>
      <c r="D2909" s="743" t="s">
        <v>4572</v>
      </c>
      <c r="E2909" s="744" t="s">
        <v>2386</v>
      </c>
      <c r="F2909" s="662" t="s">
        <v>2351</v>
      </c>
      <c r="G2909" s="662" t="s">
        <v>3099</v>
      </c>
      <c r="H2909" s="662" t="s">
        <v>544</v>
      </c>
      <c r="I2909" s="662" t="s">
        <v>3764</v>
      </c>
      <c r="J2909" s="662" t="s">
        <v>3101</v>
      </c>
      <c r="K2909" s="662" t="s">
        <v>2232</v>
      </c>
      <c r="L2909" s="663">
        <v>123.02</v>
      </c>
      <c r="M2909" s="663">
        <v>369.06</v>
      </c>
      <c r="N2909" s="662">
        <v>3</v>
      </c>
      <c r="O2909" s="745">
        <v>1</v>
      </c>
      <c r="P2909" s="663">
        <v>369.06</v>
      </c>
      <c r="Q2909" s="678">
        <v>1</v>
      </c>
      <c r="R2909" s="662">
        <v>3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12</v>
      </c>
      <c r="B2910" s="662" t="s">
        <v>543</v>
      </c>
      <c r="C2910" s="662" t="s">
        <v>2360</v>
      </c>
      <c r="D2910" s="743" t="s">
        <v>4572</v>
      </c>
      <c r="E2910" s="744" t="s">
        <v>2386</v>
      </c>
      <c r="F2910" s="662" t="s">
        <v>2351</v>
      </c>
      <c r="G2910" s="662" t="s">
        <v>3099</v>
      </c>
      <c r="H2910" s="662" t="s">
        <v>544</v>
      </c>
      <c r="I2910" s="662" t="s">
        <v>3764</v>
      </c>
      <c r="J2910" s="662" t="s">
        <v>3101</v>
      </c>
      <c r="K2910" s="662" t="s">
        <v>2232</v>
      </c>
      <c r="L2910" s="663">
        <v>69.44</v>
      </c>
      <c r="M2910" s="663">
        <v>624.96</v>
      </c>
      <c r="N2910" s="662">
        <v>9</v>
      </c>
      <c r="O2910" s="745">
        <v>2</v>
      </c>
      <c r="P2910" s="663">
        <v>277.76</v>
      </c>
      <c r="Q2910" s="678">
        <v>0.44444444444444442</v>
      </c>
      <c r="R2910" s="662">
        <v>4</v>
      </c>
      <c r="S2910" s="678">
        <v>0.44444444444444442</v>
      </c>
      <c r="T2910" s="745">
        <v>1</v>
      </c>
      <c r="U2910" s="701">
        <v>0.5</v>
      </c>
    </row>
    <row r="2911" spans="1:21" ht="14.4" customHeight="1" x14ac:dyDescent="0.3">
      <c r="A2911" s="661">
        <v>12</v>
      </c>
      <c r="B2911" s="662" t="s">
        <v>543</v>
      </c>
      <c r="C2911" s="662" t="s">
        <v>2360</v>
      </c>
      <c r="D2911" s="743" t="s">
        <v>4572</v>
      </c>
      <c r="E2911" s="744" t="s">
        <v>2386</v>
      </c>
      <c r="F2911" s="662" t="s">
        <v>2351</v>
      </c>
      <c r="G2911" s="662" t="s">
        <v>3099</v>
      </c>
      <c r="H2911" s="662" t="s">
        <v>544</v>
      </c>
      <c r="I2911" s="662" t="s">
        <v>3100</v>
      </c>
      <c r="J2911" s="662" t="s">
        <v>3101</v>
      </c>
      <c r="K2911" s="662" t="s">
        <v>3102</v>
      </c>
      <c r="L2911" s="663">
        <v>0</v>
      </c>
      <c r="M2911" s="663">
        <v>0</v>
      </c>
      <c r="N2911" s="662">
        <v>1</v>
      </c>
      <c r="O2911" s="745">
        <v>1</v>
      </c>
      <c r="P2911" s="663"/>
      <c r="Q2911" s="678"/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12</v>
      </c>
      <c r="B2912" s="662" t="s">
        <v>543</v>
      </c>
      <c r="C2912" s="662" t="s">
        <v>2360</v>
      </c>
      <c r="D2912" s="743" t="s">
        <v>4572</v>
      </c>
      <c r="E2912" s="744" t="s">
        <v>2386</v>
      </c>
      <c r="F2912" s="662" t="s">
        <v>2351</v>
      </c>
      <c r="G2912" s="662" t="s">
        <v>3099</v>
      </c>
      <c r="H2912" s="662" t="s">
        <v>544</v>
      </c>
      <c r="I2912" s="662" t="s">
        <v>4455</v>
      </c>
      <c r="J2912" s="662" t="s">
        <v>3846</v>
      </c>
      <c r="K2912" s="662" t="s">
        <v>3102</v>
      </c>
      <c r="L2912" s="663">
        <v>246.04</v>
      </c>
      <c r="M2912" s="663">
        <v>738.12</v>
      </c>
      <c r="N2912" s="662">
        <v>3</v>
      </c>
      <c r="O2912" s="745">
        <v>2</v>
      </c>
      <c r="P2912" s="663">
        <v>738.12</v>
      </c>
      <c r="Q2912" s="678">
        <v>1</v>
      </c>
      <c r="R2912" s="662">
        <v>3</v>
      </c>
      <c r="S2912" s="678">
        <v>1</v>
      </c>
      <c r="T2912" s="745">
        <v>2</v>
      </c>
      <c r="U2912" s="701">
        <v>1</v>
      </c>
    </row>
    <row r="2913" spans="1:21" ht="14.4" customHeight="1" x14ac:dyDescent="0.3">
      <c r="A2913" s="661">
        <v>12</v>
      </c>
      <c r="B2913" s="662" t="s">
        <v>543</v>
      </c>
      <c r="C2913" s="662" t="s">
        <v>2360</v>
      </c>
      <c r="D2913" s="743" t="s">
        <v>4572</v>
      </c>
      <c r="E2913" s="744" t="s">
        <v>2386</v>
      </c>
      <c r="F2913" s="662" t="s">
        <v>2351</v>
      </c>
      <c r="G2913" s="662" t="s">
        <v>3099</v>
      </c>
      <c r="H2913" s="662" t="s">
        <v>544</v>
      </c>
      <c r="I2913" s="662" t="s">
        <v>4455</v>
      </c>
      <c r="J2913" s="662" t="s">
        <v>3846</v>
      </c>
      <c r="K2913" s="662" t="s">
        <v>3102</v>
      </c>
      <c r="L2913" s="663">
        <v>138.88999999999999</v>
      </c>
      <c r="M2913" s="663">
        <v>4861.1499999999996</v>
      </c>
      <c r="N2913" s="662">
        <v>35</v>
      </c>
      <c r="O2913" s="745">
        <v>4.5</v>
      </c>
      <c r="P2913" s="663">
        <v>4027.8099999999995</v>
      </c>
      <c r="Q2913" s="678">
        <v>0.82857142857142851</v>
      </c>
      <c r="R2913" s="662">
        <v>29</v>
      </c>
      <c r="S2913" s="678">
        <v>0.82857142857142863</v>
      </c>
      <c r="T2913" s="745">
        <v>2.5</v>
      </c>
      <c r="U2913" s="701">
        <v>0.55555555555555558</v>
      </c>
    </row>
    <row r="2914" spans="1:21" ht="14.4" customHeight="1" x14ac:dyDescent="0.3">
      <c r="A2914" s="661">
        <v>12</v>
      </c>
      <c r="B2914" s="662" t="s">
        <v>543</v>
      </c>
      <c r="C2914" s="662" t="s">
        <v>2360</v>
      </c>
      <c r="D2914" s="743" t="s">
        <v>4572</v>
      </c>
      <c r="E2914" s="744" t="s">
        <v>2386</v>
      </c>
      <c r="F2914" s="662" t="s">
        <v>2351</v>
      </c>
      <c r="G2914" s="662" t="s">
        <v>2402</v>
      </c>
      <c r="H2914" s="662" t="s">
        <v>544</v>
      </c>
      <c r="I2914" s="662" t="s">
        <v>2403</v>
      </c>
      <c r="J2914" s="662" t="s">
        <v>1386</v>
      </c>
      <c r="K2914" s="662" t="s">
        <v>2404</v>
      </c>
      <c r="L2914" s="663">
        <v>54.23</v>
      </c>
      <c r="M2914" s="663">
        <v>162.69</v>
      </c>
      <c r="N2914" s="662">
        <v>3</v>
      </c>
      <c r="O2914" s="745">
        <v>1.5</v>
      </c>
      <c r="P2914" s="663">
        <v>108.46</v>
      </c>
      <c r="Q2914" s="678">
        <v>0.66666666666666663</v>
      </c>
      <c r="R2914" s="662">
        <v>2</v>
      </c>
      <c r="S2914" s="678">
        <v>0.66666666666666663</v>
      </c>
      <c r="T2914" s="745">
        <v>0.5</v>
      </c>
      <c r="U2914" s="701">
        <v>0.33333333333333331</v>
      </c>
    </row>
    <row r="2915" spans="1:21" ht="14.4" customHeight="1" x14ac:dyDescent="0.3">
      <c r="A2915" s="661">
        <v>12</v>
      </c>
      <c r="B2915" s="662" t="s">
        <v>543</v>
      </c>
      <c r="C2915" s="662" t="s">
        <v>2360</v>
      </c>
      <c r="D2915" s="743" t="s">
        <v>4572</v>
      </c>
      <c r="E2915" s="744" t="s">
        <v>2386</v>
      </c>
      <c r="F2915" s="662" t="s">
        <v>2351</v>
      </c>
      <c r="G2915" s="662" t="s">
        <v>2495</v>
      </c>
      <c r="H2915" s="662" t="s">
        <v>544</v>
      </c>
      <c r="I2915" s="662" t="s">
        <v>2584</v>
      </c>
      <c r="J2915" s="662" t="s">
        <v>2497</v>
      </c>
      <c r="K2915" s="662" t="s">
        <v>2585</v>
      </c>
      <c r="L2915" s="663">
        <v>239.19</v>
      </c>
      <c r="M2915" s="663">
        <v>20570.339999999997</v>
      </c>
      <c r="N2915" s="662">
        <v>86</v>
      </c>
      <c r="O2915" s="745">
        <v>21.5</v>
      </c>
      <c r="P2915" s="663">
        <v>10045.98</v>
      </c>
      <c r="Q2915" s="678">
        <v>0.48837209302325585</v>
      </c>
      <c r="R2915" s="662">
        <v>42</v>
      </c>
      <c r="S2915" s="678">
        <v>0.48837209302325579</v>
      </c>
      <c r="T2915" s="745">
        <v>10</v>
      </c>
      <c r="U2915" s="701">
        <v>0.46511627906976744</v>
      </c>
    </row>
    <row r="2916" spans="1:21" ht="14.4" customHeight="1" x14ac:dyDescent="0.3">
      <c r="A2916" s="661">
        <v>12</v>
      </c>
      <c r="B2916" s="662" t="s">
        <v>543</v>
      </c>
      <c r="C2916" s="662" t="s">
        <v>2360</v>
      </c>
      <c r="D2916" s="743" t="s">
        <v>4572</v>
      </c>
      <c r="E2916" s="744" t="s">
        <v>2386</v>
      </c>
      <c r="F2916" s="662" t="s">
        <v>2351</v>
      </c>
      <c r="G2916" s="662" t="s">
        <v>2495</v>
      </c>
      <c r="H2916" s="662" t="s">
        <v>544</v>
      </c>
      <c r="I2916" s="662" t="s">
        <v>3103</v>
      </c>
      <c r="J2916" s="662" t="s">
        <v>1230</v>
      </c>
      <c r="K2916" s="662" t="s">
        <v>3104</v>
      </c>
      <c r="L2916" s="663">
        <v>0</v>
      </c>
      <c r="M2916" s="663">
        <v>0</v>
      </c>
      <c r="N2916" s="662">
        <v>3</v>
      </c>
      <c r="O2916" s="745">
        <v>1</v>
      </c>
      <c r="P2916" s="663">
        <v>0</v>
      </c>
      <c r="Q2916" s="678"/>
      <c r="R2916" s="662">
        <v>3</v>
      </c>
      <c r="S2916" s="678">
        <v>1</v>
      </c>
      <c r="T2916" s="745">
        <v>1</v>
      </c>
      <c r="U2916" s="701">
        <v>1</v>
      </c>
    </row>
    <row r="2917" spans="1:21" ht="14.4" customHeight="1" x14ac:dyDescent="0.3">
      <c r="A2917" s="661">
        <v>12</v>
      </c>
      <c r="B2917" s="662" t="s">
        <v>543</v>
      </c>
      <c r="C2917" s="662" t="s">
        <v>2360</v>
      </c>
      <c r="D2917" s="743" t="s">
        <v>4572</v>
      </c>
      <c r="E2917" s="744" t="s">
        <v>2386</v>
      </c>
      <c r="F2917" s="662" t="s">
        <v>2351</v>
      </c>
      <c r="G2917" s="662" t="s">
        <v>2495</v>
      </c>
      <c r="H2917" s="662" t="s">
        <v>544</v>
      </c>
      <c r="I2917" s="662" t="s">
        <v>2852</v>
      </c>
      <c r="J2917" s="662" t="s">
        <v>2853</v>
      </c>
      <c r="K2917" s="662" t="s">
        <v>2854</v>
      </c>
      <c r="L2917" s="663">
        <v>110.05</v>
      </c>
      <c r="M2917" s="663">
        <v>110.05</v>
      </c>
      <c r="N2917" s="662">
        <v>1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12</v>
      </c>
      <c r="B2918" s="662" t="s">
        <v>543</v>
      </c>
      <c r="C2918" s="662" t="s">
        <v>2360</v>
      </c>
      <c r="D2918" s="743" t="s">
        <v>4572</v>
      </c>
      <c r="E2918" s="744" t="s">
        <v>2386</v>
      </c>
      <c r="F2918" s="662" t="s">
        <v>2351</v>
      </c>
      <c r="G2918" s="662" t="s">
        <v>2495</v>
      </c>
      <c r="H2918" s="662" t="s">
        <v>544</v>
      </c>
      <c r="I2918" s="662" t="s">
        <v>2855</v>
      </c>
      <c r="J2918" s="662" t="s">
        <v>2853</v>
      </c>
      <c r="K2918" s="662" t="s">
        <v>2856</v>
      </c>
      <c r="L2918" s="663">
        <v>405.16</v>
      </c>
      <c r="M2918" s="663">
        <v>140185.3600000001</v>
      </c>
      <c r="N2918" s="662">
        <v>346</v>
      </c>
      <c r="O2918" s="745">
        <v>105</v>
      </c>
      <c r="P2918" s="663">
        <v>82652.640000000058</v>
      </c>
      <c r="Q2918" s="678">
        <v>0.58959537572254328</v>
      </c>
      <c r="R2918" s="662">
        <v>204</v>
      </c>
      <c r="S2918" s="678">
        <v>0.58959537572254339</v>
      </c>
      <c r="T2918" s="745">
        <v>57.5</v>
      </c>
      <c r="U2918" s="701">
        <v>0.54761904761904767</v>
      </c>
    </row>
    <row r="2919" spans="1:21" ht="14.4" customHeight="1" x14ac:dyDescent="0.3">
      <c r="A2919" s="661">
        <v>12</v>
      </c>
      <c r="B2919" s="662" t="s">
        <v>543</v>
      </c>
      <c r="C2919" s="662" t="s">
        <v>2360</v>
      </c>
      <c r="D2919" s="743" t="s">
        <v>4572</v>
      </c>
      <c r="E2919" s="744" t="s">
        <v>2386</v>
      </c>
      <c r="F2919" s="662" t="s">
        <v>2351</v>
      </c>
      <c r="G2919" s="662" t="s">
        <v>2495</v>
      </c>
      <c r="H2919" s="662" t="s">
        <v>544</v>
      </c>
      <c r="I2919" s="662" t="s">
        <v>2855</v>
      </c>
      <c r="J2919" s="662" t="s">
        <v>2853</v>
      </c>
      <c r="K2919" s="662" t="s">
        <v>2856</v>
      </c>
      <c r="L2919" s="663">
        <v>220.09</v>
      </c>
      <c r="M2919" s="663">
        <v>103442.29999999992</v>
      </c>
      <c r="N2919" s="662">
        <v>470</v>
      </c>
      <c r="O2919" s="745">
        <v>120.5</v>
      </c>
      <c r="P2919" s="663">
        <v>44898.359999999986</v>
      </c>
      <c r="Q2919" s="678">
        <v>0.4340425531914896</v>
      </c>
      <c r="R2919" s="662">
        <v>204</v>
      </c>
      <c r="S2919" s="678">
        <v>0.43404255319148938</v>
      </c>
      <c r="T2919" s="745">
        <v>47</v>
      </c>
      <c r="U2919" s="701">
        <v>0.39004149377593361</v>
      </c>
    </row>
    <row r="2920" spans="1:21" ht="14.4" customHeight="1" x14ac:dyDescent="0.3">
      <c r="A2920" s="661">
        <v>12</v>
      </c>
      <c r="B2920" s="662" t="s">
        <v>543</v>
      </c>
      <c r="C2920" s="662" t="s">
        <v>2360</v>
      </c>
      <c r="D2920" s="743" t="s">
        <v>4572</v>
      </c>
      <c r="E2920" s="744" t="s">
        <v>2386</v>
      </c>
      <c r="F2920" s="662" t="s">
        <v>2351</v>
      </c>
      <c r="G2920" s="662" t="s">
        <v>2495</v>
      </c>
      <c r="H2920" s="662" t="s">
        <v>544</v>
      </c>
      <c r="I2920" s="662" t="s">
        <v>1229</v>
      </c>
      <c r="J2920" s="662" t="s">
        <v>1230</v>
      </c>
      <c r="K2920" s="662" t="s">
        <v>2634</v>
      </c>
      <c r="L2920" s="663">
        <v>173.52</v>
      </c>
      <c r="M2920" s="663">
        <v>4164.4800000000005</v>
      </c>
      <c r="N2920" s="662">
        <v>24</v>
      </c>
      <c r="O2920" s="745">
        <v>5</v>
      </c>
      <c r="P2920" s="663">
        <v>3643.92</v>
      </c>
      <c r="Q2920" s="678">
        <v>0.87499999999999989</v>
      </c>
      <c r="R2920" s="662">
        <v>21</v>
      </c>
      <c r="S2920" s="678">
        <v>0.875</v>
      </c>
      <c r="T2920" s="745">
        <v>4</v>
      </c>
      <c r="U2920" s="701">
        <v>0.8</v>
      </c>
    </row>
    <row r="2921" spans="1:21" ht="14.4" customHeight="1" x14ac:dyDescent="0.3">
      <c r="A2921" s="661">
        <v>12</v>
      </c>
      <c r="B2921" s="662" t="s">
        <v>543</v>
      </c>
      <c r="C2921" s="662" t="s">
        <v>2360</v>
      </c>
      <c r="D2921" s="743" t="s">
        <v>4572</v>
      </c>
      <c r="E2921" s="744" t="s">
        <v>2386</v>
      </c>
      <c r="F2921" s="662" t="s">
        <v>2351</v>
      </c>
      <c r="G2921" s="662" t="s">
        <v>2495</v>
      </c>
      <c r="H2921" s="662" t="s">
        <v>544</v>
      </c>
      <c r="I2921" s="662" t="s">
        <v>1229</v>
      </c>
      <c r="J2921" s="662" t="s">
        <v>1230</v>
      </c>
      <c r="K2921" s="662" t="s">
        <v>2634</v>
      </c>
      <c r="L2921" s="663">
        <v>104.17</v>
      </c>
      <c r="M2921" s="663">
        <v>2500.08</v>
      </c>
      <c r="N2921" s="662">
        <v>24</v>
      </c>
      <c r="O2921" s="745">
        <v>5</v>
      </c>
      <c r="P2921" s="663">
        <v>1875.06</v>
      </c>
      <c r="Q2921" s="678">
        <v>0.75</v>
      </c>
      <c r="R2921" s="662">
        <v>18</v>
      </c>
      <c r="S2921" s="678">
        <v>0.75</v>
      </c>
      <c r="T2921" s="745">
        <v>3.5</v>
      </c>
      <c r="U2921" s="701">
        <v>0.7</v>
      </c>
    </row>
    <row r="2922" spans="1:21" ht="14.4" customHeight="1" x14ac:dyDescent="0.3">
      <c r="A2922" s="661">
        <v>12</v>
      </c>
      <c r="B2922" s="662" t="s">
        <v>543</v>
      </c>
      <c r="C2922" s="662" t="s">
        <v>2360</v>
      </c>
      <c r="D2922" s="743" t="s">
        <v>4572</v>
      </c>
      <c r="E2922" s="744" t="s">
        <v>2386</v>
      </c>
      <c r="F2922" s="662" t="s">
        <v>2351</v>
      </c>
      <c r="G2922" s="662" t="s">
        <v>2495</v>
      </c>
      <c r="H2922" s="662" t="s">
        <v>544</v>
      </c>
      <c r="I2922" s="662" t="s">
        <v>4208</v>
      </c>
      <c r="J2922" s="662" t="s">
        <v>2853</v>
      </c>
      <c r="K2922" s="662" t="s">
        <v>4209</v>
      </c>
      <c r="L2922" s="663">
        <v>122.47</v>
      </c>
      <c r="M2922" s="663">
        <v>367.40999999999997</v>
      </c>
      <c r="N2922" s="662">
        <v>3</v>
      </c>
      <c r="O2922" s="745">
        <v>2</v>
      </c>
      <c r="P2922" s="663">
        <v>244.94</v>
      </c>
      <c r="Q2922" s="678">
        <v>0.66666666666666674</v>
      </c>
      <c r="R2922" s="662">
        <v>2</v>
      </c>
      <c r="S2922" s="678">
        <v>0.66666666666666663</v>
      </c>
      <c r="T2922" s="745">
        <v>1</v>
      </c>
      <c r="U2922" s="701">
        <v>0.5</v>
      </c>
    </row>
    <row r="2923" spans="1:21" ht="14.4" customHeight="1" x14ac:dyDescent="0.3">
      <c r="A2923" s="661">
        <v>12</v>
      </c>
      <c r="B2923" s="662" t="s">
        <v>543</v>
      </c>
      <c r="C2923" s="662" t="s">
        <v>2360</v>
      </c>
      <c r="D2923" s="743" t="s">
        <v>4572</v>
      </c>
      <c r="E2923" s="744" t="s">
        <v>2386</v>
      </c>
      <c r="F2923" s="662" t="s">
        <v>2351</v>
      </c>
      <c r="G2923" s="662" t="s">
        <v>2495</v>
      </c>
      <c r="H2923" s="662" t="s">
        <v>544</v>
      </c>
      <c r="I2923" s="662" t="s">
        <v>4208</v>
      </c>
      <c r="J2923" s="662" t="s">
        <v>2853</v>
      </c>
      <c r="K2923" s="662" t="s">
        <v>4209</v>
      </c>
      <c r="L2923" s="663">
        <v>66.03</v>
      </c>
      <c r="M2923" s="663">
        <v>132.06</v>
      </c>
      <c r="N2923" s="662">
        <v>2</v>
      </c>
      <c r="O2923" s="745">
        <v>0.5</v>
      </c>
      <c r="P2923" s="663">
        <v>132.06</v>
      </c>
      <c r="Q2923" s="678">
        <v>1</v>
      </c>
      <c r="R2923" s="662">
        <v>2</v>
      </c>
      <c r="S2923" s="678">
        <v>1</v>
      </c>
      <c r="T2923" s="745">
        <v>0.5</v>
      </c>
      <c r="U2923" s="701">
        <v>1</v>
      </c>
    </row>
    <row r="2924" spans="1:21" ht="14.4" customHeight="1" x14ac:dyDescent="0.3">
      <c r="A2924" s="661">
        <v>12</v>
      </c>
      <c r="B2924" s="662" t="s">
        <v>543</v>
      </c>
      <c r="C2924" s="662" t="s">
        <v>2360</v>
      </c>
      <c r="D2924" s="743" t="s">
        <v>4572</v>
      </c>
      <c r="E2924" s="744" t="s">
        <v>2386</v>
      </c>
      <c r="F2924" s="662" t="s">
        <v>2351</v>
      </c>
      <c r="G2924" s="662" t="s">
        <v>4558</v>
      </c>
      <c r="H2924" s="662" t="s">
        <v>544</v>
      </c>
      <c r="I2924" s="662" t="s">
        <v>4559</v>
      </c>
      <c r="J2924" s="662" t="s">
        <v>4560</v>
      </c>
      <c r="K2924" s="662" t="s">
        <v>3048</v>
      </c>
      <c r="L2924" s="663">
        <v>0</v>
      </c>
      <c r="M2924" s="663">
        <v>0</v>
      </c>
      <c r="N2924" s="662">
        <v>2</v>
      </c>
      <c r="O2924" s="745">
        <v>1</v>
      </c>
      <c r="P2924" s="663">
        <v>0</v>
      </c>
      <c r="Q2924" s="678"/>
      <c r="R2924" s="662">
        <v>2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12</v>
      </c>
      <c r="B2925" s="662" t="s">
        <v>543</v>
      </c>
      <c r="C2925" s="662" t="s">
        <v>2360</v>
      </c>
      <c r="D2925" s="743" t="s">
        <v>4572</v>
      </c>
      <c r="E2925" s="744" t="s">
        <v>2386</v>
      </c>
      <c r="F2925" s="662" t="s">
        <v>2351</v>
      </c>
      <c r="G2925" s="662" t="s">
        <v>2499</v>
      </c>
      <c r="H2925" s="662" t="s">
        <v>544</v>
      </c>
      <c r="I2925" s="662" t="s">
        <v>959</v>
      </c>
      <c r="J2925" s="662" t="s">
        <v>960</v>
      </c>
      <c r="K2925" s="662" t="s">
        <v>2500</v>
      </c>
      <c r="L2925" s="663">
        <v>181.04</v>
      </c>
      <c r="M2925" s="663">
        <v>181.04</v>
      </c>
      <c r="N2925" s="662">
        <v>1</v>
      </c>
      <c r="O2925" s="745">
        <v>1</v>
      </c>
      <c r="P2925" s="663">
        <v>181.04</v>
      </c>
      <c r="Q2925" s="678">
        <v>1</v>
      </c>
      <c r="R2925" s="662">
        <v>1</v>
      </c>
      <c r="S2925" s="678">
        <v>1</v>
      </c>
      <c r="T2925" s="745">
        <v>1</v>
      </c>
      <c r="U2925" s="701">
        <v>1</v>
      </c>
    </row>
    <row r="2926" spans="1:21" ht="14.4" customHeight="1" x14ac:dyDescent="0.3">
      <c r="A2926" s="661">
        <v>12</v>
      </c>
      <c r="B2926" s="662" t="s">
        <v>543</v>
      </c>
      <c r="C2926" s="662" t="s">
        <v>2360</v>
      </c>
      <c r="D2926" s="743" t="s">
        <v>4572</v>
      </c>
      <c r="E2926" s="744" t="s">
        <v>2386</v>
      </c>
      <c r="F2926" s="662" t="s">
        <v>2351</v>
      </c>
      <c r="G2926" s="662" t="s">
        <v>2405</v>
      </c>
      <c r="H2926" s="662" t="s">
        <v>544</v>
      </c>
      <c r="I2926" s="662" t="s">
        <v>4217</v>
      </c>
      <c r="J2926" s="662" t="s">
        <v>4218</v>
      </c>
      <c r="K2926" s="662" t="s">
        <v>2408</v>
      </c>
      <c r="L2926" s="663">
        <v>0</v>
      </c>
      <c r="M2926" s="663">
        <v>0</v>
      </c>
      <c r="N2926" s="662">
        <v>2</v>
      </c>
      <c r="O2926" s="745">
        <v>2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12</v>
      </c>
      <c r="B2927" s="662" t="s">
        <v>543</v>
      </c>
      <c r="C2927" s="662" t="s">
        <v>2360</v>
      </c>
      <c r="D2927" s="743" t="s">
        <v>4572</v>
      </c>
      <c r="E2927" s="744" t="s">
        <v>2386</v>
      </c>
      <c r="F2927" s="662" t="s">
        <v>2351</v>
      </c>
      <c r="G2927" s="662" t="s">
        <v>2409</v>
      </c>
      <c r="H2927" s="662" t="s">
        <v>544</v>
      </c>
      <c r="I2927" s="662" t="s">
        <v>779</v>
      </c>
      <c r="J2927" s="662" t="s">
        <v>2410</v>
      </c>
      <c r="K2927" s="662" t="s">
        <v>2411</v>
      </c>
      <c r="L2927" s="663">
        <v>0</v>
      </c>
      <c r="M2927" s="663">
        <v>0</v>
      </c>
      <c r="N2927" s="662">
        <v>1</v>
      </c>
      <c r="O2927" s="745">
        <v>1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12</v>
      </c>
      <c r="B2928" s="662" t="s">
        <v>543</v>
      </c>
      <c r="C2928" s="662" t="s">
        <v>2360</v>
      </c>
      <c r="D2928" s="743" t="s">
        <v>4572</v>
      </c>
      <c r="E2928" s="744" t="s">
        <v>2386</v>
      </c>
      <c r="F2928" s="662" t="s">
        <v>2351</v>
      </c>
      <c r="G2928" s="662" t="s">
        <v>2870</v>
      </c>
      <c r="H2928" s="662" t="s">
        <v>544</v>
      </c>
      <c r="I2928" s="662" t="s">
        <v>2871</v>
      </c>
      <c r="J2928" s="662" t="s">
        <v>2872</v>
      </c>
      <c r="K2928" s="662" t="s">
        <v>2873</v>
      </c>
      <c r="L2928" s="663">
        <v>854.27</v>
      </c>
      <c r="M2928" s="663">
        <v>1708.54</v>
      </c>
      <c r="N2928" s="662">
        <v>2</v>
      </c>
      <c r="O2928" s="745">
        <v>2</v>
      </c>
      <c r="P2928" s="663">
        <v>854.27</v>
      </c>
      <c r="Q2928" s="678">
        <v>0.5</v>
      </c>
      <c r="R2928" s="662">
        <v>1</v>
      </c>
      <c r="S2928" s="678">
        <v>0.5</v>
      </c>
      <c r="T2928" s="745">
        <v>1</v>
      </c>
      <c r="U2928" s="701">
        <v>0.5</v>
      </c>
    </row>
    <row r="2929" spans="1:21" ht="14.4" customHeight="1" x14ac:dyDescent="0.3">
      <c r="A2929" s="661">
        <v>12</v>
      </c>
      <c r="B2929" s="662" t="s">
        <v>543</v>
      </c>
      <c r="C2929" s="662" t="s">
        <v>2360</v>
      </c>
      <c r="D2929" s="743" t="s">
        <v>4572</v>
      </c>
      <c r="E2929" s="744" t="s">
        <v>2386</v>
      </c>
      <c r="F2929" s="662" t="s">
        <v>2351</v>
      </c>
      <c r="G2929" s="662" t="s">
        <v>2870</v>
      </c>
      <c r="H2929" s="662" t="s">
        <v>544</v>
      </c>
      <c r="I2929" s="662" t="s">
        <v>2877</v>
      </c>
      <c r="J2929" s="662" t="s">
        <v>2872</v>
      </c>
      <c r="K2929" s="662" t="s">
        <v>2873</v>
      </c>
      <c r="L2929" s="663">
        <v>854.27</v>
      </c>
      <c r="M2929" s="663">
        <v>50401.93</v>
      </c>
      <c r="N2929" s="662">
        <v>59</v>
      </c>
      <c r="O2929" s="745">
        <v>43</v>
      </c>
      <c r="P2929" s="663">
        <v>37587.879999999997</v>
      </c>
      <c r="Q2929" s="678">
        <v>0.74576271186440668</v>
      </c>
      <c r="R2929" s="662">
        <v>44</v>
      </c>
      <c r="S2929" s="678">
        <v>0.74576271186440679</v>
      </c>
      <c r="T2929" s="745">
        <v>30.5</v>
      </c>
      <c r="U2929" s="701">
        <v>0.70930232558139539</v>
      </c>
    </row>
    <row r="2930" spans="1:21" ht="14.4" customHeight="1" x14ac:dyDescent="0.3">
      <c r="A2930" s="661">
        <v>12</v>
      </c>
      <c r="B2930" s="662" t="s">
        <v>543</v>
      </c>
      <c r="C2930" s="662" t="s">
        <v>2360</v>
      </c>
      <c r="D2930" s="743" t="s">
        <v>4572</v>
      </c>
      <c r="E2930" s="744" t="s">
        <v>2386</v>
      </c>
      <c r="F2930" s="662" t="s">
        <v>2351</v>
      </c>
      <c r="G2930" s="662" t="s">
        <v>2870</v>
      </c>
      <c r="H2930" s="662" t="s">
        <v>544</v>
      </c>
      <c r="I2930" s="662" t="s">
        <v>3113</v>
      </c>
      <c r="J2930" s="662" t="s">
        <v>2872</v>
      </c>
      <c r="K2930" s="662" t="s">
        <v>3114</v>
      </c>
      <c r="L2930" s="663">
        <v>0</v>
      </c>
      <c r="M2930" s="663">
        <v>0</v>
      </c>
      <c r="N2930" s="662">
        <v>65</v>
      </c>
      <c r="O2930" s="745">
        <v>41</v>
      </c>
      <c r="P2930" s="663">
        <v>0</v>
      </c>
      <c r="Q2930" s="678"/>
      <c r="R2930" s="662">
        <v>42</v>
      </c>
      <c r="S2930" s="678">
        <v>0.64615384615384619</v>
      </c>
      <c r="T2930" s="745">
        <v>25.5</v>
      </c>
      <c r="U2930" s="701">
        <v>0.62195121951219512</v>
      </c>
    </row>
    <row r="2931" spans="1:21" ht="14.4" customHeight="1" x14ac:dyDescent="0.3">
      <c r="A2931" s="661">
        <v>12</v>
      </c>
      <c r="B2931" s="662" t="s">
        <v>543</v>
      </c>
      <c r="C2931" s="662" t="s">
        <v>2360</v>
      </c>
      <c r="D2931" s="743" t="s">
        <v>4572</v>
      </c>
      <c r="E2931" s="744" t="s">
        <v>2386</v>
      </c>
      <c r="F2931" s="662" t="s">
        <v>2351</v>
      </c>
      <c r="G2931" s="662" t="s">
        <v>2412</v>
      </c>
      <c r="H2931" s="662" t="s">
        <v>544</v>
      </c>
      <c r="I2931" s="662" t="s">
        <v>3345</v>
      </c>
      <c r="J2931" s="662" t="s">
        <v>3346</v>
      </c>
      <c r="K2931" s="662" t="s">
        <v>3347</v>
      </c>
      <c r="L2931" s="663">
        <v>0</v>
      </c>
      <c r="M2931" s="663">
        <v>0</v>
      </c>
      <c r="N2931" s="662">
        <v>5</v>
      </c>
      <c r="O2931" s="745">
        <v>1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12</v>
      </c>
      <c r="B2932" s="662" t="s">
        <v>543</v>
      </c>
      <c r="C2932" s="662" t="s">
        <v>2360</v>
      </c>
      <c r="D2932" s="743" t="s">
        <v>4572</v>
      </c>
      <c r="E2932" s="744" t="s">
        <v>2386</v>
      </c>
      <c r="F2932" s="662" t="s">
        <v>2351</v>
      </c>
      <c r="G2932" s="662" t="s">
        <v>2412</v>
      </c>
      <c r="H2932" s="662" t="s">
        <v>544</v>
      </c>
      <c r="I2932" s="662" t="s">
        <v>1774</v>
      </c>
      <c r="J2932" s="662" t="s">
        <v>1775</v>
      </c>
      <c r="K2932" s="662" t="s">
        <v>2414</v>
      </c>
      <c r="L2932" s="663">
        <v>22.44</v>
      </c>
      <c r="M2932" s="663">
        <v>22.44</v>
      </c>
      <c r="N2932" s="662">
        <v>1</v>
      </c>
      <c r="O2932" s="745">
        <v>0.5</v>
      </c>
      <c r="P2932" s="663">
        <v>22.44</v>
      </c>
      <c r="Q2932" s="678">
        <v>1</v>
      </c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12</v>
      </c>
      <c r="B2933" s="662" t="s">
        <v>543</v>
      </c>
      <c r="C2933" s="662" t="s">
        <v>2360</v>
      </c>
      <c r="D2933" s="743" t="s">
        <v>4572</v>
      </c>
      <c r="E2933" s="744" t="s">
        <v>2386</v>
      </c>
      <c r="F2933" s="662" t="s">
        <v>2351</v>
      </c>
      <c r="G2933" s="662" t="s">
        <v>2412</v>
      </c>
      <c r="H2933" s="662" t="s">
        <v>544</v>
      </c>
      <c r="I2933" s="662" t="s">
        <v>1774</v>
      </c>
      <c r="J2933" s="662" t="s">
        <v>1775</v>
      </c>
      <c r="K2933" s="662" t="s">
        <v>2414</v>
      </c>
      <c r="L2933" s="663">
        <v>42.54</v>
      </c>
      <c r="M2933" s="663">
        <v>85.08</v>
      </c>
      <c r="N2933" s="662">
        <v>2</v>
      </c>
      <c r="O2933" s="745">
        <v>1</v>
      </c>
      <c r="P2933" s="663">
        <v>85.08</v>
      </c>
      <c r="Q2933" s="678">
        <v>1</v>
      </c>
      <c r="R2933" s="662">
        <v>2</v>
      </c>
      <c r="S2933" s="678">
        <v>1</v>
      </c>
      <c r="T2933" s="745">
        <v>1</v>
      </c>
      <c r="U2933" s="701">
        <v>1</v>
      </c>
    </row>
    <row r="2934" spans="1:21" ht="14.4" customHeight="1" x14ac:dyDescent="0.3">
      <c r="A2934" s="661">
        <v>12</v>
      </c>
      <c r="B2934" s="662" t="s">
        <v>543</v>
      </c>
      <c r="C2934" s="662" t="s">
        <v>2360</v>
      </c>
      <c r="D2934" s="743" t="s">
        <v>4572</v>
      </c>
      <c r="E2934" s="744" t="s">
        <v>2386</v>
      </c>
      <c r="F2934" s="662" t="s">
        <v>2351</v>
      </c>
      <c r="G2934" s="662" t="s">
        <v>2412</v>
      </c>
      <c r="H2934" s="662" t="s">
        <v>544</v>
      </c>
      <c r="I2934" s="662" t="s">
        <v>4536</v>
      </c>
      <c r="J2934" s="662" t="s">
        <v>1775</v>
      </c>
      <c r="K2934" s="662" t="s">
        <v>4537</v>
      </c>
      <c r="L2934" s="663">
        <v>12.79</v>
      </c>
      <c r="M2934" s="663">
        <v>63.949999999999996</v>
      </c>
      <c r="N2934" s="662">
        <v>5</v>
      </c>
      <c r="O2934" s="745">
        <v>3.5</v>
      </c>
      <c r="P2934" s="663">
        <v>25.58</v>
      </c>
      <c r="Q2934" s="678">
        <v>0.4</v>
      </c>
      <c r="R2934" s="662">
        <v>2</v>
      </c>
      <c r="S2934" s="678">
        <v>0.4</v>
      </c>
      <c r="T2934" s="745">
        <v>1</v>
      </c>
      <c r="U2934" s="701">
        <v>0.2857142857142857</v>
      </c>
    </row>
    <row r="2935" spans="1:21" ht="14.4" customHeight="1" x14ac:dyDescent="0.3">
      <c r="A2935" s="661">
        <v>12</v>
      </c>
      <c r="B2935" s="662" t="s">
        <v>543</v>
      </c>
      <c r="C2935" s="662" t="s">
        <v>2360</v>
      </c>
      <c r="D2935" s="743" t="s">
        <v>4572</v>
      </c>
      <c r="E2935" s="744" t="s">
        <v>2386</v>
      </c>
      <c r="F2935" s="662" t="s">
        <v>2351</v>
      </c>
      <c r="G2935" s="662" t="s">
        <v>2412</v>
      </c>
      <c r="H2935" s="662" t="s">
        <v>544</v>
      </c>
      <c r="I2935" s="662" t="s">
        <v>1456</v>
      </c>
      <c r="J2935" s="662" t="s">
        <v>1457</v>
      </c>
      <c r="K2935" s="662" t="s">
        <v>2560</v>
      </c>
      <c r="L2935" s="663">
        <v>31.42</v>
      </c>
      <c r="M2935" s="663">
        <v>439.88000000000005</v>
      </c>
      <c r="N2935" s="662">
        <v>14</v>
      </c>
      <c r="O2935" s="745">
        <v>9</v>
      </c>
      <c r="P2935" s="663">
        <v>188.52000000000004</v>
      </c>
      <c r="Q2935" s="678">
        <v>0.4285714285714286</v>
      </c>
      <c r="R2935" s="662">
        <v>6</v>
      </c>
      <c r="S2935" s="678">
        <v>0.42857142857142855</v>
      </c>
      <c r="T2935" s="745">
        <v>4</v>
      </c>
      <c r="U2935" s="701">
        <v>0.44444444444444442</v>
      </c>
    </row>
    <row r="2936" spans="1:21" ht="14.4" customHeight="1" x14ac:dyDescent="0.3">
      <c r="A2936" s="661">
        <v>12</v>
      </c>
      <c r="B2936" s="662" t="s">
        <v>543</v>
      </c>
      <c r="C2936" s="662" t="s">
        <v>2360</v>
      </c>
      <c r="D2936" s="743" t="s">
        <v>4572</v>
      </c>
      <c r="E2936" s="744" t="s">
        <v>2386</v>
      </c>
      <c r="F2936" s="662" t="s">
        <v>2351</v>
      </c>
      <c r="G2936" s="662" t="s">
        <v>2412</v>
      </c>
      <c r="H2936" s="662" t="s">
        <v>544</v>
      </c>
      <c r="I2936" s="662" t="s">
        <v>1456</v>
      </c>
      <c r="J2936" s="662" t="s">
        <v>1457</v>
      </c>
      <c r="K2936" s="662" t="s">
        <v>2560</v>
      </c>
      <c r="L2936" s="663">
        <v>59.56</v>
      </c>
      <c r="M2936" s="663">
        <v>119.12</v>
      </c>
      <c r="N2936" s="662">
        <v>2</v>
      </c>
      <c r="O2936" s="745">
        <v>2</v>
      </c>
      <c r="P2936" s="663">
        <v>59.56</v>
      </c>
      <c r="Q2936" s="678">
        <v>0.5</v>
      </c>
      <c r="R2936" s="662">
        <v>1</v>
      </c>
      <c r="S2936" s="678">
        <v>0.5</v>
      </c>
      <c r="T2936" s="745">
        <v>1</v>
      </c>
      <c r="U2936" s="701">
        <v>0.5</v>
      </c>
    </row>
    <row r="2937" spans="1:21" ht="14.4" customHeight="1" x14ac:dyDescent="0.3">
      <c r="A2937" s="661">
        <v>12</v>
      </c>
      <c r="B2937" s="662" t="s">
        <v>543</v>
      </c>
      <c r="C2937" s="662" t="s">
        <v>2360</v>
      </c>
      <c r="D2937" s="743" t="s">
        <v>4572</v>
      </c>
      <c r="E2937" s="744" t="s">
        <v>2386</v>
      </c>
      <c r="F2937" s="662" t="s">
        <v>2351</v>
      </c>
      <c r="G2937" s="662" t="s">
        <v>2537</v>
      </c>
      <c r="H2937" s="662" t="s">
        <v>1529</v>
      </c>
      <c r="I2937" s="662" t="s">
        <v>1543</v>
      </c>
      <c r="J2937" s="662" t="s">
        <v>1544</v>
      </c>
      <c r="K2937" s="662" t="s">
        <v>2257</v>
      </c>
      <c r="L2937" s="663">
        <v>131.54</v>
      </c>
      <c r="M2937" s="663">
        <v>394.62</v>
      </c>
      <c r="N2937" s="662">
        <v>3</v>
      </c>
      <c r="O2937" s="745">
        <v>1</v>
      </c>
      <c r="P2937" s="663">
        <v>263.08</v>
      </c>
      <c r="Q2937" s="678">
        <v>0.66666666666666663</v>
      </c>
      <c r="R2937" s="662">
        <v>2</v>
      </c>
      <c r="S2937" s="678">
        <v>0.66666666666666663</v>
      </c>
      <c r="T2937" s="745">
        <v>0.5</v>
      </c>
      <c r="U2937" s="701">
        <v>0.5</v>
      </c>
    </row>
    <row r="2938" spans="1:21" ht="14.4" customHeight="1" x14ac:dyDescent="0.3">
      <c r="A2938" s="661">
        <v>12</v>
      </c>
      <c r="B2938" s="662" t="s">
        <v>543</v>
      </c>
      <c r="C2938" s="662" t="s">
        <v>2360</v>
      </c>
      <c r="D2938" s="743" t="s">
        <v>4572</v>
      </c>
      <c r="E2938" s="744" t="s">
        <v>2386</v>
      </c>
      <c r="F2938" s="662" t="s">
        <v>2351</v>
      </c>
      <c r="G2938" s="662" t="s">
        <v>2537</v>
      </c>
      <c r="H2938" s="662" t="s">
        <v>1529</v>
      </c>
      <c r="I2938" s="662" t="s">
        <v>2538</v>
      </c>
      <c r="J2938" s="662" t="s">
        <v>1544</v>
      </c>
      <c r="K2938" s="662" t="s">
        <v>2539</v>
      </c>
      <c r="L2938" s="663">
        <v>394.64</v>
      </c>
      <c r="M2938" s="663">
        <v>3157.12</v>
      </c>
      <c r="N2938" s="662">
        <v>8</v>
      </c>
      <c r="O2938" s="745">
        <v>7.5</v>
      </c>
      <c r="P2938" s="663">
        <v>2367.8399999999997</v>
      </c>
      <c r="Q2938" s="678">
        <v>0.74999999999999989</v>
      </c>
      <c r="R2938" s="662">
        <v>6</v>
      </c>
      <c r="S2938" s="678">
        <v>0.75</v>
      </c>
      <c r="T2938" s="745">
        <v>5.5</v>
      </c>
      <c r="U2938" s="701">
        <v>0.73333333333333328</v>
      </c>
    </row>
    <row r="2939" spans="1:21" ht="14.4" customHeight="1" x14ac:dyDescent="0.3">
      <c r="A2939" s="661">
        <v>12</v>
      </c>
      <c r="B2939" s="662" t="s">
        <v>543</v>
      </c>
      <c r="C2939" s="662" t="s">
        <v>2360</v>
      </c>
      <c r="D2939" s="743" t="s">
        <v>4572</v>
      </c>
      <c r="E2939" s="744" t="s">
        <v>2386</v>
      </c>
      <c r="F2939" s="662" t="s">
        <v>2351</v>
      </c>
      <c r="G2939" s="662" t="s">
        <v>2415</v>
      </c>
      <c r="H2939" s="662" t="s">
        <v>544</v>
      </c>
      <c r="I2939" s="662" t="s">
        <v>2416</v>
      </c>
      <c r="J2939" s="662" t="s">
        <v>2417</v>
      </c>
      <c r="K2939" s="662" t="s">
        <v>2418</v>
      </c>
      <c r="L2939" s="663">
        <v>1514.87</v>
      </c>
      <c r="M2939" s="663">
        <v>1514.87</v>
      </c>
      <c r="N2939" s="662">
        <v>1</v>
      </c>
      <c r="O2939" s="745">
        <v>1</v>
      </c>
      <c r="P2939" s="663">
        <v>1514.87</v>
      </c>
      <c r="Q2939" s="678">
        <v>1</v>
      </c>
      <c r="R2939" s="662">
        <v>1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12</v>
      </c>
      <c r="B2940" s="662" t="s">
        <v>543</v>
      </c>
      <c r="C2940" s="662" t="s">
        <v>2360</v>
      </c>
      <c r="D2940" s="743" t="s">
        <v>4572</v>
      </c>
      <c r="E2940" s="744" t="s">
        <v>2386</v>
      </c>
      <c r="F2940" s="662" t="s">
        <v>2351</v>
      </c>
      <c r="G2940" s="662" t="s">
        <v>3648</v>
      </c>
      <c r="H2940" s="662" t="s">
        <v>544</v>
      </c>
      <c r="I2940" s="662" t="s">
        <v>3649</v>
      </c>
      <c r="J2940" s="662" t="s">
        <v>3650</v>
      </c>
      <c r="K2940" s="662" t="s">
        <v>2232</v>
      </c>
      <c r="L2940" s="663">
        <v>131.54</v>
      </c>
      <c r="M2940" s="663">
        <v>9207.7999999999993</v>
      </c>
      <c r="N2940" s="662">
        <v>70</v>
      </c>
      <c r="O2940" s="745">
        <v>25.5</v>
      </c>
      <c r="P2940" s="663">
        <v>3814.6599999999994</v>
      </c>
      <c r="Q2940" s="678">
        <v>0.41428571428571426</v>
      </c>
      <c r="R2940" s="662">
        <v>29</v>
      </c>
      <c r="S2940" s="678">
        <v>0.41428571428571431</v>
      </c>
      <c r="T2940" s="745">
        <v>11</v>
      </c>
      <c r="U2940" s="701">
        <v>0.43137254901960786</v>
      </c>
    </row>
    <row r="2941" spans="1:21" ht="14.4" customHeight="1" x14ac:dyDescent="0.3">
      <c r="A2941" s="661">
        <v>12</v>
      </c>
      <c r="B2941" s="662" t="s">
        <v>543</v>
      </c>
      <c r="C2941" s="662" t="s">
        <v>2360</v>
      </c>
      <c r="D2941" s="743" t="s">
        <v>4572</v>
      </c>
      <c r="E2941" s="744" t="s">
        <v>2386</v>
      </c>
      <c r="F2941" s="662" t="s">
        <v>2351</v>
      </c>
      <c r="G2941" s="662" t="s">
        <v>3648</v>
      </c>
      <c r="H2941" s="662" t="s">
        <v>544</v>
      </c>
      <c r="I2941" s="662" t="s">
        <v>4229</v>
      </c>
      <c r="J2941" s="662" t="s">
        <v>4230</v>
      </c>
      <c r="K2941" s="662" t="s">
        <v>4231</v>
      </c>
      <c r="L2941" s="663">
        <v>368.34</v>
      </c>
      <c r="M2941" s="663">
        <v>736.68</v>
      </c>
      <c r="N2941" s="662">
        <v>2</v>
      </c>
      <c r="O2941" s="745">
        <v>2</v>
      </c>
      <c r="P2941" s="663">
        <v>736.68</v>
      </c>
      <c r="Q2941" s="678">
        <v>1</v>
      </c>
      <c r="R2941" s="662">
        <v>2</v>
      </c>
      <c r="S2941" s="678">
        <v>1</v>
      </c>
      <c r="T2941" s="745">
        <v>2</v>
      </c>
      <c r="U2941" s="701">
        <v>1</v>
      </c>
    </row>
    <row r="2942" spans="1:21" ht="14.4" customHeight="1" x14ac:dyDescent="0.3">
      <c r="A2942" s="661">
        <v>12</v>
      </c>
      <c r="B2942" s="662" t="s">
        <v>543</v>
      </c>
      <c r="C2942" s="662" t="s">
        <v>2360</v>
      </c>
      <c r="D2942" s="743" t="s">
        <v>4572</v>
      </c>
      <c r="E2942" s="744" t="s">
        <v>2386</v>
      </c>
      <c r="F2942" s="662" t="s">
        <v>2351</v>
      </c>
      <c r="G2942" s="662" t="s">
        <v>2588</v>
      </c>
      <c r="H2942" s="662" t="s">
        <v>1529</v>
      </c>
      <c r="I2942" s="662" t="s">
        <v>2589</v>
      </c>
      <c r="J2942" s="662" t="s">
        <v>2590</v>
      </c>
      <c r="K2942" s="662" t="s">
        <v>2591</v>
      </c>
      <c r="L2942" s="663">
        <v>99.91</v>
      </c>
      <c r="M2942" s="663">
        <v>7193.52</v>
      </c>
      <c r="N2942" s="662">
        <v>72</v>
      </c>
      <c r="O2942" s="745">
        <v>13.5</v>
      </c>
      <c r="P2942" s="663">
        <v>5694.8700000000008</v>
      </c>
      <c r="Q2942" s="678">
        <v>0.79166666666666674</v>
      </c>
      <c r="R2942" s="662">
        <v>57</v>
      </c>
      <c r="S2942" s="678">
        <v>0.79166666666666663</v>
      </c>
      <c r="T2942" s="745">
        <v>9.5</v>
      </c>
      <c r="U2942" s="701">
        <v>0.70370370370370372</v>
      </c>
    </row>
    <row r="2943" spans="1:21" ht="14.4" customHeight="1" x14ac:dyDescent="0.3">
      <c r="A2943" s="661">
        <v>12</v>
      </c>
      <c r="B2943" s="662" t="s">
        <v>543</v>
      </c>
      <c r="C2943" s="662" t="s">
        <v>2360</v>
      </c>
      <c r="D2943" s="743" t="s">
        <v>4572</v>
      </c>
      <c r="E2943" s="744" t="s">
        <v>2386</v>
      </c>
      <c r="F2943" s="662" t="s">
        <v>2351</v>
      </c>
      <c r="G2943" s="662" t="s">
        <v>3131</v>
      </c>
      <c r="H2943" s="662" t="s">
        <v>544</v>
      </c>
      <c r="I2943" s="662" t="s">
        <v>3132</v>
      </c>
      <c r="J2943" s="662" t="s">
        <v>3133</v>
      </c>
      <c r="K2943" s="662" t="s">
        <v>3134</v>
      </c>
      <c r="L2943" s="663">
        <v>25.12</v>
      </c>
      <c r="M2943" s="663">
        <v>5852.9599999999846</v>
      </c>
      <c r="N2943" s="662">
        <v>233</v>
      </c>
      <c r="O2943" s="745">
        <v>201</v>
      </c>
      <c r="P2943" s="663">
        <v>2486.8799999999947</v>
      </c>
      <c r="Q2943" s="678">
        <v>0.42489270386266115</v>
      </c>
      <c r="R2943" s="662">
        <v>99</v>
      </c>
      <c r="S2943" s="678">
        <v>0.42489270386266093</v>
      </c>
      <c r="T2943" s="745">
        <v>85.5</v>
      </c>
      <c r="U2943" s="701">
        <v>0.42537313432835822</v>
      </c>
    </row>
    <row r="2944" spans="1:21" ht="14.4" customHeight="1" x14ac:dyDescent="0.3">
      <c r="A2944" s="661">
        <v>12</v>
      </c>
      <c r="B2944" s="662" t="s">
        <v>543</v>
      </c>
      <c r="C2944" s="662" t="s">
        <v>2360</v>
      </c>
      <c r="D2944" s="743" t="s">
        <v>4572</v>
      </c>
      <c r="E2944" s="744" t="s">
        <v>2386</v>
      </c>
      <c r="F2944" s="662" t="s">
        <v>2351</v>
      </c>
      <c r="G2944" s="662" t="s">
        <v>3131</v>
      </c>
      <c r="H2944" s="662" t="s">
        <v>544</v>
      </c>
      <c r="I2944" s="662" t="s">
        <v>3360</v>
      </c>
      <c r="J2944" s="662" t="s">
        <v>3361</v>
      </c>
      <c r="K2944" s="662" t="s">
        <v>3362</v>
      </c>
      <c r="L2944" s="663">
        <v>25.12</v>
      </c>
      <c r="M2944" s="663">
        <v>25.12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12</v>
      </c>
      <c r="B2945" s="662" t="s">
        <v>543</v>
      </c>
      <c r="C2945" s="662" t="s">
        <v>2360</v>
      </c>
      <c r="D2945" s="743" t="s">
        <v>4572</v>
      </c>
      <c r="E2945" s="744" t="s">
        <v>2386</v>
      </c>
      <c r="F2945" s="662" t="s">
        <v>2351</v>
      </c>
      <c r="G2945" s="662" t="s">
        <v>3777</v>
      </c>
      <c r="H2945" s="662" t="s">
        <v>544</v>
      </c>
      <c r="I2945" s="662" t="s">
        <v>1993</v>
      </c>
      <c r="J2945" s="662" t="s">
        <v>3778</v>
      </c>
      <c r="K2945" s="662" t="s">
        <v>3779</v>
      </c>
      <c r="L2945" s="663">
        <v>52.47</v>
      </c>
      <c r="M2945" s="663">
        <v>52.47</v>
      </c>
      <c r="N2945" s="662">
        <v>1</v>
      </c>
      <c r="O2945" s="745">
        <v>1</v>
      </c>
      <c r="P2945" s="663">
        <v>52.47</v>
      </c>
      <c r="Q2945" s="678">
        <v>1</v>
      </c>
      <c r="R2945" s="662">
        <v>1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12</v>
      </c>
      <c r="B2946" s="662" t="s">
        <v>543</v>
      </c>
      <c r="C2946" s="662" t="s">
        <v>2360</v>
      </c>
      <c r="D2946" s="743" t="s">
        <v>4572</v>
      </c>
      <c r="E2946" s="744" t="s">
        <v>2386</v>
      </c>
      <c r="F2946" s="662" t="s">
        <v>2351</v>
      </c>
      <c r="G2946" s="662" t="s">
        <v>3780</v>
      </c>
      <c r="H2946" s="662" t="s">
        <v>544</v>
      </c>
      <c r="I2946" s="662" t="s">
        <v>3781</v>
      </c>
      <c r="J2946" s="662" t="s">
        <v>3782</v>
      </c>
      <c r="K2946" s="662" t="s">
        <v>3243</v>
      </c>
      <c r="L2946" s="663">
        <v>87.86</v>
      </c>
      <c r="M2946" s="663">
        <v>263.58</v>
      </c>
      <c r="N2946" s="662">
        <v>3</v>
      </c>
      <c r="O2946" s="745">
        <v>2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12</v>
      </c>
      <c r="B2947" s="662" t="s">
        <v>543</v>
      </c>
      <c r="C2947" s="662" t="s">
        <v>2360</v>
      </c>
      <c r="D2947" s="743" t="s">
        <v>4572</v>
      </c>
      <c r="E2947" s="744" t="s">
        <v>2386</v>
      </c>
      <c r="F2947" s="662" t="s">
        <v>2351</v>
      </c>
      <c r="G2947" s="662" t="s">
        <v>3780</v>
      </c>
      <c r="H2947" s="662" t="s">
        <v>544</v>
      </c>
      <c r="I2947" s="662" t="s">
        <v>3781</v>
      </c>
      <c r="J2947" s="662" t="s">
        <v>3782</v>
      </c>
      <c r="K2947" s="662" t="s">
        <v>3243</v>
      </c>
      <c r="L2947" s="663">
        <v>88.97</v>
      </c>
      <c r="M2947" s="663">
        <v>266.90999999999997</v>
      </c>
      <c r="N2947" s="662">
        <v>3</v>
      </c>
      <c r="O2947" s="745">
        <v>1.5</v>
      </c>
      <c r="P2947" s="663">
        <v>88.97</v>
      </c>
      <c r="Q2947" s="678">
        <v>0.33333333333333337</v>
      </c>
      <c r="R2947" s="662">
        <v>1</v>
      </c>
      <c r="S2947" s="678">
        <v>0.33333333333333331</v>
      </c>
      <c r="T2947" s="745">
        <v>0.5</v>
      </c>
      <c r="U2947" s="701">
        <v>0.33333333333333331</v>
      </c>
    </row>
    <row r="2948" spans="1:21" ht="14.4" customHeight="1" x14ac:dyDescent="0.3">
      <c r="A2948" s="661">
        <v>12</v>
      </c>
      <c r="B2948" s="662" t="s">
        <v>543</v>
      </c>
      <c r="C2948" s="662" t="s">
        <v>2360</v>
      </c>
      <c r="D2948" s="743" t="s">
        <v>4572</v>
      </c>
      <c r="E2948" s="744" t="s">
        <v>2386</v>
      </c>
      <c r="F2948" s="662" t="s">
        <v>2351</v>
      </c>
      <c r="G2948" s="662" t="s">
        <v>3780</v>
      </c>
      <c r="H2948" s="662" t="s">
        <v>544</v>
      </c>
      <c r="I2948" s="662" t="s">
        <v>4108</v>
      </c>
      <c r="J2948" s="662" t="s">
        <v>3782</v>
      </c>
      <c r="K2948" s="662" t="s">
        <v>3822</v>
      </c>
      <c r="L2948" s="663">
        <v>43.93</v>
      </c>
      <c r="M2948" s="663">
        <v>43.93</v>
      </c>
      <c r="N2948" s="662">
        <v>1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12</v>
      </c>
      <c r="B2949" s="662" t="s">
        <v>543</v>
      </c>
      <c r="C2949" s="662" t="s">
        <v>2360</v>
      </c>
      <c r="D2949" s="743" t="s">
        <v>4572</v>
      </c>
      <c r="E2949" s="744" t="s">
        <v>2386</v>
      </c>
      <c r="F2949" s="662" t="s">
        <v>2351</v>
      </c>
      <c r="G2949" s="662" t="s">
        <v>2906</v>
      </c>
      <c r="H2949" s="662" t="s">
        <v>544</v>
      </c>
      <c r="I2949" s="662" t="s">
        <v>3363</v>
      </c>
      <c r="J2949" s="662" t="s">
        <v>2911</v>
      </c>
      <c r="K2949" s="662" t="s">
        <v>3364</v>
      </c>
      <c r="L2949" s="663">
        <v>468.19</v>
      </c>
      <c r="M2949" s="663">
        <v>6554.66</v>
      </c>
      <c r="N2949" s="662">
        <v>14</v>
      </c>
      <c r="O2949" s="745">
        <v>9</v>
      </c>
      <c r="P2949" s="663">
        <v>6086.47</v>
      </c>
      <c r="Q2949" s="678">
        <v>0.9285714285714286</v>
      </c>
      <c r="R2949" s="662">
        <v>13</v>
      </c>
      <c r="S2949" s="678">
        <v>0.9285714285714286</v>
      </c>
      <c r="T2949" s="745">
        <v>8.5</v>
      </c>
      <c r="U2949" s="701">
        <v>0.94444444444444442</v>
      </c>
    </row>
    <row r="2950" spans="1:21" ht="14.4" customHeight="1" x14ac:dyDescent="0.3">
      <c r="A2950" s="661">
        <v>12</v>
      </c>
      <c r="B2950" s="662" t="s">
        <v>543</v>
      </c>
      <c r="C2950" s="662" t="s">
        <v>2360</v>
      </c>
      <c r="D2950" s="743" t="s">
        <v>4572</v>
      </c>
      <c r="E2950" s="744" t="s">
        <v>2386</v>
      </c>
      <c r="F2950" s="662" t="s">
        <v>2351</v>
      </c>
      <c r="G2950" s="662" t="s">
        <v>2906</v>
      </c>
      <c r="H2950" s="662" t="s">
        <v>544</v>
      </c>
      <c r="I2950" s="662" t="s">
        <v>3657</v>
      </c>
      <c r="J2950" s="662" t="s">
        <v>2911</v>
      </c>
      <c r="K2950" s="662" t="s">
        <v>3658</v>
      </c>
      <c r="L2950" s="663">
        <v>78.58</v>
      </c>
      <c r="M2950" s="663">
        <v>2828.88</v>
      </c>
      <c r="N2950" s="662">
        <v>36</v>
      </c>
      <c r="O2950" s="745">
        <v>7.5</v>
      </c>
      <c r="P2950" s="663">
        <v>1885.9199999999998</v>
      </c>
      <c r="Q2950" s="678">
        <v>0.66666666666666663</v>
      </c>
      <c r="R2950" s="662">
        <v>24</v>
      </c>
      <c r="S2950" s="678">
        <v>0.66666666666666663</v>
      </c>
      <c r="T2950" s="745">
        <v>5.5</v>
      </c>
      <c r="U2950" s="701">
        <v>0.73333333333333328</v>
      </c>
    </row>
    <row r="2951" spans="1:21" ht="14.4" customHeight="1" x14ac:dyDescent="0.3">
      <c r="A2951" s="661">
        <v>12</v>
      </c>
      <c r="B2951" s="662" t="s">
        <v>543</v>
      </c>
      <c r="C2951" s="662" t="s">
        <v>2360</v>
      </c>
      <c r="D2951" s="743" t="s">
        <v>4572</v>
      </c>
      <c r="E2951" s="744" t="s">
        <v>2386</v>
      </c>
      <c r="F2951" s="662" t="s">
        <v>2351</v>
      </c>
      <c r="G2951" s="662" t="s">
        <v>2906</v>
      </c>
      <c r="H2951" s="662" t="s">
        <v>544</v>
      </c>
      <c r="I2951" s="662" t="s">
        <v>2910</v>
      </c>
      <c r="J2951" s="662" t="s">
        <v>2911</v>
      </c>
      <c r="K2951" s="662" t="s">
        <v>2912</v>
      </c>
      <c r="L2951" s="663">
        <v>234.09</v>
      </c>
      <c r="M2951" s="663">
        <v>2340.9</v>
      </c>
      <c r="N2951" s="662">
        <v>10</v>
      </c>
      <c r="O2951" s="745">
        <v>5</v>
      </c>
      <c r="P2951" s="663">
        <v>1404.54</v>
      </c>
      <c r="Q2951" s="678">
        <v>0.6</v>
      </c>
      <c r="R2951" s="662">
        <v>6</v>
      </c>
      <c r="S2951" s="678">
        <v>0.6</v>
      </c>
      <c r="T2951" s="745">
        <v>3.5</v>
      </c>
      <c r="U2951" s="701">
        <v>0.7</v>
      </c>
    </row>
    <row r="2952" spans="1:21" ht="14.4" customHeight="1" x14ac:dyDescent="0.3">
      <c r="A2952" s="661">
        <v>12</v>
      </c>
      <c r="B2952" s="662" t="s">
        <v>543</v>
      </c>
      <c r="C2952" s="662" t="s">
        <v>2360</v>
      </c>
      <c r="D2952" s="743" t="s">
        <v>4572</v>
      </c>
      <c r="E2952" s="744" t="s">
        <v>2386</v>
      </c>
      <c r="F2952" s="662" t="s">
        <v>2351</v>
      </c>
      <c r="G2952" s="662" t="s">
        <v>2906</v>
      </c>
      <c r="H2952" s="662" t="s">
        <v>544</v>
      </c>
      <c r="I2952" s="662" t="s">
        <v>2910</v>
      </c>
      <c r="J2952" s="662" t="s">
        <v>2911</v>
      </c>
      <c r="K2952" s="662" t="s">
        <v>2912</v>
      </c>
      <c r="L2952" s="663">
        <v>154.08000000000001</v>
      </c>
      <c r="M2952" s="663">
        <v>2773.4400000000005</v>
      </c>
      <c r="N2952" s="662">
        <v>18</v>
      </c>
      <c r="O2952" s="745">
        <v>6</v>
      </c>
      <c r="P2952" s="663">
        <v>1386.7200000000003</v>
      </c>
      <c r="Q2952" s="678">
        <v>0.5</v>
      </c>
      <c r="R2952" s="662">
        <v>9</v>
      </c>
      <c r="S2952" s="678">
        <v>0.5</v>
      </c>
      <c r="T2952" s="745">
        <v>3.5</v>
      </c>
      <c r="U2952" s="701">
        <v>0.58333333333333337</v>
      </c>
    </row>
    <row r="2953" spans="1:21" ht="14.4" customHeight="1" x14ac:dyDescent="0.3">
      <c r="A2953" s="661">
        <v>12</v>
      </c>
      <c r="B2953" s="662" t="s">
        <v>543</v>
      </c>
      <c r="C2953" s="662" t="s">
        <v>2360</v>
      </c>
      <c r="D2953" s="743" t="s">
        <v>4572</v>
      </c>
      <c r="E2953" s="744" t="s">
        <v>2386</v>
      </c>
      <c r="F2953" s="662" t="s">
        <v>2351</v>
      </c>
      <c r="G2953" s="662" t="s">
        <v>4380</v>
      </c>
      <c r="H2953" s="662" t="s">
        <v>544</v>
      </c>
      <c r="I2953" s="662" t="s">
        <v>4463</v>
      </c>
      <c r="J2953" s="662" t="s">
        <v>4464</v>
      </c>
      <c r="K2953" s="662" t="s">
        <v>4465</v>
      </c>
      <c r="L2953" s="663">
        <v>271.94</v>
      </c>
      <c r="M2953" s="663">
        <v>543.88</v>
      </c>
      <c r="N2953" s="662">
        <v>2</v>
      </c>
      <c r="O2953" s="745">
        <v>1</v>
      </c>
      <c r="P2953" s="663">
        <v>543.88</v>
      </c>
      <c r="Q2953" s="678">
        <v>1</v>
      </c>
      <c r="R2953" s="662">
        <v>2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12</v>
      </c>
      <c r="B2954" s="662" t="s">
        <v>543</v>
      </c>
      <c r="C2954" s="662" t="s">
        <v>2360</v>
      </c>
      <c r="D2954" s="743" t="s">
        <v>4572</v>
      </c>
      <c r="E2954" s="744" t="s">
        <v>2386</v>
      </c>
      <c r="F2954" s="662" t="s">
        <v>2351</v>
      </c>
      <c r="G2954" s="662" t="s">
        <v>2729</v>
      </c>
      <c r="H2954" s="662" t="s">
        <v>544</v>
      </c>
      <c r="I2954" s="662" t="s">
        <v>2730</v>
      </c>
      <c r="J2954" s="662" t="s">
        <v>1429</v>
      </c>
      <c r="K2954" s="662" t="s">
        <v>2731</v>
      </c>
      <c r="L2954" s="663">
        <v>3243.21</v>
      </c>
      <c r="M2954" s="663">
        <v>3243.21</v>
      </c>
      <c r="N2954" s="662">
        <v>1</v>
      </c>
      <c r="O2954" s="745">
        <v>0.5</v>
      </c>
      <c r="P2954" s="663">
        <v>3243.21</v>
      </c>
      <c r="Q2954" s="678">
        <v>1</v>
      </c>
      <c r="R2954" s="662">
        <v>1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12</v>
      </c>
      <c r="B2955" s="662" t="s">
        <v>543</v>
      </c>
      <c r="C2955" s="662" t="s">
        <v>2360</v>
      </c>
      <c r="D2955" s="743" t="s">
        <v>4572</v>
      </c>
      <c r="E2955" s="744" t="s">
        <v>2386</v>
      </c>
      <c r="F2955" s="662" t="s">
        <v>2351</v>
      </c>
      <c r="G2955" s="662" t="s">
        <v>2919</v>
      </c>
      <c r="H2955" s="662" t="s">
        <v>544</v>
      </c>
      <c r="I2955" s="662" t="s">
        <v>2920</v>
      </c>
      <c r="J2955" s="662" t="s">
        <v>2921</v>
      </c>
      <c r="K2955" s="662" t="s">
        <v>2922</v>
      </c>
      <c r="L2955" s="663">
        <v>1546.98</v>
      </c>
      <c r="M2955" s="663">
        <v>1546.98</v>
      </c>
      <c r="N2955" s="662">
        <v>1</v>
      </c>
      <c r="O2955" s="745">
        <v>1</v>
      </c>
      <c r="P2955" s="663">
        <v>1546.98</v>
      </c>
      <c r="Q2955" s="678">
        <v>1</v>
      </c>
      <c r="R2955" s="662">
        <v>1</v>
      </c>
      <c r="S2955" s="678">
        <v>1</v>
      </c>
      <c r="T2955" s="745">
        <v>1</v>
      </c>
      <c r="U2955" s="701">
        <v>1</v>
      </c>
    </row>
    <row r="2956" spans="1:21" ht="14.4" customHeight="1" x14ac:dyDescent="0.3">
      <c r="A2956" s="661">
        <v>12</v>
      </c>
      <c r="B2956" s="662" t="s">
        <v>543</v>
      </c>
      <c r="C2956" s="662" t="s">
        <v>2360</v>
      </c>
      <c r="D2956" s="743" t="s">
        <v>4572</v>
      </c>
      <c r="E2956" s="744" t="s">
        <v>2386</v>
      </c>
      <c r="F2956" s="662" t="s">
        <v>2351</v>
      </c>
      <c r="G2956" s="662" t="s">
        <v>4470</v>
      </c>
      <c r="H2956" s="662" t="s">
        <v>544</v>
      </c>
      <c r="I2956" s="662" t="s">
        <v>4471</v>
      </c>
      <c r="J2956" s="662" t="s">
        <v>4472</v>
      </c>
      <c r="K2956" s="662" t="s">
        <v>4473</v>
      </c>
      <c r="L2956" s="663">
        <v>0</v>
      </c>
      <c r="M2956" s="663">
        <v>0</v>
      </c>
      <c r="N2956" s="662">
        <v>3</v>
      </c>
      <c r="O2956" s="745">
        <v>1</v>
      </c>
      <c r="P2956" s="663">
        <v>0</v>
      </c>
      <c r="Q2956" s="678"/>
      <c r="R2956" s="662">
        <v>3</v>
      </c>
      <c r="S2956" s="678">
        <v>1</v>
      </c>
      <c r="T2956" s="745">
        <v>1</v>
      </c>
      <c r="U2956" s="701">
        <v>1</v>
      </c>
    </row>
    <row r="2957" spans="1:21" ht="14.4" customHeight="1" x14ac:dyDescent="0.3">
      <c r="A2957" s="661">
        <v>12</v>
      </c>
      <c r="B2957" s="662" t="s">
        <v>543</v>
      </c>
      <c r="C2957" s="662" t="s">
        <v>2360</v>
      </c>
      <c r="D2957" s="743" t="s">
        <v>4572</v>
      </c>
      <c r="E2957" s="744" t="s">
        <v>2386</v>
      </c>
      <c r="F2957" s="662" t="s">
        <v>2352</v>
      </c>
      <c r="G2957" s="662" t="s">
        <v>2567</v>
      </c>
      <c r="H2957" s="662" t="s">
        <v>544</v>
      </c>
      <c r="I2957" s="662" t="s">
        <v>4561</v>
      </c>
      <c r="J2957" s="662" t="s">
        <v>2372</v>
      </c>
      <c r="K2957" s="662"/>
      <c r="L2957" s="663">
        <v>0</v>
      </c>
      <c r="M2957" s="663">
        <v>0</v>
      </c>
      <c r="N2957" s="662">
        <v>1</v>
      </c>
      <c r="O2957" s="745">
        <v>1</v>
      </c>
      <c r="P2957" s="663">
        <v>0</v>
      </c>
      <c r="Q2957" s="678"/>
      <c r="R2957" s="662">
        <v>1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12</v>
      </c>
      <c r="B2958" s="662" t="s">
        <v>543</v>
      </c>
      <c r="C2958" s="662" t="s">
        <v>2360</v>
      </c>
      <c r="D2958" s="743" t="s">
        <v>4572</v>
      </c>
      <c r="E2958" s="744" t="s">
        <v>2386</v>
      </c>
      <c r="F2958" s="662" t="s">
        <v>2352</v>
      </c>
      <c r="G2958" s="662" t="s">
        <v>2567</v>
      </c>
      <c r="H2958" s="662" t="s">
        <v>544</v>
      </c>
      <c r="I2958" s="662" t="s">
        <v>3377</v>
      </c>
      <c r="J2958" s="662" t="s">
        <v>2372</v>
      </c>
      <c r="K2958" s="662"/>
      <c r="L2958" s="663">
        <v>0</v>
      </c>
      <c r="M2958" s="663">
        <v>0</v>
      </c>
      <c r="N2958" s="662">
        <v>1</v>
      </c>
      <c r="O2958" s="745">
        <v>1</v>
      </c>
      <c r="P2958" s="663">
        <v>0</v>
      </c>
      <c r="Q2958" s="678"/>
      <c r="R2958" s="662">
        <v>1</v>
      </c>
      <c r="S2958" s="678">
        <v>1</v>
      </c>
      <c r="T2958" s="745">
        <v>1</v>
      </c>
      <c r="U2958" s="701">
        <v>1</v>
      </c>
    </row>
    <row r="2959" spans="1:21" ht="14.4" customHeight="1" x14ac:dyDescent="0.3">
      <c r="A2959" s="661">
        <v>12</v>
      </c>
      <c r="B2959" s="662" t="s">
        <v>543</v>
      </c>
      <c r="C2959" s="662" t="s">
        <v>2360</v>
      </c>
      <c r="D2959" s="743" t="s">
        <v>4572</v>
      </c>
      <c r="E2959" s="744" t="s">
        <v>2386</v>
      </c>
      <c r="F2959" s="662" t="s">
        <v>2352</v>
      </c>
      <c r="G2959" s="662" t="s">
        <v>2567</v>
      </c>
      <c r="H2959" s="662" t="s">
        <v>544</v>
      </c>
      <c r="I2959" s="662" t="s">
        <v>3666</v>
      </c>
      <c r="J2959" s="662" t="s">
        <v>2372</v>
      </c>
      <c r="K2959" s="662"/>
      <c r="L2959" s="663">
        <v>0</v>
      </c>
      <c r="M2959" s="663">
        <v>0</v>
      </c>
      <c r="N2959" s="662">
        <v>4</v>
      </c>
      <c r="O2959" s="745">
        <v>4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12</v>
      </c>
      <c r="B2960" s="662" t="s">
        <v>543</v>
      </c>
      <c r="C2960" s="662" t="s">
        <v>2360</v>
      </c>
      <c r="D2960" s="743" t="s">
        <v>4572</v>
      </c>
      <c r="E2960" s="744" t="s">
        <v>2386</v>
      </c>
      <c r="F2960" s="662" t="s">
        <v>2352</v>
      </c>
      <c r="G2960" s="662" t="s">
        <v>2567</v>
      </c>
      <c r="H2960" s="662" t="s">
        <v>544</v>
      </c>
      <c r="I2960" s="662" t="s">
        <v>3785</v>
      </c>
      <c r="J2960" s="662" t="s">
        <v>2372</v>
      </c>
      <c r="K2960" s="662"/>
      <c r="L2960" s="663">
        <v>0</v>
      </c>
      <c r="M2960" s="663">
        <v>0</v>
      </c>
      <c r="N2960" s="662">
        <v>2</v>
      </c>
      <c r="O2960" s="745">
        <v>1</v>
      </c>
      <c r="P2960" s="663"/>
      <c r="Q2960" s="678"/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12</v>
      </c>
      <c r="B2961" s="662" t="s">
        <v>543</v>
      </c>
      <c r="C2961" s="662" t="s">
        <v>2360</v>
      </c>
      <c r="D2961" s="743" t="s">
        <v>4572</v>
      </c>
      <c r="E2961" s="744" t="s">
        <v>2386</v>
      </c>
      <c r="F2961" s="662" t="s">
        <v>2352</v>
      </c>
      <c r="G2961" s="662" t="s">
        <v>2567</v>
      </c>
      <c r="H2961" s="662" t="s">
        <v>544</v>
      </c>
      <c r="I2961" s="662" t="s">
        <v>4528</v>
      </c>
      <c r="J2961" s="662" t="s">
        <v>2372</v>
      </c>
      <c r="K2961" s="662"/>
      <c r="L2961" s="663">
        <v>0</v>
      </c>
      <c r="M2961" s="663">
        <v>0</v>
      </c>
      <c r="N2961" s="662">
        <v>1</v>
      </c>
      <c r="O2961" s="745">
        <v>1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12</v>
      </c>
      <c r="B2962" s="662" t="s">
        <v>543</v>
      </c>
      <c r="C2962" s="662" t="s">
        <v>2360</v>
      </c>
      <c r="D2962" s="743" t="s">
        <v>4572</v>
      </c>
      <c r="E2962" s="744" t="s">
        <v>2386</v>
      </c>
      <c r="F2962" s="662" t="s">
        <v>2353</v>
      </c>
      <c r="G2962" s="662" t="s">
        <v>2426</v>
      </c>
      <c r="H2962" s="662" t="s">
        <v>544</v>
      </c>
      <c r="I2962" s="662" t="s">
        <v>3188</v>
      </c>
      <c r="J2962" s="662" t="s">
        <v>3189</v>
      </c>
      <c r="K2962" s="662" t="s">
        <v>3190</v>
      </c>
      <c r="L2962" s="663">
        <v>420</v>
      </c>
      <c r="M2962" s="663">
        <v>840</v>
      </c>
      <c r="N2962" s="662">
        <v>2</v>
      </c>
      <c r="O2962" s="745">
        <v>1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12</v>
      </c>
      <c r="B2963" s="662" t="s">
        <v>543</v>
      </c>
      <c r="C2963" s="662" t="s">
        <v>2360</v>
      </c>
      <c r="D2963" s="743" t="s">
        <v>4572</v>
      </c>
      <c r="E2963" s="744" t="s">
        <v>2386</v>
      </c>
      <c r="F2963" s="662" t="s">
        <v>2353</v>
      </c>
      <c r="G2963" s="662" t="s">
        <v>2426</v>
      </c>
      <c r="H2963" s="662" t="s">
        <v>544</v>
      </c>
      <c r="I2963" s="662" t="s">
        <v>4562</v>
      </c>
      <c r="J2963" s="662" t="s">
        <v>4563</v>
      </c>
      <c r="K2963" s="662" t="s">
        <v>4564</v>
      </c>
      <c r="L2963" s="663">
        <v>339.33</v>
      </c>
      <c r="M2963" s="663">
        <v>678.66</v>
      </c>
      <c r="N2963" s="662">
        <v>2</v>
      </c>
      <c r="O2963" s="745">
        <v>1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12</v>
      </c>
      <c r="B2964" s="662" t="s">
        <v>543</v>
      </c>
      <c r="C2964" s="662" t="s">
        <v>2360</v>
      </c>
      <c r="D2964" s="743" t="s">
        <v>4572</v>
      </c>
      <c r="E2964" s="744" t="s">
        <v>2386</v>
      </c>
      <c r="F2964" s="662" t="s">
        <v>2353</v>
      </c>
      <c r="G2964" s="662" t="s">
        <v>2426</v>
      </c>
      <c r="H2964" s="662" t="s">
        <v>544</v>
      </c>
      <c r="I2964" s="662" t="s">
        <v>3730</v>
      </c>
      <c r="J2964" s="662" t="s">
        <v>3731</v>
      </c>
      <c r="K2964" s="662" t="s">
        <v>3732</v>
      </c>
      <c r="L2964" s="663">
        <v>463</v>
      </c>
      <c r="M2964" s="663">
        <v>3241</v>
      </c>
      <c r="N2964" s="662">
        <v>7</v>
      </c>
      <c r="O2964" s="745">
        <v>1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12</v>
      </c>
      <c r="B2965" s="662" t="s">
        <v>543</v>
      </c>
      <c r="C2965" s="662" t="s">
        <v>2360</v>
      </c>
      <c r="D2965" s="743" t="s">
        <v>4572</v>
      </c>
      <c r="E2965" s="744" t="s">
        <v>2386</v>
      </c>
      <c r="F2965" s="662" t="s">
        <v>2353</v>
      </c>
      <c r="G2965" s="662" t="s">
        <v>2992</v>
      </c>
      <c r="H2965" s="662" t="s">
        <v>544</v>
      </c>
      <c r="I2965" s="662" t="s">
        <v>2993</v>
      </c>
      <c r="J2965" s="662" t="s">
        <v>2994</v>
      </c>
      <c r="K2965" s="662" t="s">
        <v>2995</v>
      </c>
      <c r="L2965" s="663">
        <v>1496</v>
      </c>
      <c r="M2965" s="663">
        <v>29920</v>
      </c>
      <c r="N2965" s="662">
        <v>20</v>
      </c>
      <c r="O2965" s="745">
        <v>1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12</v>
      </c>
      <c r="B2966" s="662" t="s">
        <v>543</v>
      </c>
      <c r="C2966" s="662" t="s">
        <v>2360</v>
      </c>
      <c r="D2966" s="743" t="s">
        <v>4572</v>
      </c>
      <c r="E2966" s="744" t="s">
        <v>2386</v>
      </c>
      <c r="F2966" s="662" t="s">
        <v>2353</v>
      </c>
      <c r="G2966" s="662" t="s">
        <v>2992</v>
      </c>
      <c r="H2966" s="662" t="s">
        <v>544</v>
      </c>
      <c r="I2966" s="662" t="s">
        <v>3004</v>
      </c>
      <c r="J2966" s="662" t="s">
        <v>3005</v>
      </c>
      <c r="K2966" s="662" t="s">
        <v>3006</v>
      </c>
      <c r="L2966" s="663">
        <v>1500</v>
      </c>
      <c r="M2966" s="663">
        <v>16500</v>
      </c>
      <c r="N2966" s="662">
        <v>11</v>
      </c>
      <c r="O2966" s="745">
        <v>2</v>
      </c>
      <c r="P2966" s="663">
        <v>1500</v>
      </c>
      <c r="Q2966" s="678">
        <v>9.0909090909090912E-2</v>
      </c>
      <c r="R2966" s="662">
        <v>1</v>
      </c>
      <c r="S2966" s="678">
        <v>9.0909090909090912E-2</v>
      </c>
      <c r="T2966" s="745">
        <v>1</v>
      </c>
      <c r="U2966" s="701">
        <v>0.5</v>
      </c>
    </row>
    <row r="2967" spans="1:21" ht="14.4" customHeight="1" x14ac:dyDescent="0.3">
      <c r="A2967" s="661">
        <v>12</v>
      </c>
      <c r="B2967" s="662" t="s">
        <v>543</v>
      </c>
      <c r="C2967" s="662" t="s">
        <v>2360</v>
      </c>
      <c r="D2967" s="743" t="s">
        <v>4572</v>
      </c>
      <c r="E2967" s="744" t="s">
        <v>2386</v>
      </c>
      <c r="F2967" s="662" t="s">
        <v>2353</v>
      </c>
      <c r="G2967" s="662" t="s">
        <v>2992</v>
      </c>
      <c r="H2967" s="662" t="s">
        <v>544</v>
      </c>
      <c r="I2967" s="662" t="s">
        <v>3007</v>
      </c>
      <c r="J2967" s="662" t="s">
        <v>3008</v>
      </c>
      <c r="K2967" s="662" t="s">
        <v>3009</v>
      </c>
      <c r="L2967" s="663">
        <v>1500</v>
      </c>
      <c r="M2967" s="663">
        <v>61500</v>
      </c>
      <c r="N2967" s="662">
        <v>41</v>
      </c>
      <c r="O2967" s="745">
        <v>4</v>
      </c>
      <c r="P2967" s="663">
        <v>24000</v>
      </c>
      <c r="Q2967" s="678">
        <v>0.3902439024390244</v>
      </c>
      <c r="R2967" s="662">
        <v>16</v>
      </c>
      <c r="S2967" s="678">
        <v>0.3902439024390244</v>
      </c>
      <c r="T2967" s="745">
        <v>2</v>
      </c>
      <c r="U2967" s="701">
        <v>0.5</v>
      </c>
    </row>
    <row r="2968" spans="1:21" ht="14.4" customHeight="1" x14ac:dyDescent="0.3">
      <c r="A2968" s="661">
        <v>12</v>
      </c>
      <c r="B2968" s="662" t="s">
        <v>543</v>
      </c>
      <c r="C2968" s="662" t="s">
        <v>2360</v>
      </c>
      <c r="D2968" s="743" t="s">
        <v>4572</v>
      </c>
      <c r="E2968" s="744" t="s">
        <v>2386</v>
      </c>
      <c r="F2968" s="662" t="s">
        <v>2353</v>
      </c>
      <c r="G2968" s="662" t="s">
        <v>2992</v>
      </c>
      <c r="H2968" s="662" t="s">
        <v>544</v>
      </c>
      <c r="I2968" s="662" t="s">
        <v>3674</v>
      </c>
      <c r="J2968" s="662" t="s">
        <v>3008</v>
      </c>
      <c r="K2968" s="662" t="s">
        <v>3675</v>
      </c>
      <c r="L2968" s="663">
        <v>1500</v>
      </c>
      <c r="M2968" s="663">
        <v>93000</v>
      </c>
      <c r="N2968" s="662">
        <v>62</v>
      </c>
      <c r="O2968" s="745">
        <v>4</v>
      </c>
      <c r="P2968" s="663">
        <v>70500</v>
      </c>
      <c r="Q2968" s="678">
        <v>0.75806451612903225</v>
      </c>
      <c r="R2968" s="662">
        <v>47</v>
      </c>
      <c r="S2968" s="678">
        <v>0.75806451612903225</v>
      </c>
      <c r="T2968" s="745">
        <v>3.5</v>
      </c>
      <c r="U2968" s="701">
        <v>0.875</v>
      </c>
    </row>
    <row r="2969" spans="1:21" ht="14.4" customHeight="1" x14ac:dyDescent="0.3">
      <c r="A2969" s="661">
        <v>12</v>
      </c>
      <c r="B2969" s="662" t="s">
        <v>543</v>
      </c>
      <c r="C2969" s="662" t="s">
        <v>2360</v>
      </c>
      <c r="D2969" s="743" t="s">
        <v>4572</v>
      </c>
      <c r="E2969" s="744" t="s">
        <v>2386</v>
      </c>
      <c r="F2969" s="662" t="s">
        <v>2353</v>
      </c>
      <c r="G2969" s="662" t="s">
        <v>2992</v>
      </c>
      <c r="H2969" s="662" t="s">
        <v>544</v>
      </c>
      <c r="I2969" s="662" t="s">
        <v>4565</v>
      </c>
      <c r="J2969" s="662" t="s">
        <v>2997</v>
      </c>
      <c r="K2969" s="662" t="s">
        <v>4566</v>
      </c>
      <c r="L2969" s="663">
        <v>1500</v>
      </c>
      <c r="M2969" s="663">
        <v>90000</v>
      </c>
      <c r="N2969" s="662">
        <v>60</v>
      </c>
      <c r="O2969" s="745">
        <v>3</v>
      </c>
      <c r="P2969" s="663">
        <v>45000</v>
      </c>
      <c r="Q2969" s="678">
        <v>0.5</v>
      </c>
      <c r="R2969" s="662">
        <v>30</v>
      </c>
      <c r="S2969" s="678">
        <v>0.5</v>
      </c>
      <c r="T2969" s="745">
        <v>2</v>
      </c>
      <c r="U2969" s="701">
        <v>0.66666666666666663</v>
      </c>
    </row>
    <row r="2970" spans="1:21" ht="14.4" customHeight="1" x14ac:dyDescent="0.3">
      <c r="A2970" s="661">
        <v>12</v>
      </c>
      <c r="B2970" s="662" t="s">
        <v>543</v>
      </c>
      <c r="C2970" s="662" t="s">
        <v>2360</v>
      </c>
      <c r="D2970" s="743" t="s">
        <v>4572</v>
      </c>
      <c r="E2970" s="744" t="s">
        <v>2386</v>
      </c>
      <c r="F2970" s="662" t="s">
        <v>2353</v>
      </c>
      <c r="G2970" s="662" t="s">
        <v>2992</v>
      </c>
      <c r="H2970" s="662" t="s">
        <v>544</v>
      </c>
      <c r="I2970" s="662" t="s">
        <v>3015</v>
      </c>
      <c r="J2970" s="662" t="s">
        <v>3016</v>
      </c>
      <c r="K2970" s="662" t="s">
        <v>3017</v>
      </c>
      <c r="L2970" s="663">
        <v>1500</v>
      </c>
      <c r="M2970" s="663">
        <v>78000</v>
      </c>
      <c r="N2970" s="662">
        <v>52</v>
      </c>
      <c r="O2970" s="745">
        <v>6</v>
      </c>
      <c r="P2970" s="663">
        <v>78000</v>
      </c>
      <c r="Q2970" s="678">
        <v>1</v>
      </c>
      <c r="R2970" s="662">
        <v>52</v>
      </c>
      <c r="S2970" s="678">
        <v>1</v>
      </c>
      <c r="T2970" s="745">
        <v>6</v>
      </c>
      <c r="U2970" s="701">
        <v>1</v>
      </c>
    </row>
    <row r="2971" spans="1:21" ht="14.4" customHeight="1" x14ac:dyDescent="0.3">
      <c r="A2971" s="661">
        <v>12</v>
      </c>
      <c r="B2971" s="662" t="s">
        <v>543</v>
      </c>
      <c r="C2971" s="662" t="s">
        <v>2360</v>
      </c>
      <c r="D2971" s="743" t="s">
        <v>4572</v>
      </c>
      <c r="E2971" s="744" t="s">
        <v>2386</v>
      </c>
      <c r="F2971" s="662" t="s">
        <v>2353</v>
      </c>
      <c r="G2971" s="662" t="s">
        <v>2992</v>
      </c>
      <c r="H2971" s="662" t="s">
        <v>544</v>
      </c>
      <c r="I2971" s="662" t="s">
        <v>3018</v>
      </c>
      <c r="J2971" s="662" t="s">
        <v>3019</v>
      </c>
      <c r="K2971" s="662" t="s">
        <v>3020</v>
      </c>
      <c r="L2971" s="663">
        <v>1500</v>
      </c>
      <c r="M2971" s="663">
        <v>180000</v>
      </c>
      <c r="N2971" s="662">
        <v>120</v>
      </c>
      <c r="O2971" s="745">
        <v>10</v>
      </c>
      <c r="P2971" s="663">
        <v>180000</v>
      </c>
      <c r="Q2971" s="678">
        <v>1</v>
      </c>
      <c r="R2971" s="662">
        <v>120</v>
      </c>
      <c r="S2971" s="678">
        <v>1</v>
      </c>
      <c r="T2971" s="745">
        <v>10</v>
      </c>
      <c r="U2971" s="701">
        <v>1</v>
      </c>
    </row>
    <row r="2972" spans="1:21" ht="14.4" customHeight="1" x14ac:dyDescent="0.3">
      <c r="A2972" s="661">
        <v>12</v>
      </c>
      <c r="B2972" s="662" t="s">
        <v>543</v>
      </c>
      <c r="C2972" s="662" t="s">
        <v>2360</v>
      </c>
      <c r="D2972" s="743" t="s">
        <v>4572</v>
      </c>
      <c r="E2972" s="744" t="s">
        <v>2386</v>
      </c>
      <c r="F2972" s="662" t="s">
        <v>2353</v>
      </c>
      <c r="G2972" s="662" t="s">
        <v>2992</v>
      </c>
      <c r="H2972" s="662" t="s">
        <v>544</v>
      </c>
      <c r="I2972" s="662" t="s">
        <v>4274</v>
      </c>
      <c r="J2972" s="662" t="s">
        <v>4275</v>
      </c>
      <c r="K2972" s="662" t="s">
        <v>4276</v>
      </c>
      <c r="L2972" s="663">
        <v>544.09</v>
      </c>
      <c r="M2972" s="663">
        <v>5440.9000000000005</v>
      </c>
      <c r="N2972" s="662">
        <v>10</v>
      </c>
      <c r="O2972" s="745">
        <v>3</v>
      </c>
      <c r="P2972" s="663">
        <v>1088.18</v>
      </c>
      <c r="Q2972" s="678">
        <v>0.19999999999999998</v>
      </c>
      <c r="R2972" s="662">
        <v>2</v>
      </c>
      <c r="S2972" s="678">
        <v>0.2</v>
      </c>
      <c r="T2972" s="745">
        <v>1</v>
      </c>
      <c r="U2972" s="701">
        <v>0.33333333333333331</v>
      </c>
    </row>
    <row r="2973" spans="1:21" ht="14.4" customHeight="1" thickBot="1" x14ac:dyDescent="0.35">
      <c r="A2973" s="667">
        <v>12</v>
      </c>
      <c r="B2973" s="668" t="s">
        <v>543</v>
      </c>
      <c r="C2973" s="668" t="s">
        <v>2360</v>
      </c>
      <c r="D2973" s="746" t="s">
        <v>4572</v>
      </c>
      <c r="E2973" s="747" t="s">
        <v>2386</v>
      </c>
      <c r="F2973" s="668" t="s">
        <v>2353</v>
      </c>
      <c r="G2973" s="668" t="s">
        <v>2992</v>
      </c>
      <c r="H2973" s="668" t="s">
        <v>544</v>
      </c>
      <c r="I2973" s="668" t="s">
        <v>4567</v>
      </c>
      <c r="J2973" s="668" t="s">
        <v>3019</v>
      </c>
      <c r="K2973" s="668" t="s">
        <v>4568</v>
      </c>
      <c r="L2973" s="669">
        <v>1500</v>
      </c>
      <c r="M2973" s="669">
        <v>22500</v>
      </c>
      <c r="N2973" s="668">
        <v>15</v>
      </c>
      <c r="O2973" s="748">
        <v>1</v>
      </c>
      <c r="P2973" s="669"/>
      <c r="Q2973" s="679">
        <v>0</v>
      </c>
      <c r="R2973" s="668"/>
      <c r="S2973" s="679">
        <v>0</v>
      </c>
      <c r="T2973" s="748"/>
      <c r="U2973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4574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2366</v>
      </c>
      <c r="B5" s="229">
        <v>142573.09999999998</v>
      </c>
      <c r="C5" s="742">
        <v>0.76770951627867412</v>
      </c>
      <c r="D5" s="229">
        <v>43139.199999999983</v>
      </c>
      <c r="E5" s="742">
        <v>0.23229048372132591</v>
      </c>
      <c r="F5" s="750">
        <v>185712.29999999996</v>
      </c>
    </row>
    <row r="6" spans="1:6" ht="14.4" customHeight="1" x14ac:dyDescent="0.3">
      <c r="A6" s="690" t="s">
        <v>2385</v>
      </c>
      <c r="B6" s="665">
        <v>103700.71</v>
      </c>
      <c r="C6" s="678">
        <v>0.36197145548249304</v>
      </c>
      <c r="D6" s="665">
        <v>182787.93000000005</v>
      </c>
      <c r="E6" s="678">
        <v>0.6380285445175069</v>
      </c>
      <c r="F6" s="666">
        <v>286488.64000000007</v>
      </c>
    </row>
    <row r="7" spans="1:6" ht="14.4" customHeight="1" x14ac:dyDescent="0.3">
      <c r="A7" s="690" t="s">
        <v>2378</v>
      </c>
      <c r="B7" s="665">
        <v>31968.579999999994</v>
      </c>
      <c r="C7" s="678">
        <v>0.1456509350594867</v>
      </c>
      <c r="D7" s="665">
        <v>187519.06</v>
      </c>
      <c r="E7" s="678">
        <v>0.85434906494051333</v>
      </c>
      <c r="F7" s="666">
        <v>219487.63999999998</v>
      </c>
    </row>
    <row r="8" spans="1:6" ht="14.4" customHeight="1" x14ac:dyDescent="0.3">
      <c r="A8" s="690" t="s">
        <v>2374</v>
      </c>
      <c r="B8" s="665">
        <v>30080.32</v>
      </c>
      <c r="C8" s="678">
        <v>0.27906037807825934</v>
      </c>
      <c r="D8" s="665">
        <v>77711.119999999966</v>
      </c>
      <c r="E8" s="678">
        <v>0.72093962192174055</v>
      </c>
      <c r="F8" s="666">
        <v>107791.43999999997</v>
      </c>
    </row>
    <row r="9" spans="1:6" ht="14.4" customHeight="1" x14ac:dyDescent="0.3">
      <c r="A9" s="690" t="s">
        <v>2380</v>
      </c>
      <c r="B9" s="665">
        <v>21408.679999999997</v>
      </c>
      <c r="C9" s="678">
        <v>0.20225846219484458</v>
      </c>
      <c r="D9" s="665">
        <v>84439.450000000012</v>
      </c>
      <c r="E9" s="678">
        <v>0.79774153780515544</v>
      </c>
      <c r="F9" s="666">
        <v>105848.13</v>
      </c>
    </row>
    <row r="10" spans="1:6" ht="14.4" customHeight="1" x14ac:dyDescent="0.3">
      <c r="A10" s="690" t="s">
        <v>2386</v>
      </c>
      <c r="B10" s="665">
        <v>20977.510000000002</v>
      </c>
      <c r="C10" s="678">
        <v>0.38955812031680892</v>
      </c>
      <c r="D10" s="665">
        <v>32871.99</v>
      </c>
      <c r="E10" s="678">
        <v>0.61044187968319108</v>
      </c>
      <c r="F10" s="666">
        <v>53849.5</v>
      </c>
    </row>
    <row r="11" spans="1:6" ht="14.4" customHeight="1" x14ac:dyDescent="0.3">
      <c r="A11" s="690" t="s">
        <v>2370</v>
      </c>
      <c r="B11" s="665">
        <v>10714.860000000002</v>
      </c>
      <c r="C11" s="678">
        <v>0.15140687295857702</v>
      </c>
      <c r="D11" s="665">
        <v>60053.79</v>
      </c>
      <c r="E11" s="678">
        <v>0.84859312704142287</v>
      </c>
      <c r="F11" s="666">
        <v>70768.650000000009</v>
      </c>
    </row>
    <row r="12" spans="1:6" ht="14.4" customHeight="1" x14ac:dyDescent="0.3">
      <c r="A12" s="690" t="s">
        <v>2379</v>
      </c>
      <c r="B12" s="665">
        <v>10251.259999999998</v>
      </c>
      <c r="C12" s="678">
        <v>4.0798167181562463E-2</v>
      </c>
      <c r="D12" s="665">
        <v>241016.40000000005</v>
      </c>
      <c r="E12" s="678">
        <v>0.95920183281843752</v>
      </c>
      <c r="F12" s="666">
        <v>251267.66000000006</v>
      </c>
    </row>
    <row r="13" spans="1:6" ht="14.4" customHeight="1" x14ac:dyDescent="0.3">
      <c r="A13" s="690" t="s">
        <v>2375</v>
      </c>
      <c r="B13" s="665">
        <v>9188.64</v>
      </c>
      <c r="C13" s="678">
        <v>0.1320045115160455</v>
      </c>
      <c r="D13" s="665">
        <v>60419.89</v>
      </c>
      <c r="E13" s="678">
        <v>0.86799548848395447</v>
      </c>
      <c r="F13" s="666">
        <v>69608.53</v>
      </c>
    </row>
    <row r="14" spans="1:6" ht="14.4" customHeight="1" x14ac:dyDescent="0.3">
      <c r="A14" s="690" t="s">
        <v>2381</v>
      </c>
      <c r="B14" s="665">
        <v>8473.6899999999987</v>
      </c>
      <c r="C14" s="678">
        <v>0.23661104958738141</v>
      </c>
      <c r="D14" s="665">
        <v>27339.050000000007</v>
      </c>
      <c r="E14" s="678">
        <v>0.76338895041261856</v>
      </c>
      <c r="F14" s="666">
        <v>35812.740000000005</v>
      </c>
    </row>
    <row r="15" spans="1:6" ht="14.4" customHeight="1" x14ac:dyDescent="0.3">
      <c r="A15" s="690" t="s">
        <v>2377</v>
      </c>
      <c r="B15" s="665">
        <v>7295.39</v>
      </c>
      <c r="C15" s="678">
        <v>0.70869762037986872</v>
      </c>
      <c r="D15" s="665">
        <v>2998.6900000000005</v>
      </c>
      <c r="E15" s="678">
        <v>0.29130237962013117</v>
      </c>
      <c r="F15" s="666">
        <v>10294.080000000002</v>
      </c>
    </row>
    <row r="16" spans="1:6" ht="14.4" customHeight="1" x14ac:dyDescent="0.3">
      <c r="A16" s="690" t="s">
        <v>2371</v>
      </c>
      <c r="B16" s="665">
        <v>5579.22</v>
      </c>
      <c r="C16" s="678">
        <v>0.1254310327384793</v>
      </c>
      <c r="D16" s="665">
        <v>38901.159999999996</v>
      </c>
      <c r="E16" s="678">
        <v>0.87456896726152067</v>
      </c>
      <c r="F16" s="666">
        <v>44480.38</v>
      </c>
    </row>
    <row r="17" spans="1:6" ht="14.4" customHeight="1" x14ac:dyDescent="0.3">
      <c r="A17" s="690" t="s">
        <v>2384</v>
      </c>
      <c r="B17" s="665">
        <v>4727.2699999999995</v>
      </c>
      <c r="C17" s="678">
        <v>0.29437787191962395</v>
      </c>
      <c r="D17" s="665">
        <v>11331.24</v>
      </c>
      <c r="E17" s="678">
        <v>0.70562212808037617</v>
      </c>
      <c r="F17" s="666">
        <v>16058.509999999998</v>
      </c>
    </row>
    <row r="18" spans="1:6" ht="14.4" customHeight="1" x14ac:dyDescent="0.3">
      <c r="A18" s="690" t="s">
        <v>2373</v>
      </c>
      <c r="B18" s="665">
        <v>4365.9500000000007</v>
      </c>
      <c r="C18" s="678">
        <v>3.7659189745404241E-2</v>
      </c>
      <c r="D18" s="665">
        <v>111567.23999999999</v>
      </c>
      <c r="E18" s="678">
        <v>0.96234081025459584</v>
      </c>
      <c r="F18" s="666">
        <v>115933.18999999999</v>
      </c>
    </row>
    <row r="19" spans="1:6" ht="14.4" customHeight="1" x14ac:dyDescent="0.3">
      <c r="A19" s="690" t="s">
        <v>2382</v>
      </c>
      <c r="B19" s="665">
        <v>4058.21</v>
      </c>
      <c r="C19" s="678">
        <v>0.39922343353736156</v>
      </c>
      <c r="D19" s="665">
        <v>6107.05</v>
      </c>
      <c r="E19" s="678">
        <v>0.60077656646263844</v>
      </c>
      <c r="F19" s="666">
        <v>10165.26</v>
      </c>
    </row>
    <row r="20" spans="1:6" ht="14.4" customHeight="1" x14ac:dyDescent="0.3">
      <c r="A20" s="690" t="s">
        <v>2369</v>
      </c>
      <c r="B20" s="665">
        <v>3137.4</v>
      </c>
      <c r="C20" s="678">
        <v>0.13172645033869995</v>
      </c>
      <c r="D20" s="665">
        <v>20680.140000000003</v>
      </c>
      <c r="E20" s="678">
        <v>0.86827354966129999</v>
      </c>
      <c r="F20" s="666">
        <v>23817.540000000005</v>
      </c>
    </row>
    <row r="21" spans="1:6" ht="14.4" customHeight="1" x14ac:dyDescent="0.3">
      <c r="A21" s="690" t="s">
        <v>2383</v>
      </c>
      <c r="B21" s="665">
        <v>2730.15</v>
      </c>
      <c r="C21" s="678">
        <v>3.2862985131219033E-2</v>
      </c>
      <c r="D21" s="665">
        <v>80346.599999999991</v>
      </c>
      <c r="E21" s="678">
        <v>0.96713701486878101</v>
      </c>
      <c r="F21" s="666">
        <v>83076.749999999985</v>
      </c>
    </row>
    <row r="22" spans="1:6" ht="14.4" customHeight="1" x14ac:dyDescent="0.3">
      <c r="A22" s="690" t="s">
        <v>2368</v>
      </c>
      <c r="B22" s="665">
        <v>1828.04</v>
      </c>
      <c r="C22" s="678">
        <v>2.0110665647367198E-2</v>
      </c>
      <c r="D22" s="665">
        <v>89070.989999999991</v>
      </c>
      <c r="E22" s="678">
        <v>0.97988933435263292</v>
      </c>
      <c r="F22" s="666">
        <v>90899.029999999984</v>
      </c>
    </row>
    <row r="23" spans="1:6" ht="14.4" customHeight="1" x14ac:dyDescent="0.3">
      <c r="A23" s="690" t="s">
        <v>2387</v>
      </c>
      <c r="B23" s="665">
        <v>1708.55</v>
      </c>
      <c r="C23" s="678">
        <v>0.25490930358160591</v>
      </c>
      <c r="D23" s="665">
        <v>4994.03</v>
      </c>
      <c r="E23" s="678">
        <v>0.74509069641839409</v>
      </c>
      <c r="F23" s="666">
        <v>6702.58</v>
      </c>
    </row>
    <row r="24" spans="1:6" ht="14.4" customHeight="1" x14ac:dyDescent="0.3">
      <c r="A24" s="690" t="s">
        <v>2367</v>
      </c>
      <c r="B24" s="665">
        <v>1315.47</v>
      </c>
      <c r="C24" s="678">
        <v>0.1075289999779297</v>
      </c>
      <c r="D24" s="665">
        <v>10918.16</v>
      </c>
      <c r="E24" s="678">
        <v>0.89247100002207036</v>
      </c>
      <c r="F24" s="666">
        <v>12233.63</v>
      </c>
    </row>
    <row r="25" spans="1:6" ht="14.4" customHeight="1" x14ac:dyDescent="0.3">
      <c r="A25" s="690" t="s">
        <v>2388</v>
      </c>
      <c r="B25" s="665">
        <v>0</v>
      </c>
      <c r="C25" s="678">
        <v>0</v>
      </c>
      <c r="D25" s="665">
        <v>6561.12</v>
      </c>
      <c r="E25" s="678">
        <v>1</v>
      </c>
      <c r="F25" s="666">
        <v>6561.12</v>
      </c>
    </row>
    <row r="26" spans="1:6" ht="14.4" customHeight="1" x14ac:dyDescent="0.3">
      <c r="A26" s="690" t="s">
        <v>2365</v>
      </c>
      <c r="B26" s="665"/>
      <c r="C26" s="678">
        <v>0</v>
      </c>
      <c r="D26" s="665">
        <v>184.74</v>
      </c>
      <c r="E26" s="678">
        <v>1</v>
      </c>
      <c r="F26" s="666">
        <v>184.74</v>
      </c>
    </row>
    <row r="27" spans="1:6" ht="14.4" customHeight="1" thickBot="1" x14ac:dyDescent="0.35">
      <c r="A27" s="688" t="s">
        <v>2376</v>
      </c>
      <c r="B27" s="680"/>
      <c r="C27" s="681">
        <v>0</v>
      </c>
      <c r="D27" s="680">
        <v>19390.560000000005</v>
      </c>
      <c r="E27" s="681">
        <v>1</v>
      </c>
      <c r="F27" s="682">
        <v>19390.560000000005</v>
      </c>
    </row>
    <row r="28" spans="1:6" ht="14.4" customHeight="1" thickBot="1" x14ac:dyDescent="0.35">
      <c r="A28" s="683" t="s">
        <v>3</v>
      </c>
      <c r="B28" s="684">
        <v>426083.00000000012</v>
      </c>
      <c r="C28" s="685">
        <v>0.23328700987925863</v>
      </c>
      <c r="D28" s="684">
        <v>1400349.6000000003</v>
      </c>
      <c r="E28" s="685">
        <v>0.76671299012074146</v>
      </c>
      <c r="F28" s="686">
        <v>1826432.6000000003</v>
      </c>
    </row>
    <row r="29" spans="1:6" ht="14.4" customHeight="1" thickBot="1" x14ac:dyDescent="0.35"/>
    <row r="30" spans="1:6" ht="14.4" customHeight="1" x14ac:dyDescent="0.3">
      <c r="A30" s="751" t="s">
        <v>4575</v>
      </c>
      <c r="B30" s="229">
        <v>290794.48999999987</v>
      </c>
      <c r="C30" s="742">
        <v>1</v>
      </c>
      <c r="D30" s="229"/>
      <c r="E30" s="742">
        <v>0</v>
      </c>
      <c r="F30" s="750">
        <v>290794.48999999987</v>
      </c>
    </row>
    <row r="31" spans="1:6" ht="14.4" customHeight="1" x14ac:dyDescent="0.3">
      <c r="A31" s="690" t="s">
        <v>2181</v>
      </c>
      <c r="B31" s="665">
        <v>91381.280000000028</v>
      </c>
      <c r="C31" s="678">
        <v>0.21801489742826644</v>
      </c>
      <c r="D31" s="665">
        <v>327770.26000000047</v>
      </c>
      <c r="E31" s="678">
        <v>0.78198510257173359</v>
      </c>
      <c r="F31" s="666">
        <v>419151.5400000005</v>
      </c>
    </row>
    <row r="32" spans="1:6" ht="14.4" customHeight="1" x14ac:dyDescent="0.3">
      <c r="A32" s="690" t="s">
        <v>4576</v>
      </c>
      <c r="B32" s="665">
        <v>19234.46</v>
      </c>
      <c r="C32" s="678">
        <v>0.63703701741062602</v>
      </c>
      <c r="D32" s="665">
        <v>10959.170000000002</v>
      </c>
      <c r="E32" s="678">
        <v>0.36296298258937404</v>
      </c>
      <c r="F32" s="666">
        <v>30193.63</v>
      </c>
    </row>
    <row r="33" spans="1:6" ht="14.4" customHeight="1" x14ac:dyDescent="0.3">
      <c r="A33" s="690" t="s">
        <v>2140</v>
      </c>
      <c r="B33" s="665">
        <v>10521.27</v>
      </c>
      <c r="C33" s="678">
        <v>1.2836702544742338E-2</v>
      </c>
      <c r="D33" s="665">
        <v>809102.77000000037</v>
      </c>
      <c r="E33" s="678">
        <v>0.98716329745525766</v>
      </c>
      <c r="F33" s="666">
        <v>819624.04000000039</v>
      </c>
    </row>
    <row r="34" spans="1:6" ht="14.4" customHeight="1" x14ac:dyDescent="0.3">
      <c r="A34" s="690" t="s">
        <v>2168</v>
      </c>
      <c r="B34" s="665">
        <v>4616.63</v>
      </c>
      <c r="C34" s="678">
        <v>0.10729379730793466</v>
      </c>
      <c r="D34" s="665">
        <v>38411.299999999996</v>
      </c>
      <c r="E34" s="678">
        <v>0.89270620269206535</v>
      </c>
      <c r="F34" s="666">
        <v>43027.929999999993</v>
      </c>
    </row>
    <row r="35" spans="1:6" ht="14.4" customHeight="1" x14ac:dyDescent="0.3">
      <c r="A35" s="690" t="s">
        <v>2139</v>
      </c>
      <c r="B35" s="665">
        <v>1412.77</v>
      </c>
      <c r="C35" s="678">
        <v>1.2719438150463655E-2</v>
      </c>
      <c r="D35" s="665">
        <v>109658.96000000012</v>
      </c>
      <c r="E35" s="678">
        <v>0.98728056184953628</v>
      </c>
      <c r="F35" s="666">
        <v>111071.73000000013</v>
      </c>
    </row>
    <row r="36" spans="1:6" ht="14.4" customHeight="1" x14ac:dyDescent="0.3">
      <c r="A36" s="690" t="s">
        <v>4577</v>
      </c>
      <c r="B36" s="665">
        <v>1183.8600000000001</v>
      </c>
      <c r="C36" s="678">
        <v>0.11042573970209506</v>
      </c>
      <c r="D36" s="665">
        <v>9537.010000000002</v>
      </c>
      <c r="E36" s="678">
        <v>0.88957426029790487</v>
      </c>
      <c r="F36" s="666">
        <v>10720.870000000003</v>
      </c>
    </row>
    <row r="37" spans="1:6" ht="14.4" customHeight="1" x14ac:dyDescent="0.3">
      <c r="A37" s="690" t="s">
        <v>4578</v>
      </c>
      <c r="B37" s="665">
        <v>1083.77</v>
      </c>
      <c r="C37" s="678">
        <v>0.83933799042765755</v>
      </c>
      <c r="D37" s="665">
        <v>207.45</v>
      </c>
      <c r="E37" s="678">
        <v>0.16066200957234242</v>
      </c>
      <c r="F37" s="666">
        <v>1291.22</v>
      </c>
    </row>
    <row r="38" spans="1:6" ht="14.4" customHeight="1" x14ac:dyDescent="0.3">
      <c r="A38" s="690" t="s">
        <v>2143</v>
      </c>
      <c r="B38" s="665">
        <v>1027.3599999999999</v>
      </c>
      <c r="C38" s="678">
        <v>0.48818688107049862</v>
      </c>
      <c r="D38" s="665">
        <v>1077.08</v>
      </c>
      <c r="E38" s="678">
        <v>0.51181311892950154</v>
      </c>
      <c r="F38" s="666">
        <v>2104.4399999999996</v>
      </c>
    </row>
    <row r="39" spans="1:6" ht="14.4" customHeight="1" x14ac:dyDescent="0.3">
      <c r="A39" s="690" t="s">
        <v>2151</v>
      </c>
      <c r="B39" s="665">
        <v>977.6400000000001</v>
      </c>
      <c r="C39" s="678">
        <v>1</v>
      </c>
      <c r="D39" s="665"/>
      <c r="E39" s="678">
        <v>0</v>
      </c>
      <c r="F39" s="666">
        <v>977.6400000000001</v>
      </c>
    </row>
    <row r="40" spans="1:6" ht="14.4" customHeight="1" x14ac:dyDescent="0.3">
      <c r="A40" s="690" t="s">
        <v>4579</v>
      </c>
      <c r="B40" s="665">
        <v>829.8</v>
      </c>
      <c r="C40" s="678">
        <v>0.5714285714285714</v>
      </c>
      <c r="D40" s="665">
        <v>622.34999999999991</v>
      </c>
      <c r="E40" s="678">
        <v>0.42857142857142855</v>
      </c>
      <c r="F40" s="666">
        <v>1452.1499999999999</v>
      </c>
    </row>
    <row r="41" spans="1:6" ht="14.4" customHeight="1" x14ac:dyDescent="0.3">
      <c r="A41" s="690" t="s">
        <v>2134</v>
      </c>
      <c r="B41" s="665">
        <v>787.88</v>
      </c>
      <c r="C41" s="678">
        <v>1</v>
      </c>
      <c r="D41" s="665"/>
      <c r="E41" s="678">
        <v>0</v>
      </c>
      <c r="F41" s="666">
        <v>787.88</v>
      </c>
    </row>
    <row r="42" spans="1:6" ht="14.4" customHeight="1" x14ac:dyDescent="0.3">
      <c r="A42" s="690" t="s">
        <v>4580</v>
      </c>
      <c r="B42" s="665">
        <v>567.72</v>
      </c>
      <c r="C42" s="678">
        <v>1</v>
      </c>
      <c r="D42" s="665"/>
      <c r="E42" s="678">
        <v>0</v>
      </c>
      <c r="F42" s="666">
        <v>567.72</v>
      </c>
    </row>
    <row r="43" spans="1:6" ht="14.4" customHeight="1" x14ac:dyDescent="0.3">
      <c r="A43" s="690" t="s">
        <v>2148</v>
      </c>
      <c r="B43" s="665">
        <v>498.78</v>
      </c>
      <c r="C43" s="678">
        <v>0.33128761009046359</v>
      </c>
      <c r="D43" s="665">
        <v>1006.7999999999996</v>
      </c>
      <c r="E43" s="678">
        <v>0.66871238990953652</v>
      </c>
      <c r="F43" s="666">
        <v>1505.5799999999995</v>
      </c>
    </row>
    <row r="44" spans="1:6" ht="14.4" customHeight="1" x14ac:dyDescent="0.3">
      <c r="A44" s="690" t="s">
        <v>2162</v>
      </c>
      <c r="B44" s="665">
        <v>289.62</v>
      </c>
      <c r="C44" s="678">
        <v>1</v>
      </c>
      <c r="D44" s="665"/>
      <c r="E44" s="678">
        <v>0</v>
      </c>
      <c r="F44" s="666">
        <v>289.62</v>
      </c>
    </row>
    <row r="45" spans="1:6" ht="14.4" customHeight="1" x14ac:dyDescent="0.3">
      <c r="A45" s="690" t="s">
        <v>2145</v>
      </c>
      <c r="B45" s="665">
        <v>211.62</v>
      </c>
      <c r="C45" s="678">
        <v>0.10344726447929296</v>
      </c>
      <c r="D45" s="665">
        <v>1834.06</v>
      </c>
      <c r="E45" s="678">
        <v>0.89655273552070713</v>
      </c>
      <c r="F45" s="666">
        <v>2045.6799999999998</v>
      </c>
    </row>
    <row r="46" spans="1:6" ht="14.4" customHeight="1" x14ac:dyDescent="0.3">
      <c r="A46" s="690" t="s">
        <v>4581</v>
      </c>
      <c r="B46" s="665">
        <v>187.92</v>
      </c>
      <c r="C46" s="678">
        <v>0.23528233379241267</v>
      </c>
      <c r="D46" s="665">
        <v>610.78</v>
      </c>
      <c r="E46" s="678">
        <v>0.76471766620758741</v>
      </c>
      <c r="F46" s="666">
        <v>798.69999999999993</v>
      </c>
    </row>
    <row r="47" spans="1:6" ht="14.4" customHeight="1" x14ac:dyDescent="0.3">
      <c r="A47" s="690" t="s">
        <v>2175</v>
      </c>
      <c r="B47" s="665">
        <v>174.46</v>
      </c>
      <c r="C47" s="678">
        <v>1</v>
      </c>
      <c r="D47" s="665"/>
      <c r="E47" s="678">
        <v>0</v>
      </c>
      <c r="F47" s="666">
        <v>174.46</v>
      </c>
    </row>
    <row r="48" spans="1:6" ht="14.4" customHeight="1" x14ac:dyDescent="0.3">
      <c r="A48" s="690" t="s">
        <v>2167</v>
      </c>
      <c r="B48" s="665">
        <v>172.91</v>
      </c>
      <c r="C48" s="678">
        <v>0.35895785758771015</v>
      </c>
      <c r="D48" s="665">
        <v>308.79000000000002</v>
      </c>
      <c r="E48" s="678">
        <v>0.64104214241228974</v>
      </c>
      <c r="F48" s="666">
        <v>481.70000000000005</v>
      </c>
    </row>
    <row r="49" spans="1:6" ht="14.4" customHeight="1" x14ac:dyDescent="0.3">
      <c r="A49" s="690" t="s">
        <v>2156</v>
      </c>
      <c r="B49" s="665">
        <v>119.36</v>
      </c>
      <c r="C49" s="678">
        <v>0.18477638280415498</v>
      </c>
      <c r="D49" s="665">
        <v>526.61</v>
      </c>
      <c r="E49" s="678">
        <v>0.81522361719584502</v>
      </c>
      <c r="F49" s="666">
        <v>645.97</v>
      </c>
    </row>
    <row r="50" spans="1:6" ht="14.4" customHeight="1" x14ac:dyDescent="0.3">
      <c r="A50" s="690" t="s">
        <v>2150</v>
      </c>
      <c r="B50" s="665">
        <v>9.4</v>
      </c>
      <c r="C50" s="678">
        <v>0.1666075859624247</v>
      </c>
      <c r="D50" s="665">
        <v>47.019999999999996</v>
      </c>
      <c r="E50" s="678">
        <v>0.83339241403757536</v>
      </c>
      <c r="F50" s="666">
        <v>56.419999999999995</v>
      </c>
    </row>
    <row r="51" spans="1:6" ht="14.4" customHeight="1" x14ac:dyDescent="0.3">
      <c r="A51" s="690" t="s">
        <v>2171</v>
      </c>
      <c r="B51" s="665"/>
      <c r="C51" s="678">
        <v>0</v>
      </c>
      <c r="D51" s="665">
        <v>1761.83</v>
      </c>
      <c r="E51" s="678">
        <v>1</v>
      </c>
      <c r="F51" s="666">
        <v>1761.83</v>
      </c>
    </row>
    <row r="52" spans="1:6" ht="14.4" customHeight="1" x14ac:dyDescent="0.3">
      <c r="A52" s="690" t="s">
        <v>4582</v>
      </c>
      <c r="B52" s="665"/>
      <c r="C52" s="678">
        <v>0</v>
      </c>
      <c r="D52" s="665">
        <v>1544.99</v>
      </c>
      <c r="E52" s="678">
        <v>1</v>
      </c>
      <c r="F52" s="666">
        <v>1544.99</v>
      </c>
    </row>
    <row r="53" spans="1:6" ht="14.4" customHeight="1" x14ac:dyDescent="0.3">
      <c r="A53" s="690" t="s">
        <v>4583</v>
      </c>
      <c r="B53" s="665"/>
      <c r="C53" s="678">
        <v>0</v>
      </c>
      <c r="D53" s="665">
        <v>1379.29</v>
      </c>
      <c r="E53" s="678">
        <v>1</v>
      </c>
      <c r="F53" s="666">
        <v>1379.29</v>
      </c>
    </row>
    <row r="54" spans="1:6" ht="14.4" customHeight="1" x14ac:dyDescent="0.3">
      <c r="A54" s="690" t="s">
        <v>2135</v>
      </c>
      <c r="B54" s="665"/>
      <c r="C54" s="678">
        <v>0</v>
      </c>
      <c r="D54" s="665">
        <v>160.1</v>
      </c>
      <c r="E54" s="678">
        <v>1</v>
      </c>
      <c r="F54" s="666">
        <v>160.1</v>
      </c>
    </row>
    <row r="55" spans="1:6" ht="14.4" customHeight="1" x14ac:dyDescent="0.3">
      <c r="A55" s="690" t="s">
        <v>4584</v>
      </c>
      <c r="B55" s="665"/>
      <c r="C55" s="678">
        <v>0</v>
      </c>
      <c r="D55" s="665">
        <v>11403.249999999996</v>
      </c>
      <c r="E55" s="678">
        <v>1</v>
      </c>
      <c r="F55" s="666">
        <v>11403.249999999996</v>
      </c>
    </row>
    <row r="56" spans="1:6" ht="14.4" customHeight="1" x14ac:dyDescent="0.3">
      <c r="A56" s="690" t="s">
        <v>2166</v>
      </c>
      <c r="B56" s="665"/>
      <c r="C56" s="678">
        <v>0</v>
      </c>
      <c r="D56" s="665">
        <v>262.23</v>
      </c>
      <c r="E56" s="678">
        <v>1</v>
      </c>
      <c r="F56" s="666">
        <v>262.23</v>
      </c>
    </row>
    <row r="57" spans="1:6" ht="14.4" customHeight="1" x14ac:dyDescent="0.3">
      <c r="A57" s="690" t="s">
        <v>2146</v>
      </c>
      <c r="B57" s="665"/>
      <c r="C57" s="678">
        <v>0</v>
      </c>
      <c r="D57" s="665">
        <v>648</v>
      </c>
      <c r="E57" s="678">
        <v>1</v>
      </c>
      <c r="F57" s="666">
        <v>648</v>
      </c>
    </row>
    <row r="58" spans="1:6" ht="14.4" customHeight="1" x14ac:dyDescent="0.3">
      <c r="A58" s="690" t="s">
        <v>4585</v>
      </c>
      <c r="B58" s="665">
        <v>0</v>
      </c>
      <c r="C58" s="678"/>
      <c r="D58" s="665"/>
      <c r="E58" s="678"/>
      <c r="F58" s="666">
        <v>0</v>
      </c>
    </row>
    <row r="59" spans="1:6" ht="14.4" customHeight="1" x14ac:dyDescent="0.3">
      <c r="A59" s="690" t="s">
        <v>2133</v>
      </c>
      <c r="B59" s="665">
        <v>0</v>
      </c>
      <c r="C59" s="678"/>
      <c r="D59" s="665">
        <v>0</v>
      </c>
      <c r="E59" s="678"/>
      <c r="F59" s="666">
        <v>0</v>
      </c>
    </row>
    <row r="60" spans="1:6" ht="14.4" customHeight="1" x14ac:dyDescent="0.3">
      <c r="A60" s="690" t="s">
        <v>4586</v>
      </c>
      <c r="B60" s="665"/>
      <c r="C60" s="678">
        <v>0</v>
      </c>
      <c r="D60" s="665">
        <v>276.61</v>
      </c>
      <c r="E60" s="678">
        <v>1</v>
      </c>
      <c r="F60" s="666">
        <v>276.61</v>
      </c>
    </row>
    <row r="61" spans="1:6" ht="14.4" customHeight="1" x14ac:dyDescent="0.3">
      <c r="A61" s="690" t="s">
        <v>4587</v>
      </c>
      <c r="B61" s="665"/>
      <c r="C61" s="678">
        <v>0</v>
      </c>
      <c r="D61" s="665">
        <v>589.32999999999993</v>
      </c>
      <c r="E61" s="678">
        <v>1</v>
      </c>
      <c r="F61" s="666">
        <v>589.32999999999993</v>
      </c>
    </row>
    <row r="62" spans="1:6" ht="14.4" customHeight="1" x14ac:dyDescent="0.3">
      <c r="A62" s="690" t="s">
        <v>4588</v>
      </c>
      <c r="B62" s="665">
        <v>0</v>
      </c>
      <c r="C62" s="678"/>
      <c r="D62" s="665"/>
      <c r="E62" s="678"/>
      <c r="F62" s="666">
        <v>0</v>
      </c>
    </row>
    <row r="63" spans="1:6" ht="14.4" customHeight="1" x14ac:dyDescent="0.3">
      <c r="A63" s="690" t="s">
        <v>4589</v>
      </c>
      <c r="B63" s="665"/>
      <c r="C63" s="678">
        <v>0</v>
      </c>
      <c r="D63" s="665">
        <v>305.35000000000002</v>
      </c>
      <c r="E63" s="678">
        <v>1</v>
      </c>
      <c r="F63" s="666">
        <v>305.35000000000002</v>
      </c>
    </row>
    <row r="64" spans="1:6" ht="14.4" customHeight="1" x14ac:dyDescent="0.3">
      <c r="A64" s="690" t="s">
        <v>2172</v>
      </c>
      <c r="B64" s="665"/>
      <c r="C64" s="678">
        <v>0</v>
      </c>
      <c r="D64" s="665">
        <v>424.24</v>
      </c>
      <c r="E64" s="678">
        <v>1</v>
      </c>
      <c r="F64" s="666">
        <v>424.24</v>
      </c>
    </row>
    <row r="65" spans="1:6" ht="14.4" customHeight="1" x14ac:dyDescent="0.3">
      <c r="A65" s="690" t="s">
        <v>2157</v>
      </c>
      <c r="B65" s="665">
        <v>0</v>
      </c>
      <c r="C65" s="678">
        <v>0</v>
      </c>
      <c r="D65" s="665">
        <v>45453.689999999944</v>
      </c>
      <c r="E65" s="678">
        <v>1</v>
      </c>
      <c r="F65" s="666">
        <v>45453.689999999944</v>
      </c>
    </row>
    <row r="66" spans="1:6" ht="14.4" customHeight="1" x14ac:dyDescent="0.3">
      <c r="A66" s="690" t="s">
        <v>2174</v>
      </c>
      <c r="B66" s="665"/>
      <c r="C66" s="678">
        <v>0</v>
      </c>
      <c r="D66" s="665">
        <v>783.48</v>
      </c>
      <c r="E66" s="678">
        <v>1</v>
      </c>
      <c r="F66" s="666">
        <v>783.48</v>
      </c>
    </row>
    <row r="67" spans="1:6" ht="14.4" customHeight="1" x14ac:dyDescent="0.3">
      <c r="A67" s="690" t="s">
        <v>2154</v>
      </c>
      <c r="B67" s="665"/>
      <c r="C67" s="678">
        <v>0</v>
      </c>
      <c r="D67" s="665">
        <v>1146.9000000000001</v>
      </c>
      <c r="E67" s="678">
        <v>1</v>
      </c>
      <c r="F67" s="666">
        <v>1146.9000000000001</v>
      </c>
    </row>
    <row r="68" spans="1:6" ht="14.4" customHeight="1" x14ac:dyDescent="0.3">
      <c r="A68" s="690" t="s">
        <v>2173</v>
      </c>
      <c r="B68" s="665"/>
      <c r="C68" s="678">
        <v>0</v>
      </c>
      <c r="D68" s="665">
        <v>140.18</v>
      </c>
      <c r="E68" s="678">
        <v>1</v>
      </c>
      <c r="F68" s="666">
        <v>140.18</v>
      </c>
    </row>
    <row r="69" spans="1:6" ht="14.4" customHeight="1" x14ac:dyDescent="0.3">
      <c r="A69" s="690" t="s">
        <v>2163</v>
      </c>
      <c r="B69" s="665"/>
      <c r="C69" s="678">
        <v>0</v>
      </c>
      <c r="D69" s="665">
        <v>278.28000000000003</v>
      </c>
      <c r="E69" s="678">
        <v>1</v>
      </c>
      <c r="F69" s="666">
        <v>278.28000000000003</v>
      </c>
    </row>
    <row r="70" spans="1:6" ht="14.4" customHeight="1" x14ac:dyDescent="0.3">
      <c r="A70" s="690" t="s">
        <v>2136</v>
      </c>
      <c r="B70" s="665"/>
      <c r="C70" s="678">
        <v>0</v>
      </c>
      <c r="D70" s="665">
        <v>318.75</v>
      </c>
      <c r="E70" s="678">
        <v>1</v>
      </c>
      <c r="F70" s="666">
        <v>318.75</v>
      </c>
    </row>
    <row r="71" spans="1:6" ht="14.4" customHeight="1" x14ac:dyDescent="0.3">
      <c r="A71" s="690" t="s">
        <v>2178</v>
      </c>
      <c r="B71" s="665">
        <v>0</v>
      </c>
      <c r="C71" s="678"/>
      <c r="D71" s="665"/>
      <c r="E71" s="678"/>
      <c r="F71" s="666">
        <v>0</v>
      </c>
    </row>
    <row r="72" spans="1:6" ht="14.4" customHeight="1" x14ac:dyDescent="0.3">
      <c r="A72" s="690" t="s">
        <v>2153</v>
      </c>
      <c r="B72" s="665"/>
      <c r="C72" s="678">
        <v>0</v>
      </c>
      <c r="D72" s="665">
        <v>760.67</v>
      </c>
      <c r="E72" s="678">
        <v>1</v>
      </c>
      <c r="F72" s="666">
        <v>760.67</v>
      </c>
    </row>
    <row r="73" spans="1:6" ht="14.4" customHeight="1" x14ac:dyDescent="0.3">
      <c r="A73" s="690" t="s">
        <v>2141</v>
      </c>
      <c r="B73" s="665"/>
      <c r="C73" s="678">
        <v>0</v>
      </c>
      <c r="D73" s="665">
        <v>373.74</v>
      </c>
      <c r="E73" s="678">
        <v>1</v>
      </c>
      <c r="F73" s="666">
        <v>373.74</v>
      </c>
    </row>
    <row r="74" spans="1:6" ht="14.4" customHeight="1" x14ac:dyDescent="0.3">
      <c r="A74" s="690" t="s">
        <v>4590</v>
      </c>
      <c r="B74" s="665">
        <v>0</v>
      </c>
      <c r="C74" s="678">
        <v>0</v>
      </c>
      <c r="D74" s="665">
        <v>14994.359999999997</v>
      </c>
      <c r="E74" s="678">
        <v>1</v>
      </c>
      <c r="F74" s="666">
        <v>14994.359999999997</v>
      </c>
    </row>
    <row r="75" spans="1:6" ht="14.4" customHeight="1" x14ac:dyDescent="0.3">
      <c r="A75" s="690" t="s">
        <v>4591</v>
      </c>
      <c r="B75" s="665">
        <v>0</v>
      </c>
      <c r="C75" s="678">
        <v>0</v>
      </c>
      <c r="D75" s="665">
        <v>301.25</v>
      </c>
      <c r="E75" s="678">
        <v>1</v>
      </c>
      <c r="F75" s="666">
        <v>301.25</v>
      </c>
    </row>
    <row r="76" spans="1:6" ht="14.4" customHeight="1" x14ac:dyDescent="0.3">
      <c r="A76" s="690" t="s">
        <v>2137</v>
      </c>
      <c r="B76" s="665">
        <v>0</v>
      </c>
      <c r="C76" s="678">
        <v>0</v>
      </c>
      <c r="D76" s="665">
        <v>345.81</v>
      </c>
      <c r="E76" s="678">
        <v>1</v>
      </c>
      <c r="F76" s="666">
        <v>345.81</v>
      </c>
    </row>
    <row r="77" spans="1:6" ht="14.4" customHeight="1" x14ac:dyDescent="0.3">
      <c r="A77" s="690" t="s">
        <v>4592</v>
      </c>
      <c r="B77" s="665"/>
      <c r="C77" s="678">
        <v>0</v>
      </c>
      <c r="D77" s="665">
        <v>2359</v>
      </c>
      <c r="E77" s="678">
        <v>1</v>
      </c>
      <c r="F77" s="666">
        <v>2359</v>
      </c>
    </row>
    <row r="78" spans="1:6" ht="14.4" customHeight="1" x14ac:dyDescent="0.3">
      <c r="A78" s="690" t="s">
        <v>2170</v>
      </c>
      <c r="B78" s="665"/>
      <c r="C78" s="678">
        <v>0</v>
      </c>
      <c r="D78" s="665">
        <v>876.86999999999989</v>
      </c>
      <c r="E78" s="678">
        <v>1</v>
      </c>
      <c r="F78" s="666">
        <v>876.86999999999989</v>
      </c>
    </row>
    <row r="79" spans="1:6" ht="14.4" customHeight="1" x14ac:dyDescent="0.3">
      <c r="A79" s="690" t="s">
        <v>2177</v>
      </c>
      <c r="B79" s="665">
        <v>0</v>
      </c>
      <c r="C79" s="678">
        <v>0</v>
      </c>
      <c r="D79" s="665">
        <v>1780.9900000000002</v>
      </c>
      <c r="E79" s="678">
        <v>1</v>
      </c>
      <c r="F79" s="666">
        <v>1780.9900000000002</v>
      </c>
    </row>
    <row r="80" spans="1:6" ht="14.4" customHeight="1" x14ac:dyDescent="0.3">
      <c r="A80" s="690" t="s">
        <v>2164</v>
      </c>
      <c r="B80" s="665"/>
      <c r="C80" s="678"/>
      <c r="D80" s="665">
        <v>0</v>
      </c>
      <c r="E80" s="678"/>
      <c r="F80" s="666">
        <v>0</v>
      </c>
    </row>
    <row r="81" spans="1:6" ht="14.4" customHeight="1" thickBot="1" x14ac:dyDescent="0.35">
      <c r="A81" s="688" t="s">
        <v>2155</v>
      </c>
      <c r="B81" s="680">
        <v>0</v>
      </c>
      <c r="C81" s="681"/>
      <c r="D81" s="680"/>
      <c r="E81" s="681"/>
      <c r="F81" s="682">
        <v>0</v>
      </c>
    </row>
    <row r="82" spans="1:6" ht="14.4" customHeight="1" thickBot="1" x14ac:dyDescent="0.35">
      <c r="A82" s="683" t="s">
        <v>3</v>
      </c>
      <c r="B82" s="684">
        <v>426082.99999999994</v>
      </c>
      <c r="C82" s="685">
        <v>0.23328700987925849</v>
      </c>
      <c r="D82" s="684">
        <v>1400349.6000000013</v>
      </c>
      <c r="E82" s="685">
        <v>0.76671299012074179</v>
      </c>
      <c r="F82" s="686">
        <v>1826432.6000000008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{5BD43372-CCFD-4F3D-86A3-026BC7E01081}</x14:id>
        </ext>
      </extLst>
    </cfRule>
  </conditionalFormatting>
  <conditionalFormatting sqref="F30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{09A0ADED-3AF5-417B-BAF1-210B05A4BC40}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D43372-CCFD-4F3D-86A3-026BC7E010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09A0ADED-3AF5-417B-BAF1-210B05A4BC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4611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777</v>
      </c>
      <c r="G3" s="47">
        <f>SUBTOTAL(9,G6:G1048576)</f>
        <v>426082.99999999983</v>
      </c>
      <c r="H3" s="48">
        <f>IF(M3=0,0,G3/M3)</f>
        <v>0.23328700987925849</v>
      </c>
      <c r="I3" s="47">
        <f>SUBTOTAL(9,I6:I1048576)</f>
        <v>2217</v>
      </c>
      <c r="J3" s="47">
        <f>SUBTOTAL(9,J6:J1048576)</f>
        <v>1400349.6</v>
      </c>
      <c r="K3" s="48">
        <f>IF(M3=0,0,J3/M3)</f>
        <v>0.76671299012074134</v>
      </c>
      <c r="L3" s="47">
        <f>SUBTOTAL(9,L6:L1048576)</f>
        <v>2994</v>
      </c>
      <c r="M3" s="49">
        <f>SUBTOTAL(9,M6:M1048576)</f>
        <v>1826432.6000000003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2365</v>
      </c>
      <c r="B6" s="737" t="s">
        <v>2187</v>
      </c>
      <c r="C6" s="737" t="s">
        <v>2726</v>
      </c>
      <c r="D6" s="737" t="s">
        <v>2727</v>
      </c>
      <c r="E6" s="737" t="s">
        <v>2728</v>
      </c>
      <c r="F6" s="229"/>
      <c r="G6" s="229"/>
      <c r="H6" s="742"/>
      <c r="I6" s="229">
        <v>3</v>
      </c>
      <c r="J6" s="229">
        <v>0</v>
      </c>
      <c r="K6" s="742"/>
      <c r="L6" s="229">
        <v>3</v>
      </c>
      <c r="M6" s="750">
        <v>0</v>
      </c>
    </row>
    <row r="7" spans="1:13" ht="14.4" customHeight="1" x14ac:dyDescent="0.3">
      <c r="A7" s="661" t="s">
        <v>2365</v>
      </c>
      <c r="B7" s="662" t="s">
        <v>4593</v>
      </c>
      <c r="C7" s="662" t="s">
        <v>4502</v>
      </c>
      <c r="D7" s="662" t="s">
        <v>4503</v>
      </c>
      <c r="E7" s="662" t="s">
        <v>4504</v>
      </c>
      <c r="F7" s="665"/>
      <c r="G7" s="665"/>
      <c r="H7" s="678">
        <v>0</v>
      </c>
      <c r="I7" s="665">
        <v>1</v>
      </c>
      <c r="J7" s="665">
        <v>184.74</v>
      </c>
      <c r="K7" s="678">
        <v>1</v>
      </c>
      <c r="L7" s="665">
        <v>1</v>
      </c>
      <c r="M7" s="666">
        <v>184.74</v>
      </c>
    </row>
    <row r="8" spans="1:13" ht="14.4" customHeight="1" x14ac:dyDescent="0.3">
      <c r="A8" s="661" t="s">
        <v>2366</v>
      </c>
      <c r="B8" s="662" t="s">
        <v>2199</v>
      </c>
      <c r="C8" s="662" t="s">
        <v>2482</v>
      </c>
      <c r="D8" s="662" t="s">
        <v>1548</v>
      </c>
      <c r="E8" s="662" t="s">
        <v>2204</v>
      </c>
      <c r="F8" s="665"/>
      <c r="G8" s="665"/>
      <c r="H8" s="678">
        <v>0</v>
      </c>
      <c r="I8" s="665">
        <v>1</v>
      </c>
      <c r="J8" s="665">
        <v>815.1</v>
      </c>
      <c r="K8" s="678">
        <v>1</v>
      </c>
      <c r="L8" s="665">
        <v>1</v>
      </c>
      <c r="M8" s="666">
        <v>815.1</v>
      </c>
    </row>
    <row r="9" spans="1:13" ht="14.4" customHeight="1" x14ac:dyDescent="0.3">
      <c r="A9" s="661" t="s">
        <v>2366</v>
      </c>
      <c r="B9" s="662" t="s">
        <v>2199</v>
      </c>
      <c r="C9" s="662" t="s">
        <v>1547</v>
      </c>
      <c r="D9" s="662" t="s">
        <v>1548</v>
      </c>
      <c r="E9" s="662" t="s">
        <v>2207</v>
      </c>
      <c r="F9" s="665"/>
      <c r="G9" s="665"/>
      <c r="H9" s="678">
        <v>0</v>
      </c>
      <c r="I9" s="665">
        <v>5</v>
      </c>
      <c r="J9" s="665">
        <v>4618.7</v>
      </c>
      <c r="K9" s="678">
        <v>1</v>
      </c>
      <c r="L9" s="665">
        <v>5</v>
      </c>
      <c r="M9" s="666">
        <v>4618.7</v>
      </c>
    </row>
    <row r="10" spans="1:13" ht="14.4" customHeight="1" x14ac:dyDescent="0.3">
      <c r="A10" s="661" t="s">
        <v>2366</v>
      </c>
      <c r="B10" s="662" t="s">
        <v>2199</v>
      </c>
      <c r="C10" s="662" t="s">
        <v>2394</v>
      </c>
      <c r="D10" s="662" t="s">
        <v>1574</v>
      </c>
      <c r="E10" s="662" t="s">
        <v>2201</v>
      </c>
      <c r="F10" s="665"/>
      <c r="G10" s="665"/>
      <c r="H10" s="678">
        <v>0</v>
      </c>
      <c r="I10" s="665">
        <v>2</v>
      </c>
      <c r="J10" s="665">
        <v>2771.24</v>
      </c>
      <c r="K10" s="678">
        <v>1</v>
      </c>
      <c r="L10" s="665">
        <v>2</v>
      </c>
      <c r="M10" s="666">
        <v>2771.24</v>
      </c>
    </row>
    <row r="11" spans="1:13" ht="14.4" customHeight="1" x14ac:dyDescent="0.3">
      <c r="A11" s="661" t="s">
        <v>2366</v>
      </c>
      <c r="B11" s="662" t="s">
        <v>4594</v>
      </c>
      <c r="C11" s="662" t="s">
        <v>2782</v>
      </c>
      <c r="D11" s="662" t="s">
        <v>2783</v>
      </c>
      <c r="E11" s="662" t="s">
        <v>2784</v>
      </c>
      <c r="F11" s="665"/>
      <c r="G11" s="665"/>
      <c r="H11" s="678">
        <v>0</v>
      </c>
      <c r="I11" s="665">
        <v>1</v>
      </c>
      <c r="J11" s="665">
        <v>394.64</v>
      </c>
      <c r="K11" s="678">
        <v>1</v>
      </c>
      <c r="L11" s="665">
        <v>1</v>
      </c>
      <c r="M11" s="666">
        <v>394.64</v>
      </c>
    </row>
    <row r="12" spans="1:13" ht="14.4" customHeight="1" x14ac:dyDescent="0.3">
      <c r="A12" s="661" t="s">
        <v>2366</v>
      </c>
      <c r="B12" s="662" t="s">
        <v>2245</v>
      </c>
      <c r="C12" s="662" t="s">
        <v>2899</v>
      </c>
      <c r="D12" s="662" t="s">
        <v>2900</v>
      </c>
      <c r="E12" s="662" t="s">
        <v>2901</v>
      </c>
      <c r="F12" s="665">
        <v>2</v>
      </c>
      <c r="G12" s="665">
        <v>0</v>
      </c>
      <c r="H12" s="678"/>
      <c r="I12" s="665"/>
      <c r="J12" s="665"/>
      <c r="K12" s="678"/>
      <c r="L12" s="665">
        <v>2</v>
      </c>
      <c r="M12" s="666">
        <v>0</v>
      </c>
    </row>
    <row r="13" spans="1:13" ht="14.4" customHeight="1" x14ac:dyDescent="0.3">
      <c r="A13" s="661" t="s">
        <v>2366</v>
      </c>
      <c r="B13" s="662" t="s">
        <v>4595</v>
      </c>
      <c r="C13" s="662" t="s">
        <v>2589</v>
      </c>
      <c r="D13" s="662" t="s">
        <v>2590</v>
      </c>
      <c r="E13" s="662" t="s">
        <v>2591</v>
      </c>
      <c r="F13" s="665"/>
      <c r="G13" s="665"/>
      <c r="H13" s="678">
        <v>0</v>
      </c>
      <c r="I13" s="665">
        <v>10</v>
      </c>
      <c r="J13" s="665">
        <v>999.09999999999991</v>
      </c>
      <c r="K13" s="678">
        <v>1</v>
      </c>
      <c r="L13" s="665">
        <v>10</v>
      </c>
      <c r="M13" s="666">
        <v>999.09999999999991</v>
      </c>
    </row>
    <row r="14" spans="1:13" ht="14.4" customHeight="1" x14ac:dyDescent="0.3">
      <c r="A14" s="661" t="s">
        <v>2366</v>
      </c>
      <c r="B14" s="662" t="s">
        <v>4596</v>
      </c>
      <c r="C14" s="662" t="s">
        <v>2871</v>
      </c>
      <c r="D14" s="662" t="s">
        <v>2872</v>
      </c>
      <c r="E14" s="662" t="s">
        <v>2873</v>
      </c>
      <c r="F14" s="665">
        <v>6</v>
      </c>
      <c r="G14" s="665">
        <v>5125.6200000000008</v>
      </c>
      <c r="H14" s="678">
        <v>1</v>
      </c>
      <c r="I14" s="665"/>
      <c r="J14" s="665"/>
      <c r="K14" s="678">
        <v>0</v>
      </c>
      <c r="L14" s="665">
        <v>6</v>
      </c>
      <c r="M14" s="666">
        <v>5125.6200000000008</v>
      </c>
    </row>
    <row r="15" spans="1:13" ht="14.4" customHeight="1" x14ac:dyDescent="0.3">
      <c r="A15" s="661" t="s">
        <v>2366</v>
      </c>
      <c r="B15" s="662" t="s">
        <v>4596</v>
      </c>
      <c r="C15" s="662" t="s">
        <v>2874</v>
      </c>
      <c r="D15" s="662" t="s">
        <v>2875</v>
      </c>
      <c r="E15" s="662" t="s">
        <v>2876</v>
      </c>
      <c r="F15" s="665">
        <v>8</v>
      </c>
      <c r="G15" s="665">
        <v>13668.4</v>
      </c>
      <c r="H15" s="678">
        <v>1</v>
      </c>
      <c r="I15" s="665"/>
      <c r="J15" s="665"/>
      <c r="K15" s="678">
        <v>0</v>
      </c>
      <c r="L15" s="665">
        <v>8</v>
      </c>
      <c r="M15" s="666">
        <v>13668.4</v>
      </c>
    </row>
    <row r="16" spans="1:13" ht="14.4" customHeight="1" x14ac:dyDescent="0.3">
      <c r="A16" s="661" t="s">
        <v>2366</v>
      </c>
      <c r="B16" s="662" t="s">
        <v>4596</v>
      </c>
      <c r="C16" s="662" t="s">
        <v>2877</v>
      </c>
      <c r="D16" s="662" t="s">
        <v>2872</v>
      </c>
      <c r="E16" s="662" t="s">
        <v>2873</v>
      </c>
      <c r="F16" s="665">
        <v>34</v>
      </c>
      <c r="G16" s="665">
        <v>29045.180000000008</v>
      </c>
      <c r="H16" s="678">
        <v>1</v>
      </c>
      <c r="I16" s="665"/>
      <c r="J16" s="665"/>
      <c r="K16" s="678">
        <v>0</v>
      </c>
      <c r="L16" s="665">
        <v>34</v>
      </c>
      <c r="M16" s="666">
        <v>29045.180000000008</v>
      </c>
    </row>
    <row r="17" spans="1:13" ht="14.4" customHeight="1" x14ac:dyDescent="0.3">
      <c r="A17" s="661" t="s">
        <v>2366</v>
      </c>
      <c r="B17" s="662" t="s">
        <v>4596</v>
      </c>
      <c r="C17" s="662" t="s">
        <v>2878</v>
      </c>
      <c r="D17" s="662" t="s">
        <v>2875</v>
      </c>
      <c r="E17" s="662" t="s">
        <v>2876</v>
      </c>
      <c r="F17" s="665">
        <v>39</v>
      </c>
      <c r="G17" s="665">
        <v>66633.45</v>
      </c>
      <c r="H17" s="678">
        <v>1</v>
      </c>
      <c r="I17" s="665"/>
      <c r="J17" s="665"/>
      <c r="K17" s="678">
        <v>0</v>
      </c>
      <c r="L17" s="665">
        <v>39</v>
      </c>
      <c r="M17" s="666">
        <v>66633.45</v>
      </c>
    </row>
    <row r="18" spans="1:13" ht="14.4" customHeight="1" x14ac:dyDescent="0.3">
      <c r="A18" s="661" t="s">
        <v>2366</v>
      </c>
      <c r="B18" s="662" t="s">
        <v>2256</v>
      </c>
      <c r="C18" s="662" t="s">
        <v>1543</v>
      </c>
      <c r="D18" s="662" t="s">
        <v>1544</v>
      </c>
      <c r="E18" s="662" t="s">
        <v>2257</v>
      </c>
      <c r="F18" s="665"/>
      <c r="G18" s="665"/>
      <c r="H18" s="678">
        <v>0</v>
      </c>
      <c r="I18" s="665">
        <v>1</v>
      </c>
      <c r="J18" s="665">
        <v>131.54</v>
      </c>
      <c r="K18" s="678">
        <v>1</v>
      </c>
      <c r="L18" s="665">
        <v>1</v>
      </c>
      <c r="M18" s="666">
        <v>131.54</v>
      </c>
    </row>
    <row r="19" spans="1:13" ht="14.4" customHeight="1" x14ac:dyDescent="0.3">
      <c r="A19" s="661" t="s">
        <v>2366</v>
      </c>
      <c r="B19" s="662" t="s">
        <v>2256</v>
      </c>
      <c r="C19" s="662" t="s">
        <v>2893</v>
      </c>
      <c r="D19" s="662" t="s">
        <v>2894</v>
      </c>
      <c r="E19" s="662" t="s">
        <v>2895</v>
      </c>
      <c r="F19" s="665">
        <v>62</v>
      </c>
      <c r="G19" s="665">
        <v>27186.379999999994</v>
      </c>
      <c r="H19" s="678">
        <v>1</v>
      </c>
      <c r="I19" s="665"/>
      <c r="J19" s="665"/>
      <c r="K19" s="678">
        <v>0</v>
      </c>
      <c r="L19" s="665">
        <v>62</v>
      </c>
      <c r="M19" s="666">
        <v>27186.379999999994</v>
      </c>
    </row>
    <row r="20" spans="1:13" ht="14.4" customHeight="1" x14ac:dyDescent="0.3">
      <c r="A20" s="661" t="s">
        <v>2366</v>
      </c>
      <c r="B20" s="662" t="s">
        <v>2256</v>
      </c>
      <c r="C20" s="662" t="s">
        <v>2538</v>
      </c>
      <c r="D20" s="662" t="s">
        <v>1544</v>
      </c>
      <c r="E20" s="662" t="s">
        <v>2539</v>
      </c>
      <c r="F20" s="665"/>
      <c r="G20" s="665"/>
      <c r="H20" s="678">
        <v>0</v>
      </c>
      <c r="I20" s="665">
        <v>34</v>
      </c>
      <c r="J20" s="665">
        <v>13417.759999999998</v>
      </c>
      <c r="K20" s="678">
        <v>1</v>
      </c>
      <c r="L20" s="665">
        <v>34</v>
      </c>
      <c r="M20" s="666">
        <v>13417.759999999998</v>
      </c>
    </row>
    <row r="21" spans="1:13" ht="14.4" customHeight="1" x14ac:dyDescent="0.3">
      <c r="A21" s="661" t="s">
        <v>2366</v>
      </c>
      <c r="B21" s="662" t="s">
        <v>2256</v>
      </c>
      <c r="C21" s="662" t="s">
        <v>2896</v>
      </c>
      <c r="D21" s="662" t="s">
        <v>2897</v>
      </c>
      <c r="E21" s="662" t="s">
        <v>2539</v>
      </c>
      <c r="F21" s="665">
        <v>1</v>
      </c>
      <c r="G21" s="665">
        <v>394.64</v>
      </c>
      <c r="H21" s="678">
        <v>1</v>
      </c>
      <c r="I21" s="665"/>
      <c r="J21" s="665"/>
      <c r="K21" s="678">
        <v>0</v>
      </c>
      <c r="L21" s="665">
        <v>1</v>
      </c>
      <c r="M21" s="666">
        <v>394.64</v>
      </c>
    </row>
    <row r="22" spans="1:13" ht="14.4" customHeight="1" x14ac:dyDescent="0.3">
      <c r="A22" s="661" t="s">
        <v>2366</v>
      </c>
      <c r="B22" s="662" t="s">
        <v>4597</v>
      </c>
      <c r="C22" s="662" t="s">
        <v>2798</v>
      </c>
      <c r="D22" s="662" t="s">
        <v>2799</v>
      </c>
      <c r="E22" s="662" t="s">
        <v>2800</v>
      </c>
      <c r="F22" s="665">
        <v>1</v>
      </c>
      <c r="G22" s="665">
        <v>0</v>
      </c>
      <c r="H22" s="678"/>
      <c r="I22" s="665"/>
      <c r="J22" s="665"/>
      <c r="K22" s="678"/>
      <c r="L22" s="665">
        <v>1</v>
      </c>
      <c r="M22" s="666">
        <v>0</v>
      </c>
    </row>
    <row r="23" spans="1:13" ht="14.4" customHeight="1" x14ac:dyDescent="0.3">
      <c r="A23" s="661" t="s">
        <v>2366</v>
      </c>
      <c r="B23" s="662" t="s">
        <v>2271</v>
      </c>
      <c r="C23" s="662" t="s">
        <v>1872</v>
      </c>
      <c r="D23" s="662" t="s">
        <v>1712</v>
      </c>
      <c r="E23" s="662" t="s">
        <v>2273</v>
      </c>
      <c r="F23" s="665"/>
      <c r="G23" s="665"/>
      <c r="H23" s="678">
        <v>0</v>
      </c>
      <c r="I23" s="665">
        <v>14</v>
      </c>
      <c r="J23" s="665">
        <v>2161.04</v>
      </c>
      <c r="K23" s="678">
        <v>1</v>
      </c>
      <c r="L23" s="665">
        <v>14</v>
      </c>
      <c r="M23" s="666">
        <v>2161.04</v>
      </c>
    </row>
    <row r="24" spans="1:13" ht="14.4" customHeight="1" x14ac:dyDescent="0.3">
      <c r="A24" s="661" t="s">
        <v>2366</v>
      </c>
      <c r="B24" s="662" t="s">
        <v>2271</v>
      </c>
      <c r="C24" s="662" t="s">
        <v>1876</v>
      </c>
      <c r="D24" s="662" t="s">
        <v>2279</v>
      </c>
      <c r="E24" s="662" t="s">
        <v>2280</v>
      </c>
      <c r="F24" s="665"/>
      <c r="G24" s="665"/>
      <c r="H24" s="678">
        <v>0</v>
      </c>
      <c r="I24" s="665">
        <v>2</v>
      </c>
      <c r="J24" s="665">
        <v>299.04000000000002</v>
      </c>
      <c r="K24" s="678">
        <v>1</v>
      </c>
      <c r="L24" s="665">
        <v>2</v>
      </c>
      <c r="M24" s="666">
        <v>299.04000000000002</v>
      </c>
    </row>
    <row r="25" spans="1:13" ht="14.4" customHeight="1" x14ac:dyDescent="0.3">
      <c r="A25" s="661" t="s">
        <v>2366</v>
      </c>
      <c r="B25" s="662" t="s">
        <v>2271</v>
      </c>
      <c r="C25" s="662" t="s">
        <v>2739</v>
      </c>
      <c r="D25" s="662" t="s">
        <v>2740</v>
      </c>
      <c r="E25" s="662" t="s">
        <v>2741</v>
      </c>
      <c r="F25" s="665"/>
      <c r="G25" s="665"/>
      <c r="H25" s="678">
        <v>0</v>
      </c>
      <c r="I25" s="665">
        <v>2</v>
      </c>
      <c r="J25" s="665">
        <v>151.46</v>
      </c>
      <c r="K25" s="678">
        <v>1</v>
      </c>
      <c r="L25" s="665">
        <v>2</v>
      </c>
      <c r="M25" s="666">
        <v>151.46</v>
      </c>
    </row>
    <row r="26" spans="1:13" ht="14.4" customHeight="1" x14ac:dyDescent="0.3">
      <c r="A26" s="661" t="s">
        <v>2366</v>
      </c>
      <c r="B26" s="662" t="s">
        <v>2291</v>
      </c>
      <c r="C26" s="662" t="s">
        <v>1767</v>
      </c>
      <c r="D26" s="662" t="s">
        <v>1768</v>
      </c>
      <c r="E26" s="662" t="s">
        <v>2292</v>
      </c>
      <c r="F26" s="665"/>
      <c r="G26" s="665"/>
      <c r="H26" s="678">
        <v>0</v>
      </c>
      <c r="I26" s="665">
        <v>3</v>
      </c>
      <c r="J26" s="665">
        <v>278.28000000000003</v>
      </c>
      <c r="K26" s="678">
        <v>1</v>
      </c>
      <c r="L26" s="665">
        <v>3</v>
      </c>
      <c r="M26" s="666">
        <v>278.28000000000003</v>
      </c>
    </row>
    <row r="27" spans="1:13" ht="14.4" customHeight="1" x14ac:dyDescent="0.3">
      <c r="A27" s="661" t="s">
        <v>2366</v>
      </c>
      <c r="B27" s="662" t="s">
        <v>2302</v>
      </c>
      <c r="C27" s="662" t="s">
        <v>2802</v>
      </c>
      <c r="D27" s="662" t="s">
        <v>2803</v>
      </c>
      <c r="E27" s="662" t="s">
        <v>2804</v>
      </c>
      <c r="F27" s="665">
        <v>1</v>
      </c>
      <c r="G27" s="665">
        <v>519.42999999999995</v>
      </c>
      <c r="H27" s="678">
        <v>1</v>
      </c>
      <c r="I27" s="665"/>
      <c r="J27" s="665"/>
      <c r="K27" s="678">
        <v>0</v>
      </c>
      <c r="L27" s="665">
        <v>1</v>
      </c>
      <c r="M27" s="666">
        <v>519.42999999999995</v>
      </c>
    </row>
    <row r="28" spans="1:13" ht="14.4" customHeight="1" x14ac:dyDescent="0.3">
      <c r="A28" s="661" t="s">
        <v>2366</v>
      </c>
      <c r="B28" s="662" t="s">
        <v>4598</v>
      </c>
      <c r="C28" s="662" t="s">
        <v>2890</v>
      </c>
      <c r="D28" s="662" t="s">
        <v>2891</v>
      </c>
      <c r="E28" s="662" t="s">
        <v>2892</v>
      </c>
      <c r="F28" s="665"/>
      <c r="G28" s="665"/>
      <c r="H28" s="678"/>
      <c r="I28" s="665">
        <v>3</v>
      </c>
      <c r="J28" s="665">
        <v>0</v>
      </c>
      <c r="K28" s="678"/>
      <c r="L28" s="665">
        <v>3</v>
      </c>
      <c r="M28" s="666">
        <v>0</v>
      </c>
    </row>
    <row r="29" spans="1:13" ht="14.4" customHeight="1" x14ac:dyDescent="0.3">
      <c r="A29" s="661" t="s">
        <v>2366</v>
      </c>
      <c r="B29" s="662" t="s">
        <v>2305</v>
      </c>
      <c r="C29" s="662" t="s">
        <v>2749</v>
      </c>
      <c r="D29" s="662" t="s">
        <v>2750</v>
      </c>
      <c r="E29" s="662" t="s">
        <v>2751</v>
      </c>
      <c r="F29" s="665"/>
      <c r="G29" s="665"/>
      <c r="H29" s="678">
        <v>0</v>
      </c>
      <c r="I29" s="665">
        <v>12</v>
      </c>
      <c r="J29" s="665">
        <v>13093.079999999998</v>
      </c>
      <c r="K29" s="678">
        <v>1</v>
      </c>
      <c r="L29" s="665">
        <v>12</v>
      </c>
      <c r="M29" s="666">
        <v>13093.079999999998</v>
      </c>
    </row>
    <row r="30" spans="1:13" ht="14.4" customHeight="1" x14ac:dyDescent="0.3">
      <c r="A30" s="661" t="s">
        <v>2366</v>
      </c>
      <c r="B30" s="662" t="s">
        <v>2305</v>
      </c>
      <c r="C30" s="662" t="s">
        <v>2752</v>
      </c>
      <c r="D30" s="662" t="s">
        <v>2750</v>
      </c>
      <c r="E30" s="662" t="s">
        <v>2753</v>
      </c>
      <c r="F30" s="665"/>
      <c r="G30" s="665"/>
      <c r="H30" s="678">
        <v>0</v>
      </c>
      <c r="I30" s="665">
        <v>1</v>
      </c>
      <c r="J30" s="665">
        <v>3818.86</v>
      </c>
      <c r="K30" s="678">
        <v>1</v>
      </c>
      <c r="L30" s="665">
        <v>1</v>
      </c>
      <c r="M30" s="666">
        <v>3818.86</v>
      </c>
    </row>
    <row r="31" spans="1:13" ht="14.4" customHeight="1" x14ac:dyDescent="0.3">
      <c r="A31" s="661" t="s">
        <v>2366</v>
      </c>
      <c r="B31" s="662" t="s">
        <v>2309</v>
      </c>
      <c r="C31" s="662" t="s">
        <v>1539</v>
      </c>
      <c r="D31" s="662" t="s">
        <v>1540</v>
      </c>
      <c r="E31" s="662" t="s">
        <v>2310</v>
      </c>
      <c r="F31" s="665"/>
      <c r="G31" s="665"/>
      <c r="H31" s="678">
        <v>0</v>
      </c>
      <c r="I31" s="665">
        <v>4</v>
      </c>
      <c r="J31" s="665">
        <v>158.04</v>
      </c>
      <c r="K31" s="678">
        <v>1</v>
      </c>
      <c r="L31" s="665">
        <v>4</v>
      </c>
      <c r="M31" s="666">
        <v>158.04</v>
      </c>
    </row>
    <row r="32" spans="1:13" ht="14.4" customHeight="1" x14ac:dyDescent="0.3">
      <c r="A32" s="661" t="s">
        <v>2366</v>
      </c>
      <c r="B32" s="662" t="s">
        <v>2309</v>
      </c>
      <c r="C32" s="662" t="s">
        <v>2841</v>
      </c>
      <c r="D32" s="662" t="s">
        <v>1540</v>
      </c>
      <c r="E32" s="662" t="s">
        <v>2842</v>
      </c>
      <c r="F32" s="665">
        <v>1</v>
      </c>
      <c r="G32" s="665">
        <v>0</v>
      </c>
      <c r="H32" s="678"/>
      <c r="I32" s="665"/>
      <c r="J32" s="665"/>
      <c r="K32" s="678"/>
      <c r="L32" s="665">
        <v>1</v>
      </c>
      <c r="M32" s="666">
        <v>0</v>
      </c>
    </row>
    <row r="33" spans="1:13" ht="14.4" customHeight="1" x14ac:dyDescent="0.3">
      <c r="A33" s="661" t="s">
        <v>2366</v>
      </c>
      <c r="B33" s="662" t="s">
        <v>4599</v>
      </c>
      <c r="C33" s="662" t="s">
        <v>1194</v>
      </c>
      <c r="D33" s="662" t="s">
        <v>1195</v>
      </c>
      <c r="E33" s="662" t="s">
        <v>2902</v>
      </c>
      <c r="F33" s="665"/>
      <c r="G33" s="665"/>
      <c r="H33" s="678">
        <v>0</v>
      </c>
      <c r="I33" s="665">
        <v>1</v>
      </c>
      <c r="J33" s="665">
        <v>31.32</v>
      </c>
      <c r="K33" s="678">
        <v>1</v>
      </c>
      <c r="L33" s="665">
        <v>1</v>
      </c>
      <c r="M33" s="666">
        <v>31.32</v>
      </c>
    </row>
    <row r="34" spans="1:13" ht="14.4" customHeight="1" x14ac:dyDescent="0.3">
      <c r="A34" s="661" t="s">
        <v>2367</v>
      </c>
      <c r="B34" s="662" t="s">
        <v>2199</v>
      </c>
      <c r="C34" s="662" t="s">
        <v>2439</v>
      </c>
      <c r="D34" s="662" t="s">
        <v>1548</v>
      </c>
      <c r="E34" s="662" t="s">
        <v>2206</v>
      </c>
      <c r="F34" s="665"/>
      <c r="G34" s="665"/>
      <c r="H34" s="678">
        <v>0</v>
      </c>
      <c r="I34" s="665">
        <v>1</v>
      </c>
      <c r="J34" s="665">
        <v>543.39</v>
      </c>
      <c r="K34" s="678">
        <v>1</v>
      </c>
      <c r="L34" s="665">
        <v>1</v>
      </c>
      <c r="M34" s="666">
        <v>543.39</v>
      </c>
    </row>
    <row r="35" spans="1:13" ht="14.4" customHeight="1" x14ac:dyDescent="0.3">
      <c r="A35" s="661" t="s">
        <v>2367</v>
      </c>
      <c r="B35" s="662" t="s">
        <v>2199</v>
      </c>
      <c r="C35" s="662" t="s">
        <v>1547</v>
      </c>
      <c r="D35" s="662" t="s">
        <v>1548</v>
      </c>
      <c r="E35" s="662" t="s">
        <v>2207</v>
      </c>
      <c r="F35" s="665"/>
      <c r="G35" s="665"/>
      <c r="H35" s="678">
        <v>0</v>
      </c>
      <c r="I35" s="665">
        <v>1</v>
      </c>
      <c r="J35" s="665">
        <v>923.74</v>
      </c>
      <c r="K35" s="678">
        <v>1</v>
      </c>
      <c r="L35" s="665">
        <v>1</v>
      </c>
      <c r="M35" s="666">
        <v>923.74</v>
      </c>
    </row>
    <row r="36" spans="1:13" ht="14.4" customHeight="1" x14ac:dyDescent="0.3">
      <c r="A36" s="661" t="s">
        <v>2367</v>
      </c>
      <c r="B36" s="662" t="s">
        <v>4596</v>
      </c>
      <c r="C36" s="662" t="s">
        <v>3049</v>
      </c>
      <c r="D36" s="662" t="s">
        <v>3050</v>
      </c>
      <c r="E36" s="662" t="s">
        <v>3051</v>
      </c>
      <c r="F36" s="665">
        <v>1</v>
      </c>
      <c r="G36" s="665">
        <v>0</v>
      </c>
      <c r="H36" s="678"/>
      <c r="I36" s="665"/>
      <c r="J36" s="665"/>
      <c r="K36" s="678"/>
      <c r="L36" s="665">
        <v>1</v>
      </c>
      <c r="M36" s="666">
        <v>0</v>
      </c>
    </row>
    <row r="37" spans="1:13" ht="14.4" customHeight="1" x14ac:dyDescent="0.3">
      <c r="A37" s="661" t="s">
        <v>2367</v>
      </c>
      <c r="B37" s="662" t="s">
        <v>2256</v>
      </c>
      <c r="C37" s="662" t="s">
        <v>2893</v>
      </c>
      <c r="D37" s="662" t="s">
        <v>2894</v>
      </c>
      <c r="E37" s="662" t="s">
        <v>2895</v>
      </c>
      <c r="F37" s="665">
        <v>3</v>
      </c>
      <c r="G37" s="665">
        <v>1315.47</v>
      </c>
      <c r="H37" s="678">
        <v>1</v>
      </c>
      <c r="I37" s="665"/>
      <c r="J37" s="665"/>
      <c r="K37" s="678">
        <v>0</v>
      </c>
      <c r="L37" s="665">
        <v>3</v>
      </c>
      <c r="M37" s="666">
        <v>1315.47</v>
      </c>
    </row>
    <row r="38" spans="1:13" ht="14.4" customHeight="1" x14ac:dyDescent="0.3">
      <c r="A38" s="661" t="s">
        <v>2367</v>
      </c>
      <c r="B38" s="662" t="s">
        <v>2256</v>
      </c>
      <c r="C38" s="662" t="s">
        <v>2538</v>
      </c>
      <c r="D38" s="662" t="s">
        <v>1544</v>
      </c>
      <c r="E38" s="662" t="s">
        <v>2539</v>
      </c>
      <c r="F38" s="665"/>
      <c r="G38" s="665"/>
      <c r="H38" s="678">
        <v>0</v>
      </c>
      <c r="I38" s="665">
        <v>3</v>
      </c>
      <c r="J38" s="665">
        <v>1183.92</v>
      </c>
      <c r="K38" s="678">
        <v>1</v>
      </c>
      <c r="L38" s="665">
        <v>3</v>
      </c>
      <c r="M38" s="666">
        <v>1183.92</v>
      </c>
    </row>
    <row r="39" spans="1:13" ht="14.4" customHeight="1" x14ac:dyDescent="0.3">
      <c r="A39" s="661" t="s">
        <v>2367</v>
      </c>
      <c r="B39" s="662" t="s">
        <v>2256</v>
      </c>
      <c r="C39" s="662" t="s">
        <v>2620</v>
      </c>
      <c r="D39" s="662" t="s">
        <v>1544</v>
      </c>
      <c r="E39" s="662" t="s">
        <v>2621</v>
      </c>
      <c r="F39" s="665"/>
      <c r="G39" s="665"/>
      <c r="H39" s="678">
        <v>0</v>
      </c>
      <c r="I39" s="665">
        <v>1</v>
      </c>
      <c r="J39" s="665">
        <v>438.49</v>
      </c>
      <c r="K39" s="678">
        <v>1</v>
      </c>
      <c r="L39" s="665">
        <v>1</v>
      </c>
      <c r="M39" s="666">
        <v>438.49</v>
      </c>
    </row>
    <row r="40" spans="1:13" ht="14.4" customHeight="1" x14ac:dyDescent="0.3">
      <c r="A40" s="661" t="s">
        <v>2367</v>
      </c>
      <c r="B40" s="662" t="s">
        <v>4597</v>
      </c>
      <c r="C40" s="662" t="s">
        <v>3037</v>
      </c>
      <c r="D40" s="662" t="s">
        <v>2528</v>
      </c>
      <c r="E40" s="662" t="s">
        <v>3038</v>
      </c>
      <c r="F40" s="665">
        <v>6</v>
      </c>
      <c r="G40" s="665">
        <v>0</v>
      </c>
      <c r="H40" s="678"/>
      <c r="I40" s="665"/>
      <c r="J40" s="665"/>
      <c r="K40" s="678"/>
      <c r="L40" s="665">
        <v>6</v>
      </c>
      <c r="M40" s="666">
        <v>0</v>
      </c>
    </row>
    <row r="41" spans="1:13" ht="14.4" customHeight="1" x14ac:dyDescent="0.3">
      <c r="A41" s="661" t="s">
        <v>2367</v>
      </c>
      <c r="B41" s="662" t="s">
        <v>4597</v>
      </c>
      <c r="C41" s="662" t="s">
        <v>3039</v>
      </c>
      <c r="D41" s="662" t="s">
        <v>2528</v>
      </c>
      <c r="E41" s="662" t="s">
        <v>3040</v>
      </c>
      <c r="F41" s="665">
        <v>1</v>
      </c>
      <c r="G41" s="665">
        <v>0</v>
      </c>
      <c r="H41" s="678"/>
      <c r="I41" s="665"/>
      <c r="J41" s="665"/>
      <c r="K41" s="678"/>
      <c r="L41" s="665">
        <v>1</v>
      </c>
      <c r="M41" s="666">
        <v>0</v>
      </c>
    </row>
    <row r="42" spans="1:13" ht="14.4" customHeight="1" x14ac:dyDescent="0.3">
      <c r="A42" s="661" t="s">
        <v>2367</v>
      </c>
      <c r="B42" s="662" t="s">
        <v>2271</v>
      </c>
      <c r="C42" s="662" t="s">
        <v>1872</v>
      </c>
      <c r="D42" s="662" t="s">
        <v>1712</v>
      </c>
      <c r="E42" s="662" t="s">
        <v>2273</v>
      </c>
      <c r="F42" s="665"/>
      <c r="G42" s="665"/>
      <c r="H42" s="678">
        <v>0</v>
      </c>
      <c r="I42" s="665">
        <v>1</v>
      </c>
      <c r="J42" s="665">
        <v>154.36000000000001</v>
      </c>
      <c r="K42" s="678">
        <v>1</v>
      </c>
      <c r="L42" s="665">
        <v>1</v>
      </c>
      <c r="M42" s="666">
        <v>154.36000000000001</v>
      </c>
    </row>
    <row r="43" spans="1:13" ht="14.4" customHeight="1" x14ac:dyDescent="0.3">
      <c r="A43" s="661" t="s">
        <v>2367</v>
      </c>
      <c r="B43" s="662" t="s">
        <v>4598</v>
      </c>
      <c r="C43" s="662" t="s">
        <v>3052</v>
      </c>
      <c r="D43" s="662" t="s">
        <v>3053</v>
      </c>
      <c r="E43" s="662" t="s">
        <v>3054</v>
      </c>
      <c r="F43" s="665"/>
      <c r="G43" s="665"/>
      <c r="H43" s="678"/>
      <c r="I43" s="665">
        <v>1</v>
      </c>
      <c r="J43" s="665">
        <v>0</v>
      </c>
      <c r="K43" s="678"/>
      <c r="L43" s="665">
        <v>1</v>
      </c>
      <c r="M43" s="666">
        <v>0</v>
      </c>
    </row>
    <row r="44" spans="1:13" ht="14.4" customHeight="1" x14ac:dyDescent="0.3">
      <c r="A44" s="661" t="s">
        <v>2367</v>
      </c>
      <c r="B44" s="662" t="s">
        <v>4598</v>
      </c>
      <c r="C44" s="662" t="s">
        <v>2890</v>
      </c>
      <c r="D44" s="662" t="s">
        <v>2891</v>
      </c>
      <c r="E44" s="662" t="s">
        <v>2892</v>
      </c>
      <c r="F44" s="665"/>
      <c r="G44" s="665"/>
      <c r="H44" s="678"/>
      <c r="I44" s="665">
        <v>1</v>
      </c>
      <c r="J44" s="665">
        <v>0</v>
      </c>
      <c r="K44" s="678"/>
      <c r="L44" s="665">
        <v>1</v>
      </c>
      <c r="M44" s="666">
        <v>0</v>
      </c>
    </row>
    <row r="45" spans="1:13" ht="14.4" customHeight="1" x14ac:dyDescent="0.3">
      <c r="A45" s="661" t="s">
        <v>2367</v>
      </c>
      <c r="B45" s="662" t="s">
        <v>2305</v>
      </c>
      <c r="C45" s="662" t="s">
        <v>2752</v>
      </c>
      <c r="D45" s="662" t="s">
        <v>2750</v>
      </c>
      <c r="E45" s="662" t="s">
        <v>2753</v>
      </c>
      <c r="F45" s="665"/>
      <c r="G45" s="665"/>
      <c r="H45" s="678">
        <v>0</v>
      </c>
      <c r="I45" s="665">
        <v>2</v>
      </c>
      <c r="J45" s="665">
        <v>7637.72</v>
      </c>
      <c r="K45" s="678">
        <v>1</v>
      </c>
      <c r="L45" s="665">
        <v>2</v>
      </c>
      <c r="M45" s="666">
        <v>7637.72</v>
      </c>
    </row>
    <row r="46" spans="1:13" ht="14.4" customHeight="1" x14ac:dyDescent="0.3">
      <c r="A46" s="661" t="s">
        <v>2367</v>
      </c>
      <c r="B46" s="662" t="s">
        <v>2309</v>
      </c>
      <c r="C46" s="662" t="s">
        <v>1539</v>
      </c>
      <c r="D46" s="662" t="s">
        <v>1540</v>
      </c>
      <c r="E46" s="662" t="s">
        <v>2310</v>
      </c>
      <c r="F46" s="665"/>
      <c r="G46" s="665"/>
      <c r="H46" s="678">
        <v>0</v>
      </c>
      <c r="I46" s="665">
        <v>1</v>
      </c>
      <c r="J46" s="665">
        <v>36.54</v>
      </c>
      <c r="K46" s="678">
        <v>1</v>
      </c>
      <c r="L46" s="665">
        <v>1</v>
      </c>
      <c r="M46" s="666">
        <v>36.54</v>
      </c>
    </row>
    <row r="47" spans="1:13" ht="14.4" customHeight="1" x14ac:dyDescent="0.3">
      <c r="A47" s="661" t="s">
        <v>2368</v>
      </c>
      <c r="B47" s="662" t="s">
        <v>2199</v>
      </c>
      <c r="C47" s="662" t="s">
        <v>2450</v>
      </c>
      <c r="D47" s="662" t="s">
        <v>1548</v>
      </c>
      <c r="E47" s="662" t="s">
        <v>2203</v>
      </c>
      <c r="F47" s="665"/>
      <c r="G47" s="665"/>
      <c r="H47" s="678">
        <v>0</v>
      </c>
      <c r="I47" s="665">
        <v>2</v>
      </c>
      <c r="J47" s="665">
        <v>815.1</v>
      </c>
      <c r="K47" s="678">
        <v>1</v>
      </c>
      <c r="L47" s="665">
        <v>2</v>
      </c>
      <c r="M47" s="666">
        <v>815.1</v>
      </c>
    </row>
    <row r="48" spans="1:13" ht="14.4" customHeight="1" x14ac:dyDescent="0.3">
      <c r="A48" s="661" t="s">
        <v>2368</v>
      </c>
      <c r="B48" s="662" t="s">
        <v>2199</v>
      </c>
      <c r="C48" s="662" t="s">
        <v>1547</v>
      </c>
      <c r="D48" s="662" t="s">
        <v>1548</v>
      </c>
      <c r="E48" s="662" t="s">
        <v>2207</v>
      </c>
      <c r="F48" s="665"/>
      <c r="G48" s="665"/>
      <c r="H48" s="678">
        <v>0</v>
      </c>
      <c r="I48" s="665">
        <v>1</v>
      </c>
      <c r="J48" s="665">
        <v>923.74</v>
      </c>
      <c r="K48" s="678">
        <v>1</v>
      </c>
      <c r="L48" s="665">
        <v>1</v>
      </c>
      <c r="M48" s="666">
        <v>923.74</v>
      </c>
    </row>
    <row r="49" spans="1:13" ht="14.4" customHeight="1" x14ac:dyDescent="0.3">
      <c r="A49" s="661" t="s">
        <v>2368</v>
      </c>
      <c r="B49" s="662" t="s">
        <v>4594</v>
      </c>
      <c r="C49" s="662" t="s">
        <v>3078</v>
      </c>
      <c r="D49" s="662" t="s">
        <v>2783</v>
      </c>
      <c r="E49" s="662" t="s">
        <v>2229</v>
      </c>
      <c r="F49" s="665">
        <v>2</v>
      </c>
      <c r="G49" s="665">
        <v>0</v>
      </c>
      <c r="H49" s="678"/>
      <c r="I49" s="665"/>
      <c r="J49" s="665"/>
      <c r="K49" s="678"/>
      <c r="L49" s="665">
        <v>2</v>
      </c>
      <c r="M49" s="666">
        <v>0</v>
      </c>
    </row>
    <row r="50" spans="1:13" ht="14.4" customHeight="1" x14ac:dyDescent="0.3">
      <c r="A50" s="661" t="s">
        <v>2368</v>
      </c>
      <c r="B50" s="662" t="s">
        <v>4596</v>
      </c>
      <c r="C50" s="662" t="s">
        <v>3110</v>
      </c>
      <c r="D50" s="662" t="s">
        <v>2875</v>
      </c>
      <c r="E50" s="662" t="s">
        <v>2249</v>
      </c>
      <c r="F50" s="665">
        <v>1</v>
      </c>
      <c r="G50" s="665">
        <v>512.57000000000005</v>
      </c>
      <c r="H50" s="678">
        <v>1</v>
      </c>
      <c r="I50" s="665"/>
      <c r="J50" s="665"/>
      <c r="K50" s="678">
        <v>0</v>
      </c>
      <c r="L50" s="665">
        <v>1</v>
      </c>
      <c r="M50" s="666">
        <v>512.57000000000005</v>
      </c>
    </row>
    <row r="51" spans="1:13" ht="14.4" customHeight="1" x14ac:dyDescent="0.3">
      <c r="A51" s="661" t="s">
        <v>2368</v>
      </c>
      <c r="B51" s="662" t="s">
        <v>4596</v>
      </c>
      <c r="C51" s="662" t="s">
        <v>3111</v>
      </c>
      <c r="D51" s="662" t="s">
        <v>2875</v>
      </c>
      <c r="E51" s="662" t="s">
        <v>3112</v>
      </c>
      <c r="F51" s="665">
        <v>1</v>
      </c>
      <c r="G51" s="665">
        <v>0</v>
      </c>
      <c r="H51" s="678"/>
      <c r="I51" s="665"/>
      <c r="J51" s="665"/>
      <c r="K51" s="678"/>
      <c r="L51" s="665">
        <v>1</v>
      </c>
      <c r="M51" s="666">
        <v>0</v>
      </c>
    </row>
    <row r="52" spans="1:13" ht="14.4" customHeight="1" x14ac:dyDescent="0.3">
      <c r="A52" s="661" t="s">
        <v>2368</v>
      </c>
      <c r="B52" s="662" t="s">
        <v>2256</v>
      </c>
      <c r="C52" s="662" t="s">
        <v>1543</v>
      </c>
      <c r="D52" s="662" t="s">
        <v>1544</v>
      </c>
      <c r="E52" s="662" t="s">
        <v>2257</v>
      </c>
      <c r="F52" s="665"/>
      <c r="G52" s="665"/>
      <c r="H52" s="678">
        <v>0</v>
      </c>
      <c r="I52" s="665">
        <v>3</v>
      </c>
      <c r="J52" s="665">
        <v>394.62</v>
      </c>
      <c r="K52" s="678">
        <v>1</v>
      </c>
      <c r="L52" s="665">
        <v>3</v>
      </c>
      <c r="M52" s="666">
        <v>394.62</v>
      </c>
    </row>
    <row r="53" spans="1:13" ht="14.4" customHeight="1" x14ac:dyDescent="0.3">
      <c r="A53" s="661" t="s">
        <v>2368</v>
      </c>
      <c r="B53" s="662" t="s">
        <v>2256</v>
      </c>
      <c r="C53" s="662" t="s">
        <v>2893</v>
      </c>
      <c r="D53" s="662" t="s">
        <v>2894</v>
      </c>
      <c r="E53" s="662" t="s">
        <v>2895</v>
      </c>
      <c r="F53" s="665">
        <v>3</v>
      </c>
      <c r="G53" s="665">
        <v>1315.47</v>
      </c>
      <c r="H53" s="678">
        <v>1</v>
      </c>
      <c r="I53" s="665"/>
      <c r="J53" s="665"/>
      <c r="K53" s="678">
        <v>0</v>
      </c>
      <c r="L53" s="665">
        <v>3</v>
      </c>
      <c r="M53" s="666">
        <v>1315.47</v>
      </c>
    </row>
    <row r="54" spans="1:13" ht="14.4" customHeight="1" x14ac:dyDescent="0.3">
      <c r="A54" s="661" t="s">
        <v>2368</v>
      </c>
      <c r="B54" s="662" t="s">
        <v>2256</v>
      </c>
      <c r="C54" s="662" t="s">
        <v>2538</v>
      </c>
      <c r="D54" s="662" t="s">
        <v>1544</v>
      </c>
      <c r="E54" s="662" t="s">
        <v>2539</v>
      </c>
      <c r="F54" s="665"/>
      <c r="G54" s="665"/>
      <c r="H54" s="678">
        <v>0</v>
      </c>
      <c r="I54" s="665">
        <v>23</v>
      </c>
      <c r="J54" s="665">
        <v>9076.7199999999993</v>
      </c>
      <c r="K54" s="678">
        <v>1</v>
      </c>
      <c r="L54" s="665">
        <v>23</v>
      </c>
      <c r="M54" s="666">
        <v>9076.7199999999993</v>
      </c>
    </row>
    <row r="55" spans="1:13" ht="14.4" customHeight="1" x14ac:dyDescent="0.3">
      <c r="A55" s="661" t="s">
        <v>2368</v>
      </c>
      <c r="B55" s="662" t="s">
        <v>2256</v>
      </c>
      <c r="C55" s="662" t="s">
        <v>2620</v>
      </c>
      <c r="D55" s="662" t="s">
        <v>1544</v>
      </c>
      <c r="E55" s="662" t="s">
        <v>2621</v>
      </c>
      <c r="F55" s="665"/>
      <c r="G55" s="665"/>
      <c r="H55" s="678">
        <v>0</v>
      </c>
      <c r="I55" s="665">
        <v>4</v>
      </c>
      <c r="J55" s="665">
        <v>1753.96</v>
      </c>
      <c r="K55" s="678">
        <v>1</v>
      </c>
      <c r="L55" s="665">
        <v>4</v>
      </c>
      <c r="M55" s="666">
        <v>1753.96</v>
      </c>
    </row>
    <row r="56" spans="1:13" ht="14.4" customHeight="1" x14ac:dyDescent="0.3">
      <c r="A56" s="661" t="s">
        <v>2368</v>
      </c>
      <c r="B56" s="662" t="s">
        <v>2256</v>
      </c>
      <c r="C56" s="662" t="s">
        <v>3117</v>
      </c>
      <c r="D56" s="662" t="s">
        <v>3118</v>
      </c>
      <c r="E56" s="662" t="s">
        <v>2257</v>
      </c>
      <c r="F56" s="665">
        <v>3</v>
      </c>
      <c r="G56" s="665">
        <v>0</v>
      </c>
      <c r="H56" s="678"/>
      <c r="I56" s="665"/>
      <c r="J56" s="665"/>
      <c r="K56" s="678"/>
      <c r="L56" s="665">
        <v>3</v>
      </c>
      <c r="M56" s="666">
        <v>0</v>
      </c>
    </row>
    <row r="57" spans="1:13" ht="14.4" customHeight="1" x14ac:dyDescent="0.3">
      <c r="A57" s="661" t="s">
        <v>2368</v>
      </c>
      <c r="B57" s="662" t="s">
        <v>2256</v>
      </c>
      <c r="C57" s="662" t="s">
        <v>3119</v>
      </c>
      <c r="D57" s="662" t="s">
        <v>3118</v>
      </c>
      <c r="E57" s="662" t="s">
        <v>2539</v>
      </c>
      <c r="F57" s="665">
        <v>1</v>
      </c>
      <c r="G57" s="665">
        <v>0</v>
      </c>
      <c r="H57" s="678"/>
      <c r="I57" s="665"/>
      <c r="J57" s="665"/>
      <c r="K57" s="678"/>
      <c r="L57" s="665">
        <v>1</v>
      </c>
      <c r="M57" s="666">
        <v>0</v>
      </c>
    </row>
    <row r="58" spans="1:13" ht="14.4" customHeight="1" x14ac:dyDescent="0.3">
      <c r="A58" s="661" t="s">
        <v>2368</v>
      </c>
      <c r="B58" s="662" t="s">
        <v>2271</v>
      </c>
      <c r="C58" s="662" t="s">
        <v>2456</v>
      </c>
      <c r="D58" s="662" t="s">
        <v>1712</v>
      </c>
      <c r="E58" s="662" t="s">
        <v>2457</v>
      </c>
      <c r="F58" s="665">
        <v>2</v>
      </c>
      <c r="G58" s="665">
        <v>0</v>
      </c>
      <c r="H58" s="678"/>
      <c r="I58" s="665"/>
      <c r="J58" s="665"/>
      <c r="K58" s="678"/>
      <c r="L58" s="665">
        <v>2</v>
      </c>
      <c r="M58" s="666">
        <v>0</v>
      </c>
    </row>
    <row r="59" spans="1:13" ht="14.4" customHeight="1" x14ac:dyDescent="0.3">
      <c r="A59" s="661" t="s">
        <v>2368</v>
      </c>
      <c r="B59" s="662" t="s">
        <v>2271</v>
      </c>
      <c r="C59" s="662" t="s">
        <v>1872</v>
      </c>
      <c r="D59" s="662" t="s">
        <v>1712</v>
      </c>
      <c r="E59" s="662" t="s">
        <v>2273</v>
      </c>
      <c r="F59" s="665"/>
      <c r="G59" s="665"/>
      <c r="H59" s="678">
        <v>0</v>
      </c>
      <c r="I59" s="665">
        <v>4</v>
      </c>
      <c r="J59" s="665">
        <v>617.44000000000005</v>
      </c>
      <c r="K59" s="678">
        <v>1</v>
      </c>
      <c r="L59" s="665">
        <v>4</v>
      </c>
      <c r="M59" s="666">
        <v>617.44000000000005</v>
      </c>
    </row>
    <row r="60" spans="1:13" ht="14.4" customHeight="1" x14ac:dyDescent="0.3">
      <c r="A60" s="661" t="s">
        <v>2368</v>
      </c>
      <c r="B60" s="662" t="s">
        <v>2271</v>
      </c>
      <c r="C60" s="662" t="s">
        <v>1876</v>
      </c>
      <c r="D60" s="662" t="s">
        <v>2279</v>
      </c>
      <c r="E60" s="662" t="s">
        <v>2280</v>
      </c>
      <c r="F60" s="665"/>
      <c r="G60" s="665"/>
      <c r="H60" s="678">
        <v>0</v>
      </c>
      <c r="I60" s="665">
        <v>2</v>
      </c>
      <c r="J60" s="665">
        <v>299.04000000000002</v>
      </c>
      <c r="K60" s="678">
        <v>1</v>
      </c>
      <c r="L60" s="665">
        <v>2</v>
      </c>
      <c r="M60" s="666">
        <v>299.04000000000002</v>
      </c>
    </row>
    <row r="61" spans="1:13" ht="14.4" customHeight="1" x14ac:dyDescent="0.3">
      <c r="A61" s="661" t="s">
        <v>2368</v>
      </c>
      <c r="B61" s="662" t="s">
        <v>4598</v>
      </c>
      <c r="C61" s="662" t="s">
        <v>3052</v>
      </c>
      <c r="D61" s="662" t="s">
        <v>3053</v>
      </c>
      <c r="E61" s="662" t="s">
        <v>3054</v>
      </c>
      <c r="F61" s="665"/>
      <c r="G61" s="665"/>
      <c r="H61" s="678"/>
      <c r="I61" s="665">
        <v>1</v>
      </c>
      <c r="J61" s="665">
        <v>0</v>
      </c>
      <c r="K61" s="678"/>
      <c r="L61" s="665">
        <v>1</v>
      </c>
      <c r="M61" s="666">
        <v>0</v>
      </c>
    </row>
    <row r="62" spans="1:13" ht="14.4" customHeight="1" x14ac:dyDescent="0.3">
      <c r="A62" s="661" t="s">
        <v>2368</v>
      </c>
      <c r="B62" s="662" t="s">
        <v>4598</v>
      </c>
      <c r="C62" s="662" t="s">
        <v>2890</v>
      </c>
      <c r="D62" s="662" t="s">
        <v>2891</v>
      </c>
      <c r="E62" s="662" t="s">
        <v>2892</v>
      </c>
      <c r="F62" s="665"/>
      <c r="G62" s="665"/>
      <c r="H62" s="678"/>
      <c r="I62" s="665">
        <v>3</v>
      </c>
      <c r="J62" s="665">
        <v>0</v>
      </c>
      <c r="K62" s="678"/>
      <c r="L62" s="665">
        <v>3</v>
      </c>
      <c r="M62" s="666">
        <v>0</v>
      </c>
    </row>
    <row r="63" spans="1:13" ht="14.4" customHeight="1" x14ac:dyDescent="0.3">
      <c r="A63" s="661" t="s">
        <v>2368</v>
      </c>
      <c r="B63" s="662" t="s">
        <v>4598</v>
      </c>
      <c r="C63" s="662" t="s">
        <v>3115</v>
      </c>
      <c r="D63" s="662" t="s">
        <v>2891</v>
      </c>
      <c r="E63" s="662" t="s">
        <v>3116</v>
      </c>
      <c r="F63" s="665">
        <v>2</v>
      </c>
      <c r="G63" s="665">
        <v>0</v>
      </c>
      <c r="H63" s="678"/>
      <c r="I63" s="665"/>
      <c r="J63" s="665"/>
      <c r="K63" s="678"/>
      <c r="L63" s="665">
        <v>2</v>
      </c>
      <c r="M63" s="666">
        <v>0</v>
      </c>
    </row>
    <row r="64" spans="1:13" ht="14.4" customHeight="1" x14ac:dyDescent="0.3">
      <c r="A64" s="661" t="s">
        <v>2368</v>
      </c>
      <c r="B64" s="662" t="s">
        <v>2305</v>
      </c>
      <c r="C64" s="662" t="s">
        <v>1706</v>
      </c>
      <c r="D64" s="662" t="s">
        <v>1707</v>
      </c>
      <c r="E64" s="662" t="s">
        <v>2306</v>
      </c>
      <c r="F64" s="665"/>
      <c r="G64" s="665"/>
      <c r="H64" s="678">
        <v>0</v>
      </c>
      <c r="I64" s="665">
        <v>18</v>
      </c>
      <c r="J64" s="665">
        <v>3723.8399999999997</v>
      </c>
      <c r="K64" s="678">
        <v>1</v>
      </c>
      <c r="L64" s="665">
        <v>18</v>
      </c>
      <c r="M64" s="666">
        <v>3723.8399999999997</v>
      </c>
    </row>
    <row r="65" spans="1:13" ht="14.4" customHeight="1" x14ac:dyDescent="0.3">
      <c r="A65" s="661" t="s">
        <v>2368</v>
      </c>
      <c r="B65" s="662" t="s">
        <v>2305</v>
      </c>
      <c r="C65" s="662" t="s">
        <v>2749</v>
      </c>
      <c r="D65" s="662" t="s">
        <v>2750</v>
      </c>
      <c r="E65" s="662" t="s">
        <v>2751</v>
      </c>
      <c r="F65" s="665"/>
      <c r="G65" s="665"/>
      <c r="H65" s="678">
        <v>0</v>
      </c>
      <c r="I65" s="665">
        <v>55</v>
      </c>
      <c r="J65" s="665">
        <v>60009.949999999983</v>
      </c>
      <c r="K65" s="678">
        <v>1</v>
      </c>
      <c r="L65" s="665">
        <v>55</v>
      </c>
      <c r="M65" s="666">
        <v>60009.949999999983</v>
      </c>
    </row>
    <row r="66" spans="1:13" ht="14.4" customHeight="1" x14ac:dyDescent="0.3">
      <c r="A66" s="661" t="s">
        <v>2368</v>
      </c>
      <c r="B66" s="662" t="s">
        <v>2305</v>
      </c>
      <c r="C66" s="662" t="s">
        <v>2752</v>
      </c>
      <c r="D66" s="662" t="s">
        <v>2750</v>
      </c>
      <c r="E66" s="662" t="s">
        <v>2753</v>
      </c>
      <c r="F66" s="665"/>
      <c r="G66" s="665"/>
      <c r="H66" s="678">
        <v>0</v>
      </c>
      <c r="I66" s="665">
        <v>3</v>
      </c>
      <c r="J66" s="665">
        <v>11456.58</v>
      </c>
      <c r="K66" s="678">
        <v>1</v>
      </c>
      <c r="L66" s="665">
        <v>3</v>
      </c>
      <c r="M66" s="666">
        <v>11456.58</v>
      </c>
    </row>
    <row r="67" spans="1:13" ht="14.4" customHeight="1" x14ac:dyDescent="0.3">
      <c r="A67" s="661" t="s">
        <v>2368</v>
      </c>
      <c r="B67" s="662" t="s">
        <v>2305</v>
      </c>
      <c r="C67" s="662" t="s">
        <v>3068</v>
      </c>
      <c r="D67" s="662" t="s">
        <v>3069</v>
      </c>
      <c r="E67" s="662" t="s">
        <v>2751</v>
      </c>
      <c r="F67" s="665">
        <v>6</v>
      </c>
      <c r="G67" s="665">
        <v>0</v>
      </c>
      <c r="H67" s="678"/>
      <c r="I67" s="665"/>
      <c r="J67" s="665"/>
      <c r="K67" s="678"/>
      <c r="L67" s="665">
        <v>6</v>
      </c>
      <c r="M67" s="666">
        <v>0</v>
      </c>
    </row>
    <row r="68" spans="1:13" ht="14.4" customHeight="1" x14ac:dyDescent="0.3">
      <c r="A68" s="661" t="s">
        <v>2369</v>
      </c>
      <c r="B68" s="662" t="s">
        <v>2187</v>
      </c>
      <c r="C68" s="662" t="s">
        <v>3314</v>
      </c>
      <c r="D68" s="662" t="s">
        <v>3315</v>
      </c>
      <c r="E68" s="662" t="s">
        <v>3316</v>
      </c>
      <c r="F68" s="665"/>
      <c r="G68" s="665"/>
      <c r="H68" s="678">
        <v>0</v>
      </c>
      <c r="I68" s="665">
        <v>2</v>
      </c>
      <c r="J68" s="665">
        <v>205.86</v>
      </c>
      <c r="K68" s="678">
        <v>1</v>
      </c>
      <c r="L68" s="665">
        <v>2</v>
      </c>
      <c r="M68" s="666">
        <v>205.86</v>
      </c>
    </row>
    <row r="69" spans="1:13" ht="14.4" customHeight="1" x14ac:dyDescent="0.3">
      <c r="A69" s="661" t="s">
        <v>2369</v>
      </c>
      <c r="B69" s="662" t="s">
        <v>2187</v>
      </c>
      <c r="C69" s="662" t="s">
        <v>3317</v>
      </c>
      <c r="D69" s="662" t="s">
        <v>2727</v>
      </c>
      <c r="E69" s="662" t="s">
        <v>3318</v>
      </c>
      <c r="F69" s="665"/>
      <c r="G69" s="665"/>
      <c r="H69" s="678"/>
      <c r="I69" s="665">
        <v>1</v>
      </c>
      <c r="J69" s="665">
        <v>0</v>
      </c>
      <c r="K69" s="678"/>
      <c r="L69" s="665">
        <v>1</v>
      </c>
      <c r="M69" s="666">
        <v>0</v>
      </c>
    </row>
    <row r="70" spans="1:13" ht="14.4" customHeight="1" x14ac:dyDescent="0.3">
      <c r="A70" s="661" t="s">
        <v>2369</v>
      </c>
      <c r="B70" s="662" t="s">
        <v>4593</v>
      </c>
      <c r="C70" s="662" t="s">
        <v>3365</v>
      </c>
      <c r="D70" s="662" t="s">
        <v>3366</v>
      </c>
      <c r="E70" s="662" t="s">
        <v>3367</v>
      </c>
      <c r="F70" s="665"/>
      <c r="G70" s="665"/>
      <c r="H70" s="678">
        <v>0</v>
      </c>
      <c r="I70" s="665">
        <v>1</v>
      </c>
      <c r="J70" s="665">
        <v>120.61</v>
      </c>
      <c r="K70" s="678">
        <v>1</v>
      </c>
      <c r="L70" s="665">
        <v>1</v>
      </c>
      <c r="M70" s="666">
        <v>120.61</v>
      </c>
    </row>
    <row r="71" spans="1:13" ht="14.4" customHeight="1" x14ac:dyDescent="0.3">
      <c r="A71" s="661" t="s">
        <v>2369</v>
      </c>
      <c r="B71" s="662" t="s">
        <v>2199</v>
      </c>
      <c r="C71" s="662" t="s">
        <v>2450</v>
      </c>
      <c r="D71" s="662" t="s">
        <v>1548</v>
      </c>
      <c r="E71" s="662" t="s">
        <v>2203</v>
      </c>
      <c r="F71" s="665"/>
      <c r="G71" s="665"/>
      <c r="H71" s="678">
        <v>0</v>
      </c>
      <c r="I71" s="665">
        <v>2</v>
      </c>
      <c r="J71" s="665">
        <v>736.32</v>
      </c>
      <c r="K71" s="678">
        <v>1</v>
      </c>
      <c r="L71" s="665">
        <v>2</v>
      </c>
      <c r="M71" s="666">
        <v>736.32</v>
      </c>
    </row>
    <row r="72" spans="1:13" ht="14.4" customHeight="1" x14ac:dyDescent="0.3">
      <c r="A72" s="661" t="s">
        <v>2369</v>
      </c>
      <c r="B72" s="662" t="s">
        <v>2199</v>
      </c>
      <c r="C72" s="662" t="s">
        <v>2439</v>
      </c>
      <c r="D72" s="662" t="s">
        <v>1548</v>
      </c>
      <c r="E72" s="662" t="s">
        <v>2206</v>
      </c>
      <c r="F72" s="665"/>
      <c r="G72" s="665"/>
      <c r="H72" s="678">
        <v>0</v>
      </c>
      <c r="I72" s="665">
        <v>3</v>
      </c>
      <c r="J72" s="665">
        <v>1630.17</v>
      </c>
      <c r="K72" s="678">
        <v>1</v>
      </c>
      <c r="L72" s="665">
        <v>3</v>
      </c>
      <c r="M72" s="666">
        <v>1630.17</v>
      </c>
    </row>
    <row r="73" spans="1:13" ht="14.4" customHeight="1" x14ac:dyDescent="0.3">
      <c r="A73" s="661" t="s">
        <v>2369</v>
      </c>
      <c r="B73" s="662" t="s">
        <v>2199</v>
      </c>
      <c r="C73" s="662" t="s">
        <v>2480</v>
      </c>
      <c r="D73" s="662" t="s">
        <v>1548</v>
      </c>
      <c r="E73" s="662" t="s">
        <v>2481</v>
      </c>
      <c r="F73" s="665"/>
      <c r="G73" s="665"/>
      <c r="H73" s="678">
        <v>0</v>
      </c>
      <c r="I73" s="665">
        <v>2</v>
      </c>
      <c r="J73" s="665">
        <v>326.02</v>
      </c>
      <c r="K73" s="678">
        <v>1</v>
      </c>
      <c r="L73" s="665">
        <v>2</v>
      </c>
      <c r="M73" s="666">
        <v>326.02</v>
      </c>
    </row>
    <row r="74" spans="1:13" ht="14.4" customHeight="1" x14ac:dyDescent="0.3">
      <c r="A74" s="661" t="s">
        <v>2369</v>
      </c>
      <c r="B74" s="662" t="s">
        <v>2199</v>
      </c>
      <c r="C74" s="662" t="s">
        <v>2482</v>
      </c>
      <c r="D74" s="662" t="s">
        <v>1548</v>
      </c>
      <c r="E74" s="662" t="s">
        <v>2204</v>
      </c>
      <c r="F74" s="665"/>
      <c r="G74" s="665"/>
      <c r="H74" s="678">
        <v>0</v>
      </c>
      <c r="I74" s="665">
        <v>1</v>
      </c>
      <c r="J74" s="665">
        <v>815.1</v>
      </c>
      <c r="K74" s="678">
        <v>1</v>
      </c>
      <c r="L74" s="665">
        <v>1</v>
      </c>
      <c r="M74" s="666">
        <v>815.1</v>
      </c>
    </row>
    <row r="75" spans="1:13" ht="14.4" customHeight="1" x14ac:dyDescent="0.3">
      <c r="A75" s="661" t="s">
        <v>2369</v>
      </c>
      <c r="B75" s="662" t="s">
        <v>2199</v>
      </c>
      <c r="C75" s="662" t="s">
        <v>1573</v>
      </c>
      <c r="D75" s="662" t="s">
        <v>1574</v>
      </c>
      <c r="E75" s="662" t="s">
        <v>2208</v>
      </c>
      <c r="F75" s="665"/>
      <c r="G75" s="665"/>
      <c r="H75" s="678">
        <v>0</v>
      </c>
      <c r="I75" s="665">
        <v>2</v>
      </c>
      <c r="J75" s="665">
        <v>3694.98</v>
      </c>
      <c r="K75" s="678">
        <v>1</v>
      </c>
      <c r="L75" s="665">
        <v>2</v>
      </c>
      <c r="M75" s="666">
        <v>3694.98</v>
      </c>
    </row>
    <row r="76" spans="1:13" ht="14.4" customHeight="1" x14ac:dyDescent="0.3">
      <c r="A76" s="661" t="s">
        <v>2369</v>
      </c>
      <c r="B76" s="662" t="s">
        <v>2199</v>
      </c>
      <c r="C76" s="662" t="s">
        <v>1722</v>
      </c>
      <c r="D76" s="662" t="s">
        <v>1548</v>
      </c>
      <c r="E76" s="662" t="s">
        <v>2206</v>
      </c>
      <c r="F76" s="665"/>
      <c r="G76" s="665"/>
      <c r="H76" s="678">
        <v>0</v>
      </c>
      <c r="I76" s="665">
        <v>1</v>
      </c>
      <c r="J76" s="665">
        <v>543.39</v>
      </c>
      <c r="K76" s="678">
        <v>1</v>
      </c>
      <c r="L76" s="665">
        <v>1</v>
      </c>
      <c r="M76" s="666">
        <v>543.39</v>
      </c>
    </row>
    <row r="77" spans="1:13" ht="14.4" customHeight="1" x14ac:dyDescent="0.3">
      <c r="A77" s="661" t="s">
        <v>2369</v>
      </c>
      <c r="B77" s="662" t="s">
        <v>2199</v>
      </c>
      <c r="C77" s="662" t="s">
        <v>2483</v>
      </c>
      <c r="D77" s="662" t="s">
        <v>1548</v>
      </c>
      <c r="E77" s="662" t="s">
        <v>2207</v>
      </c>
      <c r="F77" s="665">
        <v>1</v>
      </c>
      <c r="G77" s="665">
        <v>923.74</v>
      </c>
      <c r="H77" s="678">
        <v>1</v>
      </c>
      <c r="I77" s="665"/>
      <c r="J77" s="665"/>
      <c r="K77" s="678">
        <v>0</v>
      </c>
      <c r="L77" s="665">
        <v>1</v>
      </c>
      <c r="M77" s="666">
        <v>923.74</v>
      </c>
    </row>
    <row r="78" spans="1:13" ht="14.4" customHeight="1" x14ac:dyDescent="0.3">
      <c r="A78" s="661" t="s">
        <v>2369</v>
      </c>
      <c r="B78" s="662" t="s">
        <v>2212</v>
      </c>
      <c r="C78" s="662" t="s">
        <v>2493</v>
      </c>
      <c r="D78" s="662" t="s">
        <v>2494</v>
      </c>
      <c r="E78" s="662" t="s">
        <v>2335</v>
      </c>
      <c r="F78" s="665"/>
      <c r="G78" s="665"/>
      <c r="H78" s="678">
        <v>0</v>
      </c>
      <c r="I78" s="665">
        <v>1</v>
      </c>
      <c r="J78" s="665">
        <v>160.1</v>
      </c>
      <c r="K78" s="678">
        <v>1</v>
      </c>
      <c r="L78" s="665">
        <v>1</v>
      </c>
      <c r="M78" s="666">
        <v>160.1</v>
      </c>
    </row>
    <row r="79" spans="1:13" ht="14.4" customHeight="1" x14ac:dyDescent="0.3">
      <c r="A79" s="661" t="s">
        <v>2369</v>
      </c>
      <c r="B79" s="662" t="s">
        <v>2224</v>
      </c>
      <c r="C79" s="662" t="s">
        <v>3226</v>
      </c>
      <c r="D79" s="662" t="s">
        <v>1556</v>
      </c>
      <c r="E79" s="662" t="s">
        <v>3114</v>
      </c>
      <c r="F79" s="665"/>
      <c r="G79" s="665"/>
      <c r="H79" s="678">
        <v>0</v>
      </c>
      <c r="I79" s="665">
        <v>1</v>
      </c>
      <c r="J79" s="665">
        <v>105.32</v>
      </c>
      <c r="K79" s="678">
        <v>1</v>
      </c>
      <c r="L79" s="665">
        <v>1</v>
      </c>
      <c r="M79" s="666">
        <v>105.32</v>
      </c>
    </row>
    <row r="80" spans="1:13" ht="14.4" customHeight="1" x14ac:dyDescent="0.3">
      <c r="A80" s="661" t="s">
        <v>2369</v>
      </c>
      <c r="B80" s="662" t="s">
        <v>2228</v>
      </c>
      <c r="C80" s="662" t="s">
        <v>3320</v>
      </c>
      <c r="D80" s="662" t="s">
        <v>3321</v>
      </c>
      <c r="E80" s="662" t="s">
        <v>2784</v>
      </c>
      <c r="F80" s="665">
        <v>2</v>
      </c>
      <c r="G80" s="665">
        <v>289.62</v>
      </c>
      <c r="H80" s="678">
        <v>1</v>
      </c>
      <c r="I80" s="665"/>
      <c r="J80" s="665"/>
      <c r="K80" s="678">
        <v>0</v>
      </c>
      <c r="L80" s="665">
        <v>2</v>
      </c>
      <c r="M80" s="666">
        <v>289.62</v>
      </c>
    </row>
    <row r="81" spans="1:13" ht="14.4" customHeight="1" x14ac:dyDescent="0.3">
      <c r="A81" s="661" t="s">
        <v>2369</v>
      </c>
      <c r="B81" s="662" t="s">
        <v>2230</v>
      </c>
      <c r="C81" s="662" t="s">
        <v>3333</v>
      </c>
      <c r="D81" s="662" t="s">
        <v>2231</v>
      </c>
      <c r="E81" s="662" t="s">
        <v>2325</v>
      </c>
      <c r="F81" s="665"/>
      <c r="G81" s="665"/>
      <c r="H81" s="678"/>
      <c r="I81" s="665">
        <v>1</v>
      </c>
      <c r="J81" s="665">
        <v>0</v>
      </c>
      <c r="K81" s="678"/>
      <c r="L81" s="665">
        <v>1</v>
      </c>
      <c r="M81" s="666">
        <v>0</v>
      </c>
    </row>
    <row r="82" spans="1:13" ht="14.4" customHeight="1" x14ac:dyDescent="0.3">
      <c r="A82" s="661" t="s">
        <v>2369</v>
      </c>
      <c r="B82" s="662" t="s">
        <v>2245</v>
      </c>
      <c r="C82" s="662" t="s">
        <v>3348</v>
      </c>
      <c r="D82" s="662" t="s">
        <v>3349</v>
      </c>
      <c r="E82" s="662" t="s">
        <v>3350</v>
      </c>
      <c r="F82" s="665">
        <v>1</v>
      </c>
      <c r="G82" s="665">
        <v>0</v>
      </c>
      <c r="H82" s="678"/>
      <c r="I82" s="665"/>
      <c r="J82" s="665"/>
      <c r="K82" s="678"/>
      <c r="L82" s="665">
        <v>1</v>
      </c>
      <c r="M82" s="666">
        <v>0</v>
      </c>
    </row>
    <row r="83" spans="1:13" ht="14.4" customHeight="1" x14ac:dyDescent="0.3">
      <c r="A83" s="661" t="s">
        <v>2369</v>
      </c>
      <c r="B83" s="662" t="s">
        <v>4600</v>
      </c>
      <c r="C83" s="662" t="s">
        <v>3295</v>
      </c>
      <c r="D83" s="662" t="s">
        <v>3296</v>
      </c>
      <c r="E83" s="662" t="s">
        <v>3297</v>
      </c>
      <c r="F83" s="665">
        <v>1</v>
      </c>
      <c r="G83" s="665">
        <v>0</v>
      </c>
      <c r="H83" s="678"/>
      <c r="I83" s="665"/>
      <c r="J83" s="665"/>
      <c r="K83" s="678"/>
      <c r="L83" s="665">
        <v>1</v>
      </c>
      <c r="M83" s="666">
        <v>0</v>
      </c>
    </row>
    <row r="84" spans="1:13" ht="14.4" customHeight="1" x14ac:dyDescent="0.3">
      <c r="A84" s="661" t="s">
        <v>2369</v>
      </c>
      <c r="B84" s="662" t="s">
        <v>2247</v>
      </c>
      <c r="C84" s="662" t="s">
        <v>3220</v>
      </c>
      <c r="D84" s="662" t="s">
        <v>2252</v>
      </c>
      <c r="E84" s="662" t="s">
        <v>3221</v>
      </c>
      <c r="F84" s="665"/>
      <c r="G84" s="665"/>
      <c r="H84" s="678">
        <v>0</v>
      </c>
      <c r="I84" s="665">
        <v>1</v>
      </c>
      <c r="J84" s="665">
        <v>603.73</v>
      </c>
      <c r="K84" s="678">
        <v>1</v>
      </c>
      <c r="L84" s="665">
        <v>1</v>
      </c>
      <c r="M84" s="666">
        <v>603.73</v>
      </c>
    </row>
    <row r="85" spans="1:13" ht="14.4" customHeight="1" x14ac:dyDescent="0.3">
      <c r="A85" s="661" t="s">
        <v>2369</v>
      </c>
      <c r="B85" s="662" t="s">
        <v>2256</v>
      </c>
      <c r="C85" s="662" t="s">
        <v>1543</v>
      </c>
      <c r="D85" s="662" t="s">
        <v>1544</v>
      </c>
      <c r="E85" s="662" t="s">
        <v>2257</v>
      </c>
      <c r="F85" s="665"/>
      <c r="G85" s="665"/>
      <c r="H85" s="678">
        <v>0</v>
      </c>
      <c r="I85" s="665">
        <v>1</v>
      </c>
      <c r="J85" s="665">
        <v>131.54</v>
      </c>
      <c r="K85" s="678">
        <v>1</v>
      </c>
      <c r="L85" s="665">
        <v>1</v>
      </c>
      <c r="M85" s="666">
        <v>131.54</v>
      </c>
    </row>
    <row r="86" spans="1:13" ht="14.4" customHeight="1" x14ac:dyDescent="0.3">
      <c r="A86" s="661" t="s">
        <v>2369</v>
      </c>
      <c r="B86" s="662" t="s">
        <v>2256</v>
      </c>
      <c r="C86" s="662" t="s">
        <v>2893</v>
      </c>
      <c r="D86" s="662" t="s">
        <v>2894</v>
      </c>
      <c r="E86" s="662" t="s">
        <v>2895</v>
      </c>
      <c r="F86" s="665">
        <v>2</v>
      </c>
      <c r="G86" s="665">
        <v>876.98</v>
      </c>
      <c r="H86" s="678">
        <v>1</v>
      </c>
      <c r="I86" s="665"/>
      <c r="J86" s="665"/>
      <c r="K86" s="678">
        <v>0</v>
      </c>
      <c r="L86" s="665">
        <v>2</v>
      </c>
      <c r="M86" s="666">
        <v>876.98</v>
      </c>
    </row>
    <row r="87" spans="1:13" ht="14.4" customHeight="1" x14ac:dyDescent="0.3">
      <c r="A87" s="661" t="s">
        <v>2369</v>
      </c>
      <c r="B87" s="662" t="s">
        <v>2256</v>
      </c>
      <c r="C87" s="662" t="s">
        <v>2538</v>
      </c>
      <c r="D87" s="662" t="s">
        <v>1544</v>
      </c>
      <c r="E87" s="662" t="s">
        <v>2539</v>
      </c>
      <c r="F87" s="665"/>
      <c r="G87" s="665"/>
      <c r="H87" s="678">
        <v>0</v>
      </c>
      <c r="I87" s="665">
        <v>1</v>
      </c>
      <c r="J87" s="665">
        <v>394.64</v>
      </c>
      <c r="K87" s="678">
        <v>1</v>
      </c>
      <c r="L87" s="665">
        <v>1</v>
      </c>
      <c r="M87" s="666">
        <v>394.64</v>
      </c>
    </row>
    <row r="88" spans="1:13" ht="14.4" customHeight="1" x14ac:dyDescent="0.3">
      <c r="A88" s="661" t="s">
        <v>2369</v>
      </c>
      <c r="B88" s="662" t="s">
        <v>2256</v>
      </c>
      <c r="C88" s="662" t="s">
        <v>2620</v>
      </c>
      <c r="D88" s="662" t="s">
        <v>1544</v>
      </c>
      <c r="E88" s="662" t="s">
        <v>2621</v>
      </c>
      <c r="F88" s="665"/>
      <c r="G88" s="665"/>
      <c r="H88" s="678">
        <v>0</v>
      </c>
      <c r="I88" s="665">
        <v>6</v>
      </c>
      <c r="J88" s="665">
        <v>2630.94</v>
      </c>
      <c r="K88" s="678">
        <v>1</v>
      </c>
      <c r="L88" s="665">
        <v>6</v>
      </c>
      <c r="M88" s="666">
        <v>2630.94</v>
      </c>
    </row>
    <row r="89" spans="1:13" ht="14.4" customHeight="1" x14ac:dyDescent="0.3">
      <c r="A89" s="661" t="s">
        <v>2369</v>
      </c>
      <c r="B89" s="662" t="s">
        <v>2265</v>
      </c>
      <c r="C89" s="662" t="s">
        <v>3291</v>
      </c>
      <c r="D89" s="662" t="s">
        <v>3292</v>
      </c>
      <c r="E89" s="662" t="s">
        <v>3293</v>
      </c>
      <c r="F89" s="665"/>
      <c r="G89" s="665"/>
      <c r="H89" s="678">
        <v>0</v>
      </c>
      <c r="I89" s="665">
        <v>3</v>
      </c>
      <c r="J89" s="665">
        <v>237.09</v>
      </c>
      <c r="K89" s="678">
        <v>1</v>
      </c>
      <c r="L89" s="665">
        <v>3</v>
      </c>
      <c r="M89" s="666">
        <v>237.09</v>
      </c>
    </row>
    <row r="90" spans="1:13" ht="14.4" customHeight="1" x14ac:dyDescent="0.3">
      <c r="A90" s="661" t="s">
        <v>2369</v>
      </c>
      <c r="B90" s="662" t="s">
        <v>2265</v>
      </c>
      <c r="C90" s="662" t="s">
        <v>3288</v>
      </c>
      <c r="D90" s="662" t="s">
        <v>3289</v>
      </c>
      <c r="E90" s="662" t="s">
        <v>3290</v>
      </c>
      <c r="F90" s="665"/>
      <c r="G90" s="665"/>
      <c r="H90" s="678">
        <v>0</v>
      </c>
      <c r="I90" s="665">
        <v>1</v>
      </c>
      <c r="J90" s="665">
        <v>118.54</v>
      </c>
      <c r="K90" s="678">
        <v>1</v>
      </c>
      <c r="L90" s="665">
        <v>1</v>
      </c>
      <c r="M90" s="666">
        <v>118.54</v>
      </c>
    </row>
    <row r="91" spans="1:13" ht="14.4" customHeight="1" x14ac:dyDescent="0.3">
      <c r="A91" s="661" t="s">
        <v>2369</v>
      </c>
      <c r="B91" s="662" t="s">
        <v>2265</v>
      </c>
      <c r="C91" s="662" t="s">
        <v>1699</v>
      </c>
      <c r="D91" s="662" t="s">
        <v>1700</v>
      </c>
      <c r="E91" s="662" t="s">
        <v>2268</v>
      </c>
      <c r="F91" s="665"/>
      <c r="G91" s="665"/>
      <c r="H91" s="678">
        <v>0</v>
      </c>
      <c r="I91" s="665">
        <v>2</v>
      </c>
      <c r="J91" s="665">
        <v>92.14</v>
      </c>
      <c r="K91" s="678">
        <v>1</v>
      </c>
      <c r="L91" s="665">
        <v>2</v>
      </c>
      <c r="M91" s="666">
        <v>92.14</v>
      </c>
    </row>
    <row r="92" spans="1:13" ht="14.4" customHeight="1" x14ac:dyDescent="0.3">
      <c r="A92" s="661" t="s">
        <v>2369</v>
      </c>
      <c r="B92" s="662" t="s">
        <v>2271</v>
      </c>
      <c r="C92" s="662" t="s">
        <v>2456</v>
      </c>
      <c r="D92" s="662" t="s">
        <v>1712</v>
      </c>
      <c r="E92" s="662" t="s">
        <v>2457</v>
      </c>
      <c r="F92" s="665">
        <v>2</v>
      </c>
      <c r="G92" s="665">
        <v>0</v>
      </c>
      <c r="H92" s="678"/>
      <c r="I92" s="665"/>
      <c r="J92" s="665"/>
      <c r="K92" s="678"/>
      <c r="L92" s="665">
        <v>2</v>
      </c>
      <c r="M92" s="666">
        <v>0</v>
      </c>
    </row>
    <row r="93" spans="1:13" ht="14.4" customHeight="1" x14ac:dyDescent="0.3">
      <c r="A93" s="661" t="s">
        <v>2369</v>
      </c>
      <c r="B93" s="662" t="s">
        <v>2271</v>
      </c>
      <c r="C93" s="662" t="s">
        <v>1872</v>
      </c>
      <c r="D93" s="662" t="s">
        <v>1712</v>
      </c>
      <c r="E93" s="662" t="s">
        <v>2273</v>
      </c>
      <c r="F93" s="665"/>
      <c r="G93" s="665"/>
      <c r="H93" s="678">
        <v>0</v>
      </c>
      <c r="I93" s="665">
        <v>26</v>
      </c>
      <c r="J93" s="665">
        <v>4013.36</v>
      </c>
      <c r="K93" s="678">
        <v>1</v>
      </c>
      <c r="L93" s="665">
        <v>26</v>
      </c>
      <c r="M93" s="666">
        <v>4013.36</v>
      </c>
    </row>
    <row r="94" spans="1:13" ht="14.4" customHeight="1" x14ac:dyDescent="0.3">
      <c r="A94" s="661" t="s">
        <v>2369</v>
      </c>
      <c r="B94" s="662" t="s">
        <v>2271</v>
      </c>
      <c r="C94" s="662" t="s">
        <v>1876</v>
      </c>
      <c r="D94" s="662" t="s">
        <v>2279</v>
      </c>
      <c r="E94" s="662" t="s">
        <v>2280</v>
      </c>
      <c r="F94" s="665"/>
      <c r="G94" s="665"/>
      <c r="H94" s="678">
        <v>0</v>
      </c>
      <c r="I94" s="665">
        <v>4</v>
      </c>
      <c r="J94" s="665">
        <v>598.08000000000004</v>
      </c>
      <c r="K94" s="678">
        <v>1</v>
      </c>
      <c r="L94" s="665">
        <v>4</v>
      </c>
      <c r="M94" s="666">
        <v>598.08000000000004</v>
      </c>
    </row>
    <row r="95" spans="1:13" ht="14.4" customHeight="1" x14ac:dyDescent="0.3">
      <c r="A95" s="661" t="s">
        <v>2369</v>
      </c>
      <c r="B95" s="662" t="s">
        <v>2271</v>
      </c>
      <c r="C95" s="662" t="s">
        <v>1711</v>
      </c>
      <c r="D95" s="662" t="s">
        <v>1712</v>
      </c>
      <c r="E95" s="662" t="s">
        <v>2272</v>
      </c>
      <c r="F95" s="665"/>
      <c r="G95" s="665"/>
      <c r="H95" s="678">
        <v>0</v>
      </c>
      <c r="I95" s="665">
        <v>1</v>
      </c>
      <c r="J95" s="665">
        <v>225.06</v>
      </c>
      <c r="K95" s="678">
        <v>1</v>
      </c>
      <c r="L95" s="665">
        <v>1</v>
      </c>
      <c r="M95" s="666">
        <v>225.06</v>
      </c>
    </row>
    <row r="96" spans="1:13" ht="14.4" customHeight="1" x14ac:dyDescent="0.3">
      <c r="A96" s="661" t="s">
        <v>2369</v>
      </c>
      <c r="B96" s="662" t="s">
        <v>2289</v>
      </c>
      <c r="C96" s="662" t="s">
        <v>1887</v>
      </c>
      <c r="D96" s="662" t="s">
        <v>1888</v>
      </c>
      <c r="E96" s="662" t="s">
        <v>2290</v>
      </c>
      <c r="F96" s="665"/>
      <c r="G96" s="665"/>
      <c r="H96" s="678">
        <v>0</v>
      </c>
      <c r="I96" s="665">
        <v>3</v>
      </c>
      <c r="J96" s="665">
        <v>211.62</v>
      </c>
      <c r="K96" s="678">
        <v>1</v>
      </c>
      <c r="L96" s="665">
        <v>3</v>
      </c>
      <c r="M96" s="666">
        <v>211.62</v>
      </c>
    </row>
    <row r="97" spans="1:13" ht="14.4" customHeight="1" x14ac:dyDescent="0.3">
      <c r="A97" s="661" t="s">
        <v>2369</v>
      </c>
      <c r="B97" s="662" t="s">
        <v>2289</v>
      </c>
      <c r="C97" s="662" t="s">
        <v>3223</v>
      </c>
      <c r="D97" s="662" t="s">
        <v>3224</v>
      </c>
      <c r="E97" s="662" t="s">
        <v>3225</v>
      </c>
      <c r="F97" s="665">
        <v>2</v>
      </c>
      <c r="G97" s="665">
        <v>141.08000000000001</v>
      </c>
      <c r="H97" s="678">
        <v>1</v>
      </c>
      <c r="I97" s="665"/>
      <c r="J97" s="665"/>
      <c r="K97" s="678">
        <v>0</v>
      </c>
      <c r="L97" s="665">
        <v>2</v>
      </c>
      <c r="M97" s="666">
        <v>141.08000000000001</v>
      </c>
    </row>
    <row r="98" spans="1:13" ht="14.4" customHeight="1" x14ac:dyDescent="0.3">
      <c r="A98" s="661" t="s">
        <v>2369</v>
      </c>
      <c r="B98" s="662" t="s">
        <v>2307</v>
      </c>
      <c r="C98" s="662" t="s">
        <v>3299</v>
      </c>
      <c r="D98" s="662" t="s">
        <v>1632</v>
      </c>
      <c r="E98" s="662" t="s">
        <v>3300</v>
      </c>
      <c r="F98" s="665"/>
      <c r="G98" s="665"/>
      <c r="H98" s="678">
        <v>0</v>
      </c>
      <c r="I98" s="665">
        <v>6</v>
      </c>
      <c r="J98" s="665">
        <v>438.41999999999996</v>
      </c>
      <c r="K98" s="678">
        <v>1</v>
      </c>
      <c r="L98" s="665">
        <v>6</v>
      </c>
      <c r="M98" s="666">
        <v>438.41999999999996</v>
      </c>
    </row>
    <row r="99" spans="1:13" ht="14.4" customHeight="1" x14ac:dyDescent="0.3">
      <c r="A99" s="661" t="s">
        <v>2369</v>
      </c>
      <c r="B99" s="662" t="s">
        <v>2307</v>
      </c>
      <c r="C99" s="662" t="s">
        <v>3301</v>
      </c>
      <c r="D99" s="662" t="s">
        <v>1632</v>
      </c>
      <c r="E99" s="662" t="s">
        <v>3302</v>
      </c>
      <c r="F99" s="665"/>
      <c r="G99" s="665"/>
      <c r="H99" s="678">
        <v>0</v>
      </c>
      <c r="I99" s="665">
        <v>2</v>
      </c>
      <c r="J99" s="665">
        <v>292.3</v>
      </c>
      <c r="K99" s="678">
        <v>1</v>
      </c>
      <c r="L99" s="665">
        <v>2</v>
      </c>
      <c r="M99" s="666">
        <v>292.3</v>
      </c>
    </row>
    <row r="100" spans="1:13" ht="14.4" customHeight="1" x14ac:dyDescent="0.3">
      <c r="A100" s="661" t="s">
        <v>2369</v>
      </c>
      <c r="B100" s="662" t="s">
        <v>2309</v>
      </c>
      <c r="C100" s="662" t="s">
        <v>1539</v>
      </c>
      <c r="D100" s="662" t="s">
        <v>1540</v>
      </c>
      <c r="E100" s="662" t="s">
        <v>2310</v>
      </c>
      <c r="F100" s="665"/>
      <c r="G100" s="665"/>
      <c r="H100" s="678">
        <v>0</v>
      </c>
      <c r="I100" s="665">
        <v>3</v>
      </c>
      <c r="J100" s="665">
        <v>109.62</v>
      </c>
      <c r="K100" s="678">
        <v>1</v>
      </c>
      <c r="L100" s="665">
        <v>3</v>
      </c>
      <c r="M100" s="666">
        <v>109.62</v>
      </c>
    </row>
    <row r="101" spans="1:13" ht="14.4" customHeight="1" x14ac:dyDescent="0.3">
      <c r="A101" s="661" t="s">
        <v>2369</v>
      </c>
      <c r="B101" s="662" t="s">
        <v>2309</v>
      </c>
      <c r="C101" s="662" t="s">
        <v>3306</v>
      </c>
      <c r="D101" s="662" t="s">
        <v>1540</v>
      </c>
      <c r="E101" s="662" t="s">
        <v>3307</v>
      </c>
      <c r="F101" s="665"/>
      <c r="G101" s="665"/>
      <c r="H101" s="678"/>
      <c r="I101" s="665">
        <v>2</v>
      </c>
      <c r="J101" s="665">
        <v>0</v>
      </c>
      <c r="K101" s="678"/>
      <c r="L101" s="665">
        <v>2</v>
      </c>
      <c r="M101" s="666">
        <v>0</v>
      </c>
    </row>
    <row r="102" spans="1:13" ht="14.4" customHeight="1" x14ac:dyDescent="0.3">
      <c r="A102" s="661" t="s">
        <v>2369</v>
      </c>
      <c r="B102" s="662" t="s">
        <v>2309</v>
      </c>
      <c r="C102" s="662" t="s">
        <v>3308</v>
      </c>
      <c r="D102" s="662" t="s">
        <v>3309</v>
      </c>
      <c r="E102" s="662" t="s">
        <v>3310</v>
      </c>
      <c r="F102" s="665">
        <v>9</v>
      </c>
      <c r="G102" s="665">
        <v>328.86</v>
      </c>
      <c r="H102" s="678">
        <v>1</v>
      </c>
      <c r="I102" s="665"/>
      <c r="J102" s="665"/>
      <c r="K102" s="678">
        <v>0</v>
      </c>
      <c r="L102" s="665">
        <v>9</v>
      </c>
      <c r="M102" s="666">
        <v>328.86</v>
      </c>
    </row>
    <row r="103" spans="1:13" ht="14.4" customHeight="1" x14ac:dyDescent="0.3">
      <c r="A103" s="661" t="s">
        <v>2369</v>
      </c>
      <c r="B103" s="662" t="s">
        <v>2316</v>
      </c>
      <c r="C103" s="662" t="s">
        <v>3210</v>
      </c>
      <c r="D103" s="662" t="s">
        <v>3211</v>
      </c>
      <c r="E103" s="662" t="s">
        <v>2600</v>
      </c>
      <c r="F103" s="665"/>
      <c r="G103" s="665"/>
      <c r="H103" s="678">
        <v>0</v>
      </c>
      <c r="I103" s="665">
        <v>3</v>
      </c>
      <c r="J103" s="665">
        <v>14.100000000000001</v>
      </c>
      <c r="K103" s="678">
        <v>1</v>
      </c>
      <c r="L103" s="665">
        <v>3</v>
      </c>
      <c r="M103" s="666">
        <v>14.100000000000001</v>
      </c>
    </row>
    <row r="104" spans="1:13" ht="14.4" customHeight="1" x14ac:dyDescent="0.3">
      <c r="A104" s="661" t="s">
        <v>2369</v>
      </c>
      <c r="B104" s="662" t="s">
        <v>2316</v>
      </c>
      <c r="C104" s="662" t="s">
        <v>3212</v>
      </c>
      <c r="D104" s="662" t="s">
        <v>3213</v>
      </c>
      <c r="E104" s="662" t="s">
        <v>2600</v>
      </c>
      <c r="F104" s="665">
        <v>2</v>
      </c>
      <c r="G104" s="665">
        <v>9.4</v>
      </c>
      <c r="H104" s="678">
        <v>1</v>
      </c>
      <c r="I104" s="665"/>
      <c r="J104" s="665"/>
      <c r="K104" s="678">
        <v>0</v>
      </c>
      <c r="L104" s="665">
        <v>2</v>
      </c>
      <c r="M104" s="666">
        <v>9.4</v>
      </c>
    </row>
    <row r="105" spans="1:13" ht="14.4" customHeight="1" x14ac:dyDescent="0.3">
      <c r="A105" s="661" t="s">
        <v>2369</v>
      </c>
      <c r="B105" s="662" t="s">
        <v>4601</v>
      </c>
      <c r="C105" s="662" t="s">
        <v>3342</v>
      </c>
      <c r="D105" s="662" t="s">
        <v>3343</v>
      </c>
      <c r="E105" s="662" t="s">
        <v>3344</v>
      </c>
      <c r="F105" s="665">
        <v>2</v>
      </c>
      <c r="G105" s="665">
        <v>567.72</v>
      </c>
      <c r="H105" s="678">
        <v>1</v>
      </c>
      <c r="I105" s="665"/>
      <c r="J105" s="665"/>
      <c r="K105" s="678">
        <v>0</v>
      </c>
      <c r="L105" s="665">
        <v>2</v>
      </c>
      <c r="M105" s="666">
        <v>567.72</v>
      </c>
    </row>
    <row r="106" spans="1:13" ht="14.4" customHeight="1" x14ac:dyDescent="0.3">
      <c r="A106" s="661" t="s">
        <v>2369</v>
      </c>
      <c r="B106" s="662" t="s">
        <v>2326</v>
      </c>
      <c r="C106" s="662" t="s">
        <v>1643</v>
      </c>
      <c r="D106" s="662" t="s">
        <v>1644</v>
      </c>
      <c r="E106" s="662" t="s">
        <v>2327</v>
      </c>
      <c r="F106" s="665"/>
      <c r="G106" s="665"/>
      <c r="H106" s="678">
        <v>0</v>
      </c>
      <c r="I106" s="665">
        <v>1</v>
      </c>
      <c r="J106" s="665">
        <v>63.75</v>
      </c>
      <c r="K106" s="678">
        <v>1</v>
      </c>
      <c r="L106" s="665">
        <v>1</v>
      </c>
      <c r="M106" s="666">
        <v>63.75</v>
      </c>
    </row>
    <row r="107" spans="1:13" ht="14.4" customHeight="1" x14ac:dyDescent="0.3">
      <c r="A107" s="661" t="s">
        <v>2369</v>
      </c>
      <c r="B107" s="662" t="s">
        <v>2330</v>
      </c>
      <c r="C107" s="662" t="s">
        <v>3231</v>
      </c>
      <c r="D107" s="662" t="s">
        <v>1532</v>
      </c>
      <c r="E107" s="662" t="s">
        <v>3112</v>
      </c>
      <c r="F107" s="665"/>
      <c r="G107" s="665"/>
      <c r="H107" s="678">
        <v>0</v>
      </c>
      <c r="I107" s="665">
        <v>3</v>
      </c>
      <c r="J107" s="665">
        <v>622.34999999999991</v>
      </c>
      <c r="K107" s="678">
        <v>1</v>
      </c>
      <c r="L107" s="665">
        <v>3</v>
      </c>
      <c r="M107" s="666">
        <v>622.34999999999991</v>
      </c>
    </row>
    <row r="108" spans="1:13" ht="14.4" customHeight="1" x14ac:dyDescent="0.3">
      <c r="A108" s="661" t="s">
        <v>2369</v>
      </c>
      <c r="B108" s="662" t="s">
        <v>4602</v>
      </c>
      <c r="C108" s="662" t="s">
        <v>4506</v>
      </c>
      <c r="D108" s="662" t="s">
        <v>3372</v>
      </c>
      <c r="E108" s="662" t="s">
        <v>4507</v>
      </c>
      <c r="F108" s="665"/>
      <c r="G108" s="665"/>
      <c r="H108" s="678">
        <v>0</v>
      </c>
      <c r="I108" s="665">
        <v>1</v>
      </c>
      <c r="J108" s="665">
        <v>1544.99</v>
      </c>
      <c r="K108" s="678">
        <v>1</v>
      </c>
      <c r="L108" s="665">
        <v>1</v>
      </c>
      <c r="M108" s="666">
        <v>1544.99</v>
      </c>
    </row>
    <row r="109" spans="1:13" ht="14.4" customHeight="1" x14ac:dyDescent="0.3">
      <c r="A109" s="661" t="s">
        <v>2370</v>
      </c>
      <c r="B109" s="662" t="s">
        <v>2188</v>
      </c>
      <c r="C109" s="662" t="s">
        <v>3612</v>
      </c>
      <c r="D109" s="662" t="s">
        <v>1609</v>
      </c>
      <c r="E109" s="662" t="s">
        <v>3613</v>
      </c>
      <c r="F109" s="665">
        <v>2</v>
      </c>
      <c r="G109" s="665">
        <v>0</v>
      </c>
      <c r="H109" s="678"/>
      <c r="I109" s="665"/>
      <c r="J109" s="665"/>
      <c r="K109" s="678"/>
      <c r="L109" s="665">
        <v>2</v>
      </c>
      <c r="M109" s="666">
        <v>0</v>
      </c>
    </row>
    <row r="110" spans="1:13" ht="14.4" customHeight="1" x14ac:dyDescent="0.3">
      <c r="A110" s="661" t="s">
        <v>2370</v>
      </c>
      <c r="B110" s="662" t="s">
        <v>2199</v>
      </c>
      <c r="C110" s="662" t="s">
        <v>2439</v>
      </c>
      <c r="D110" s="662" t="s">
        <v>1548</v>
      </c>
      <c r="E110" s="662" t="s">
        <v>2206</v>
      </c>
      <c r="F110" s="665"/>
      <c r="G110" s="665"/>
      <c r="H110" s="678">
        <v>0</v>
      </c>
      <c r="I110" s="665">
        <v>1</v>
      </c>
      <c r="J110" s="665">
        <v>543.39</v>
      </c>
      <c r="K110" s="678">
        <v>1</v>
      </c>
      <c r="L110" s="665">
        <v>1</v>
      </c>
      <c r="M110" s="666">
        <v>543.39</v>
      </c>
    </row>
    <row r="111" spans="1:13" ht="14.4" customHeight="1" x14ac:dyDescent="0.3">
      <c r="A111" s="661" t="s">
        <v>2370</v>
      </c>
      <c r="B111" s="662" t="s">
        <v>2199</v>
      </c>
      <c r="C111" s="662" t="s">
        <v>2482</v>
      </c>
      <c r="D111" s="662" t="s">
        <v>1548</v>
      </c>
      <c r="E111" s="662" t="s">
        <v>2204</v>
      </c>
      <c r="F111" s="665"/>
      <c r="G111" s="665"/>
      <c r="H111" s="678">
        <v>0</v>
      </c>
      <c r="I111" s="665">
        <v>3</v>
      </c>
      <c r="J111" s="665">
        <v>2366.5300000000002</v>
      </c>
      <c r="K111" s="678">
        <v>1</v>
      </c>
      <c r="L111" s="665">
        <v>3</v>
      </c>
      <c r="M111" s="666">
        <v>2366.5300000000002</v>
      </c>
    </row>
    <row r="112" spans="1:13" ht="14.4" customHeight="1" x14ac:dyDescent="0.3">
      <c r="A112" s="661" t="s">
        <v>2370</v>
      </c>
      <c r="B112" s="662" t="s">
        <v>2199</v>
      </c>
      <c r="C112" s="662" t="s">
        <v>1547</v>
      </c>
      <c r="D112" s="662" t="s">
        <v>1548</v>
      </c>
      <c r="E112" s="662" t="s">
        <v>2207</v>
      </c>
      <c r="F112" s="665"/>
      <c r="G112" s="665"/>
      <c r="H112" s="678">
        <v>0</v>
      </c>
      <c r="I112" s="665">
        <v>3</v>
      </c>
      <c r="J112" s="665">
        <v>2771.2200000000003</v>
      </c>
      <c r="K112" s="678">
        <v>1</v>
      </c>
      <c r="L112" s="665">
        <v>3</v>
      </c>
      <c r="M112" s="666">
        <v>2771.2200000000003</v>
      </c>
    </row>
    <row r="113" spans="1:13" ht="14.4" customHeight="1" x14ac:dyDescent="0.3">
      <c r="A113" s="661" t="s">
        <v>2370</v>
      </c>
      <c r="B113" s="662" t="s">
        <v>2199</v>
      </c>
      <c r="C113" s="662" t="s">
        <v>2536</v>
      </c>
      <c r="D113" s="662" t="s">
        <v>1548</v>
      </c>
      <c r="E113" s="662" t="s">
        <v>2205</v>
      </c>
      <c r="F113" s="665"/>
      <c r="G113" s="665"/>
      <c r="H113" s="678">
        <v>0</v>
      </c>
      <c r="I113" s="665">
        <v>1</v>
      </c>
      <c r="J113" s="665">
        <v>1154.68</v>
      </c>
      <c r="K113" s="678">
        <v>1</v>
      </c>
      <c r="L113" s="665">
        <v>1</v>
      </c>
      <c r="M113" s="666">
        <v>1154.68</v>
      </c>
    </row>
    <row r="114" spans="1:13" ht="14.4" customHeight="1" x14ac:dyDescent="0.3">
      <c r="A114" s="661" t="s">
        <v>2370</v>
      </c>
      <c r="B114" s="662" t="s">
        <v>2199</v>
      </c>
      <c r="C114" s="662" t="s">
        <v>1573</v>
      </c>
      <c r="D114" s="662" t="s">
        <v>1574</v>
      </c>
      <c r="E114" s="662" t="s">
        <v>2208</v>
      </c>
      <c r="F114" s="665"/>
      <c r="G114" s="665"/>
      <c r="H114" s="678">
        <v>0</v>
      </c>
      <c r="I114" s="665">
        <v>1</v>
      </c>
      <c r="J114" s="665">
        <v>1847.49</v>
      </c>
      <c r="K114" s="678">
        <v>1</v>
      </c>
      <c r="L114" s="665">
        <v>1</v>
      </c>
      <c r="M114" s="666">
        <v>1847.49</v>
      </c>
    </row>
    <row r="115" spans="1:13" ht="14.4" customHeight="1" x14ac:dyDescent="0.3">
      <c r="A115" s="661" t="s">
        <v>2370</v>
      </c>
      <c r="B115" s="662" t="s">
        <v>2199</v>
      </c>
      <c r="C115" s="662" t="s">
        <v>4512</v>
      </c>
      <c r="D115" s="662" t="s">
        <v>1574</v>
      </c>
      <c r="E115" s="662" t="s">
        <v>2202</v>
      </c>
      <c r="F115" s="665"/>
      <c r="G115" s="665"/>
      <c r="H115" s="678">
        <v>0</v>
      </c>
      <c r="I115" s="665">
        <v>1</v>
      </c>
      <c r="J115" s="665">
        <v>2309.36</v>
      </c>
      <c r="K115" s="678">
        <v>1</v>
      </c>
      <c r="L115" s="665">
        <v>1</v>
      </c>
      <c r="M115" s="666">
        <v>2309.36</v>
      </c>
    </row>
    <row r="116" spans="1:13" ht="14.4" customHeight="1" x14ac:dyDescent="0.3">
      <c r="A116" s="661" t="s">
        <v>2370</v>
      </c>
      <c r="B116" s="662" t="s">
        <v>2222</v>
      </c>
      <c r="C116" s="662" t="s">
        <v>3587</v>
      </c>
      <c r="D116" s="662" t="s">
        <v>1559</v>
      </c>
      <c r="E116" s="662" t="s">
        <v>3588</v>
      </c>
      <c r="F116" s="665"/>
      <c r="G116" s="665"/>
      <c r="H116" s="678">
        <v>0</v>
      </c>
      <c r="I116" s="665">
        <v>1</v>
      </c>
      <c r="J116" s="665">
        <v>229.38</v>
      </c>
      <c r="K116" s="678">
        <v>1</v>
      </c>
      <c r="L116" s="665">
        <v>1</v>
      </c>
      <c r="M116" s="666">
        <v>229.38</v>
      </c>
    </row>
    <row r="117" spans="1:13" ht="14.4" customHeight="1" x14ac:dyDescent="0.3">
      <c r="A117" s="661" t="s">
        <v>2370</v>
      </c>
      <c r="B117" s="662" t="s">
        <v>2238</v>
      </c>
      <c r="C117" s="662" t="s">
        <v>3628</v>
      </c>
      <c r="D117" s="662" t="s">
        <v>3629</v>
      </c>
      <c r="E117" s="662" t="s">
        <v>3630</v>
      </c>
      <c r="F117" s="665"/>
      <c r="G117" s="665"/>
      <c r="H117" s="678">
        <v>0</v>
      </c>
      <c r="I117" s="665">
        <v>1</v>
      </c>
      <c r="J117" s="665">
        <v>511.28</v>
      </c>
      <c r="K117" s="678">
        <v>1</v>
      </c>
      <c r="L117" s="665">
        <v>1</v>
      </c>
      <c r="M117" s="666">
        <v>511.28</v>
      </c>
    </row>
    <row r="118" spans="1:13" ht="14.4" customHeight="1" x14ac:dyDescent="0.3">
      <c r="A118" s="661" t="s">
        <v>2370</v>
      </c>
      <c r="B118" s="662" t="s">
        <v>2247</v>
      </c>
      <c r="C118" s="662" t="s">
        <v>3581</v>
      </c>
      <c r="D118" s="662" t="s">
        <v>2250</v>
      </c>
      <c r="E118" s="662" t="s">
        <v>3582</v>
      </c>
      <c r="F118" s="665">
        <v>1</v>
      </c>
      <c r="G118" s="665">
        <v>0</v>
      </c>
      <c r="H118" s="678"/>
      <c r="I118" s="665"/>
      <c r="J118" s="665"/>
      <c r="K118" s="678"/>
      <c r="L118" s="665">
        <v>1</v>
      </c>
      <c r="M118" s="666">
        <v>0</v>
      </c>
    </row>
    <row r="119" spans="1:13" ht="14.4" customHeight="1" x14ac:dyDescent="0.3">
      <c r="A119" s="661" t="s">
        <v>2370</v>
      </c>
      <c r="B119" s="662" t="s">
        <v>2247</v>
      </c>
      <c r="C119" s="662" t="s">
        <v>3583</v>
      </c>
      <c r="D119" s="662" t="s">
        <v>3584</v>
      </c>
      <c r="E119" s="662" t="s">
        <v>3585</v>
      </c>
      <c r="F119" s="665">
        <v>1</v>
      </c>
      <c r="G119" s="665">
        <v>0</v>
      </c>
      <c r="H119" s="678"/>
      <c r="I119" s="665"/>
      <c r="J119" s="665"/>
      <c r="K119" s="678"/>
      <c r="L119" s="665">
        <v>1</v>
      </c>
      <c r="M119" s="666">
        <v>0</v>
      </c>
    </row>
    <row r="120" spans="1:13" ht="14.4" customHeight="1" x14ac:dyDescent="0.3">
      <c r="A120" s="661" t="s">
        <v>2370</v>
      </c>
      <c r="B120" s="662" t="s">
        <v>4595</v>
      </c>
      <c r="C120" s="662" t="s">
        <v>2589</v>
      </c>
      <c r="D120" s="662" t="s">
        <v>2590</v>
      </c>
      <c r="E120" s="662" t="s">
        <v>2591</v>
      </c>
      <c r="F120" s="665"/>
      <c r="G120" s="665"/>
      <c r="H120" s="678">
        <v>0</v>
      </c>
      <c r="I120" s="665">
        <v>3</v>
      </c>
      <c r="J120" s="665">
        <v>247.89</v>
      </c>
      <c r="K120" s="678">
        <v>1</v>
      </c>
      <c r="L120" s="665">
        <v>3</v>
      </c>
      <c r="M120" s="666">
        <v>247.89</v>
      </c>
    </row>
    <row r="121" spans="1:13" ht="14.4" customHeight="1" x14ac:dyDescent="0.3">
      <c r="A121" s="661" t="s">
        <v>2370</v>
      </c>
      <c r="B121" s="662" t="s">
        <v>4596</v>
      </c>
      <c r="C121" s="662" t="s">
        <v>2877</v>
      </c>
      <c r="D121" s="662" t="s">
        <v>2872</v>
      </c>
      <c r="E121" s="662" t="s">
        <v>2873</v>
      </c>
      <c r="F121" s="665">
        <v>1</v>
      </c>
      <c r="G121" s="665">
        <v>854.27</v>
      </c>
      <c r="H121" s="678">
        <v>1</v>
      </c>
      <c r="I121" s="665"/>
      <c r="J121" s="665"/>
      <c r="K121" s="678">
        <v>0</v>
      </c>
      <c r="L121" s="665">
        <v>1</v>
      </c>
      <c r="M121" s="666">
        <v>854.27</v>
      </c>
    </row>
    <row r="122" spans="1:13" ht="14.4" customHeight="1" x14ac:dyDescent="0.3">
      <c r="A122" s="661" t="s">
        <v>2370</v>
      </c>
      <c r="B122" s="662" t="s">
        <v>4596</v>
      </c>
      <c r="C122" s="662" t="s">
        <v>2878</v>
      </c>
      <c r="D122" s="662" t="s">
        <v>2875</v>
      </c>
      <c r="E122" s="662" t="s">
        <v>2876</v>
      </c>
      <c r="F122" s="665">
        <v>1</v>
      </c>
      <c r="G122" s="665">
        <v>1708.55</v>
      </c>
      <c r="H122" s="678">
        <v>1</v>
      </c>
      <c r="I122" s="665"/>
      <c r="J122" s="665"/>
      <c r="K122" s="678">
        <v>0</v>
      </c>
      <c r="L122" s="665">
        <v>1</v>
      </c>
      <c r="M122" s="666">
        <v>1708.55</v>
      </c>
    </row>
    <row r="123" spans="1:13" ht="14.4" customHeight="1" x14ac:dyDescent="0.3">
      <c r="A123" s="661" t="s">
        <v>2370</v>
      </c>
      <c r="B123" s="662" t="s">
        <v>4596</v>
      </c>
      <c r="C123" s="662" t="s">
        <v>3113</v>
      </c>
      <c r="D123" s="662" t="s">
        <v>2872</v>
      </c>
      <c r="E123" s="662" t="s">
        <v>3114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2370</v>
      </c>
      <c r="B124" s="662" t="s">
        <v>4596</v>
      </c>
      <c r="C124" s="662" t="s">
        <v>3642</v>
      </c>
      <c r="D124" s="662" t="s">
        <v>2875</v>
      </c>
      <c r="E124" s="662" t="s">
        <v>2331</v>
      </c>
      <c r="F124" s="665">
        <v>1</v>
      </c>
      <c r="G124" s="665">
        <v>0</v>
      </c>
      <c r="H124" s="678"/>
      <c r="I124" s="665"/>
      <c r="J124" s="665"/>
      <c r="K124" s="678"/>
      <c r="L124" s="665">
        <v>1</v>
      </c>
      <c r="M124" s="666">
        <v>0</v>
      </c>
    </row>
    <row r="125" spans="1:13" ht="14.4" customHeight="1" x14ac:dyDescent="0.3">
      <c r="A125" s="661" t="s">
        <v>2370</v>
      </c>
      <c r="B125" s="662" t="s">
        <v>2256</v>
      </c>
      <c r="C125" s="662" t="s">
        <v>1543</v>
      </c>
      <c r="D125" s="662" t="s">
        <v>1544</v>
      </c>
      <c r="E125" s="662" t="s">
        <v>2257</v>
      </c>
      <c r="F125" s="665"/>
      <c r="G125" s="665"/>
      <c r="H125" s="678">
        <v>0</v>
      </c>
      <c r="I125" s="665">
        <v>6</v>
      </c>
      <c r="J125" s="665">
        <v>789.24</v>
      </c>
      <c r="K125" s="678">
        <v>1</v>
      </c>
      <c r="L125" s="665">
        <v>6</v>
      </c>
      <c r="M125" s="666">
        <v>789.24</v>
      </c>
    </row>
    <row r="126" spans="1:13" ht="14.4" customHeight="1" x14ac:dyDescent="0.3">
      <c r="A126" s="661" t="s">
        <v>2370</v>
      </c>
      <c r="B126" s="662" t="s">
        <v>2256</v>
      </c>
      <c r="C126" s="662" t="s">
        <v>2893</v>
      </c>
      <c r="D126" s="662" t="s">
        <v>2894</v>
      </c>
      <c r="E126" s="662" t="s">
        <v>2895</v>
      </c>
      <c r="F126" s="665">
        <v>10</v>
      </c>
      <c r="G126" s="665">
        <v>4384.8999999999996</v>
      </c>
      <c r="H126" s="678">
        <v>1</v>
      </c>
      <c r="I126" s="665"/>
      <c r="J126" s="665"/>
      <c r="K126" s="678">
        <v>0</v>
      </c>
      <c r="L126" s="665">
        <v>10</v>
      </c>
      <c r="M126" s="666">
        <v>4384.8999999999996</v>
      </c>
    </row>
    <row r="127" spans="1:13" ht="14.4" customHeight="1" x14ac:dyDescent="0.3">
      <c r="A127" s="661" t="s">
        <v>2370</v>
      </c>
      <c r="B127" s="662" t="s">
        <v>2256</v>
      </c>
      <c r="C127" s="662" t="s">
        <v>2538</v>
      </c>
      <c r="D127" s="662" t="s">
        <v>1544</v>
      </c>
      <c r="E127" s="662" t="s">
        <v>2539</v>
      </c>
      <c r="F127" s="665"/>
      <c r="G127" s="665"/>
      <c r="H127" s="678">
        <v>0</v>
      </c>
      <c r="I127" s="665">
        <v>57</v>
      </c>
      <c r="J127" s="665">
        <v>22494.479999999996</v>
      </c>
      <c r="K127" s="678">
        <v>1</v>
      </c>
      <c r="L127" s="665">
        <v>57</v>
      </c>
      <c r="M127" s="666">
        <v>22494.479999999996</v>
      </c>
    </row>
    <row r="128" spans="1:13" ht="14.4" customHeight="1" x14ac:dyDescent="0.3">
      <c r="A128" s="661" t="s">
        <v>2370</v>
      </c>
      <c r="B128" s="662" t="s">
        <v>2256</v>
      </c>
      <c r="C128" s="662" t="s">
        <v>2620</v>
      </c>
      <c r="D128" s="662" t="s">
        <v>1544</v>
      </c>
      <c r="E128" s="662" t="s">
        <v>2621</v>
      </c>
      <c r="F128" s="665"/>
      <c r="G128" s="665"/>
      <c r="H128" s="678">
        <v>0</v>
      </c>
      <c r="I128" s="665">
        <v>3</v>
      </c>
      <c r="J128" s="665">
        <v>1315.47</v>
      </c>
      <c r="K128" s="678">
        <v>1</v>
      </c>
      <c r="L128" s="665">
        <v>3</v>
      </c>
      <c r="M128" s="666">
        <v>1315.47</v>
      </c>
    </row>
    <row r="129" spans="1:13" ht="14.4" customHeight="1" x14ac:dyDescent="0.3">
      <c r="A129" s="661" t="s">
        <v>2370</v>
      </c>
      <c r="B129" s="662" t="s">
        <v>2256</v>
      </c>
      <c r="C129" s="662" t="s">
        <v>3645</v>
      </c>
      <c r="D129" s="662" t="s">
        <v>3646</v>
      </c>
      <c r="E129" s="662" t="s">
        <v>3647</v>
      </c>
      <c r="F129" s="665">
        <v>2</v>
      </c>
      <c r="G129" s="665">
        <v>876.98</v>
      </c>
      <c r="H129" s="678">
        <v>1</v>
      </c>
      <c r="I129" s="665"/>
      <c r="J129" s="665"/>
      <c r="K129" s="678">
        <v>0</v>
      </c>
      <c r="L129" s="665">
        <v>2</v>
      </c>
      <c r="M129" s="666">
        <v>876.98</v>
      </c>
    </row>
    <row r="130" spans="1:13" ht="14.4" customHeight="1" x14ac:dyDescent="0.3">
      <c r="A130" s="661" t="s">
        <v>2370</v>
      </c>
      <c r="B130" s="662" t="s">
        <v>4597</v>
      </c>
      <c r="C130" s="662" t="s">
        <v>2527</v>
      </c>
      <c r="D130" s="662" t="s">
        <v>2528</v>
      </c>
      <c r="E130" s="662" t="s">
        <v>2529</v>
      </c>
      <c r="F130" s="665">
        <v>3</v>
      </c>
      <c r="G130" s="665">
        <v>2012.91</v>
      </c>
      <c r="H130" s="678">
        <v>0.75</v>
      </c>
      <c r="I130" s="665">
        <v>1</v>
      </c>
      <c r="J130" s="665">
        <v>670.97</v>
      </c>
      <c r="K130" s="678">
        <v>0.25</v>
      </c>
      <c r="L130" s="665">
        <v>4</v>
      </c>
      <c r="M130" s="666">
        <v>2683.88</v>
      </c>
    </row>
    <row r="131" spans="1:13" ht="14.4" customHeight="1" x14ac:dyDescent="0.3">
      <c r="A131" s="661" t="s">
        <v>2370</v>
      </c>
      <c r="B131" s="662" t="s">
        <v>2261</v>
      </c>
      <c r="C131" s="662" t="s">
        <v>4511</v>
      </c>
      <c r="D131" s="662" t="s">
        <v>1552</v>
      </c>
      <c r="E131" s="662" t="s">
        <v>2229</v>
      </c>
      <c r="F131" s="665">
        <v>1</v>
      </c>
      <c r="G131" s="665">
        <v>0</v>
      </c>
      <c r="H131" s="678"/>
      <c r="I131" s="665"/>
      <c r="J131" s="665"/>
      <c r="K131" s="678"/>
      <c r="L131" s="665">
        <v>1</v>
      </c>
      <c r="M131" s="666">
        <v>0</v>
      </c>
    </row>
    <row r="132" spans="1:13" ht="14.4" customHeight="1" x14ac:dyDescent="0.3">
      <c r="A132" s="661" t="s">
        <v>2370</v>
      </c>
      <c r="B132" s="662" t="s">
        <v>2265</v>
      </c>
      <c r="C132" s="662" t="s">
        <v>3291</v>
      </c>
      <c r="D132" s="662" t="s">
        <v>3292</v>
      </c>
      <c r="E132" s="662" t="s">
        <v>3293</v>
      </c>
      <c r="F132" s="665"/>
      <c r="G132" s="665"/>
      <c r="H132" s="678">
        <v>0</v>
      </c>
      <c r="I132" s="665">
        <v>1</v>
      </c>
      <c r="J132" s="665">
        <v>79.03</v>
      </c>
      <c r="K132" s="678">
        <v>1</v>
      </c>
      <c r="L132" s="665">
        <v>1</v>
      </c>
      <c r="M132" s="666">
        <v>79.03</v>
      </c>
    </row>
    <row r="133" spans="1:13" ht="14.4" customHeight="1" x14ac:dyDescent="0.3">
      <c r="A133" s="661" t="s">
        <v>2370</v>
      </c>
      <c r="B133" s="662" t="s">
        <v>2265</v>
      </c>
      <c r="C133" s="662" t="s">
        <v>3620</v>
      </c>
      <c r="D133" s="662" t="s">
        <v>3621</v>
      </c>
      <c r="E133" s="662" t="s">
        <v>3622</v>
      </c>
      <c r="F133" s="665">
        <v>2</v>
      </c>
      <c r="G133" s="665">
        <v>158.06</v>
      </c>
      <c r="H133" s="678">
        <v>1</v>
      </c>
      <c r="I133" s="665"/>
      <c r="J133" s="665"/>
      <c r="K133" s="678">
        <v>0</v>
      </c>
      <c r="L133" s="665">
        <v>2</v>
      </c>
      <c r="M133" s="666">
        <v>158.06</v>
      </c>
    </row>
    <row r="134" spans="1:13" ht="14.4" customHeight="1" x14ac:dyDescent="0.3">
      <c r="A134" s="661" t="s">
        <v>2370</v>
      </c>
      <c r="B134" s="662" t="s">
        <v>2271</v>
      </c>
      <c r="C134" s="662" t="s">
        <v>1872</v>
      </c>
      <c r="D134" s="662" t="s">
        <v>1712</v>
      </c>
      <c r="E134" s="662" t="s">
        <v>2273</v>
      </c>
      <c r="F134" s="665"/>
      <c r="G134" s="665"/>
      <c r="H134" s="678">
        <v>0</v>
      </c>
      <c r="I134" s="665">
        <v>8</v>
      </c>
      <c r="J134" s="665">
        <v>1234.8800000000001</v>
      </c>
      <c r="K134" s="678">
        <v>1</v>
      </c>
      <c r="L134" s="665">
        <v>8</v>
      </c>
      <c r="M134" s="666">
        <v>1234.8800000000001</v>
      </c>
    </row>
    <row r="135" spans="1:13" ht="14.4" customHeight="1" x14ac:dyDescent="0.3">
      <c r="A135" s="661" t="s">
        <v>2370</v>
      </c>
      <c r="B135" s="662" t="s">
        <v>2271</v>
      </c>
      <c r="C135" s="662" t="s">
        <v>1876</v>
      </c>
      <c r="D135" s="662" t="s">
        <v>2279</v>
      </c>
      <c r="E135" s="662" t="s">
        <v>2280</v>
      </c>
      <c r="F135" s="665"/>
      <c r="G135" s="665"/>
      <c r="H135" s="678">
        <v>0</v>
      </c>
      <c r="I135" s="665">
        <v>27</v>
      </c>
      <c r="J135" s="665">
        <v>4037.04</v>
      </c>
      <c r="K135" s="678">
        <v>1</v>
      </c>
      <c r="L135" s="665">
        <v>27</v>
      </c>
      <c r="M135" s="666">
        <v>4037.04</v>
      </c>
    </row>
    <row r="136" spans="1:13" ht="14.4" customHeight="1" x14ac:dyDescent="0.3">
      <c r="A136" s="661" t="s">
        <v>2370</v>
      </c>
      <c r="B136" s="662" t="s">
        <v>2271</v>
      </c>
      <c r="C136" s="662" t="s">
        <v>1711</v>
      </c>
      <c r="D136" s="662" t="s">
        <v>1712</v>
      </c>
      <c r="E136" s="662" t="s">
        <v>2272</v>
      </c>
      <c r="F136" s="665"/>
      <c r="G136" s="665"/>
      <c r="H136" s="678">
        <v>0</v>
      </c>
      <c r="I136" s="665">
        <v>1</v>
      </c>
      <c r="J136" s="665">
        <v>225.06</v>
      </c>
      <c r="K136" s="678">
        <v>1</v>
      </c>
      <c r="L136" s="665">
        <v>1</v>
      </c>
      <c r="M136" s="666">
        <v>225.06</v>
      </c>
    </row>
    <row r="137" spans="1:13" ht="14.4" customHeight="1" x14ac:dyDescent="0.3">
      <c r="A137" s="661" t="s">
        <v>2370</v>
      </c>
      <c r="B137" s="662" t="s">
        <v>4598</v>
      </c>
      <c r="C137" s="662" t="s">
        <v>2890</v>
      </c>
      <c r="D137" s="662" t="s">
        <v>2891</v>
      </c>
      <c r="E137" s="662" t="s">
        <v>2892</v>
      </c>
      <c r="F137" s="665"/>
      <c r="G137" s="665"/>
      <c r="H137" s="678"/>
      <c r="I137" s="665">
        <v>1</v>
      </c>
      <c r="J137" s="665">
        <v>0</v>
      </c>
      <c r="K137" s="678"/>
      <c r="L137" s="665">
        <v>1</v>
      </c>
      <c r="M137" s="666">
        <v>0</v>
      </c>
    </row>
    <row r="138" spans="1:13" ht="14.4" customHeight="1" x14ac:dyDescent="0.3">
      <c r="A138" s="661" t="s">
        <v>2370</v>
      </c>
      <c r="B138" s="662" t="s">
        <v>4598</v>
      </c>
      <c r="C138" s="662" t="s">
        <v>3643</v>
      </c>
      <c r="D138" s="662" t="s">
        <v>3053</v>
      </c>
      <c r="E138" s="662" t="s">
        <v>3644</v>
      </c>
      <c r="F138" s="665"/>
      <c r="G138" s="665"/>
      <c r="H138" s="678">
        <v>0</v>
      </c>
      <c r="I138" s="665">
        <v>1</v>
      </c>
      <c r="J138" s="665">
        <v>251.16</v>
      </c>
      <c r="K138" s="678">
        <v>1</v>
      </c>
      <c r="L138" s="665">
        <v>1</v>
      </c>
      <c r="M138" s="666">
        <v>251.16</v>
      </c>
    </row>
    <row r="139" spans="1:13" ht="14.4" customHeight="1" x14ac:dyDescent="0.3">
      <c r="A139" s="661" t="s">
        <v>2370</v>
      </c>
      <c r="B139" s="662" t="s">
        <v>2305</v>
      </c>
      <c r="C139" s="662" t="s">
        <v>2749</v>
      </c>
      <c r="D139" s="662" t="s">
        <v>2750</v>
      </c>
      <c r="E139" s="662" t="s">
        <v>2751</v>
      </c>
      <c r="F139" s="665"/>
      <c r="G139" s="665"/>
      <c r="H139" s="678">
        <v>0</v>
      </c>
      <c r="I139" s="665">
        <v>1</v>
      </c>
      <c r="J139" s="665">
        <v>1091.0899999999999</v>
      </c>
      <c r="K139" s="678">
        <v>1</v>
      </c>
      <c r="L139" s="665">
        <v>1</v>
      </c>
      <c r="M139" s="666">
        <v>1091.0899999999999</v>
      </c>
    </row>
    <row r="140" spans="1:13" ht="14.4" customHeight="1" x14ac:dyDescent="0.3">
      <c r="A140" s="661" t="s">
        <v>2370</v>
      </c>
      <c r="B140" s="662" t="s">
        <v>2305</v>
      </c>
      <c r="C140" s="662" t="s">
        <v>2752</v>
      </c>
      <c r="D140" s="662" t="s">
        <v>2750</v>
      </c>
      <c r="E140" s="662" t="s">
        <v>2753</v>
      </c>
      <c r="F140" s="665"/>
      <c r="G140" s="665"/>
      <c r="H140" s="678">
        <v>0</v>
      </c>
      <c r="I140" s="665">
        <v>4</v>
      </c>
      <c r="J140" s="665">
        <v>15275.44</v>
      </c>
      <c r="K140" s="678">
        <v>1</v>
      </c>
      <c r="L140" s="665">
        <v>4</v>
      </c>
      <c r="M140" s="666">
        <v>15275.44</v>
      </c>
    </row>
    <row r="141" spans="1:13" ht="14.4" customHeight="1" x14ac:dyDescent="0.3">
      <c r="A141" s="661" t="s">
        <v>2370</v>
      </c>
      <c r="B141" s="662" t="s">
        <v>2309</v>
      </c>
      <c r="C141" s="662" t="s">
        <v>1539</v>
      </c>
      <c r="D141" s="662" t="s">
        <v>1540</v>
      </c>
      <c r="E141" s="662" t="s">
        <v>2310</v>
      </c>
      <c r="F141" s="665"/>
      <c r="G141" s="665"/>
      <c r="H141" s="678">
        <v>0</v>
      </c>
      <c r="I141" s="665">
        <v>3</v>
      </c>
      <c r="J141" s="665">
        <v>133.38</v>
      </c>
      <c r="K141" s="678">
        <v>1</v>
      </c>
      <c r="L141" s="665">
        <v>3</v>
      </c>
      <c r="M141" s="666">
        <v>133.38</v>
      </c>
    </row>
    <row r="142" spans="1:13" ht="14.4" customHeight="1" x14ac:dyDescent="0.3">
      <c r="A142" s="661" t="s">
        <v>2370</v>
      </c>
      <c r="B142" s="662" t="s">
        <v>2309</v>
      </c>
      <c r="C142" s="662" t="s">
        <v>3308</v>
      </c>
      <c r="D142" s="662" t="s">
        <v>3309</v>
      </c>
      <c r="E142" s="662" t="s">
        <v>3310</v>
      </c>
      <c r="F142" s="665">
        <v>2</v>
      </c>
      <c r="G142" s="665">
        <v>96.84</v>
      </c>
      <c r="H142" s="678">
        <v>1</v>
      </c>
      <c r="I142" s="665"/>
      <c r="J142" s="665"/>
      <c r="K142" s="678">
        <v>0</v>
      </c>
      <c r="L142" s="665">
        <v>2</v>
      </c>
      <c r="M142" s="666">
        <v>96.84</v>
      </c>
    </row>
    <row r="143" spans="1:13" ht="14.4" customHeight="1" x14ac:dyDescent="0.3">
      <c r="A143" s="661" t="s">
        <v>2370</v>
      </c>
      <c r="B143" s="662" t="s">
        <v>4603</v>
      </c>
      <c r="C143" s="662" t="s">
        <v>3618</v>
      </c>
      <c r="D143" s="662" t="s">
        <v>3619</v>
      </c>
      <c r="E143" s="662" t="s">
        <v>3114</v>
      </c>
      <c r="F143" s="665">
        <v>3</v>
      </c>
      <c r="G143" s="665">
        <v>622.34999999999991</v>
      </c>
      <c r="H143" s="678">
        <v>1</v>
      </c>
      <c r="I143" s="665"/>
      <c r="J143" s="665"/>
      <c r="K143" s="678">
        <v>0</v>
      </c>
      <c r="L143" s="665">
        <v>3</v>
      </c>
      <c r="M143" s="666">
        <v>622.34999999999991</v>
      </c>
    </row>
    <row r="144" spans="1:13" ht="14.4" customHeight="1" x14ac:dyDescent="0.3">
      <c r="A144" s="661" t="s">
        <v>2370</v>
      </c>
      <c r="B144" s="662" t="s">
        <v>4604</v>
      </c>
      <c r="C144" s="662" t="s">
        <v>3590</v>
      </c>
      <c r="D144" s="662" t="s">
        <v>3591</v>
      </c>
      <c r="E144" s="662" t="s">
        <v>3114</v>
      </c>
      <c r="F144" s="665"/>
      <c r="G144" s="665"/>
      <c r="H144" s="678">
        <v>0</v>
      </c>
      <c r="I144" s="665">
        <v>1</v>
      </c>
      <c r="J144" s="665">
        <v>207.45</v>
      </c>
      <c r="K144" s="678">
        <v>1</v>
      </c>
      <c r="L144" s="665">
        <v>1</v>
      </c>
      <c r="M144" s="666">
        <v>207.45</v>
      </c>
    </row>
    <row r="145" spans="1:13" ht="14.4" customHeight="1" x14ac:dyDescent="0.3">
      <c r="A145" s="661" t="s">
        <v>2370</v>
      </c>
      <c r="B145" s="662" t="s">
        <v>4605</v>
      </c>
      <c r="C145" s="662" t="s">
        <v>2541</v>
      </c>
      <c r="D145" s="662" t="s">
        <v>2542</v>
      </c>
      <c r="E145" s="662" t="s">
        <v>2543</v>
      </c>
      <c r="F145" s="665">
        <v>1</v>
      </c>
      <c r="G145" s="665">
        <v>0</v>
      </c>
      <c r="H145" s="678"/>
      <c r="I145" s="665"/>
      <c r="J145" s="665"/>
      <c r="K145" s="678"/>
      <c r="L145" s="665">
        <v>1</v>
      </c>
      <c r="M145" s="666">
        <v>0</v>
      </c>
    </row>
    <row r="146" spans="1:13" ht="14.4" customHeight="1" x14ac:dyDescent="0.3">
      <c r="A146" s="661" t="s">
        <v>2370</v>
      </c>
      <c r="B146" s="662" t="s">
        <v>4606</v>
      </c>
      <c r="C146" s="662" t="s">
        <v>3662</v>
      </c>
      <c r="D146" s="662" t="s">
        <v>3663</v>
      </c>
      <c r="E146" s="662" t="s">
        <v>3344</v>
      </c>
      <c r="F146" s="665"/>
      <c r="G146" s="665"/>
      <c r="H146" s="678">
        <v>0</v>
      </c>
      <c r="I146" s="665">
        <v>2</v>
      </c>
      <c r="J146" s="665">
        <v>267.88</v>
      </c>
      <c r="K146" s="678">
        <v>1</v>
      </c>
      <c r="L146" s="665">
        <v>2</v>
      </c>
      <c r="M146" s="666">
        <v>267.88</v>
      </c>
    </row>
    <row r="147" spans="1:13" ht="14.4" customHeight="1" x14ac:dyDescent="0.3">
      <c r="A147" s="661" t="s">
        <v>2371</v>
      </c>
      <c r="B147" s="662" t="s">
        <v>2199</v>
      </c>
      <c r="C147" s="662" t="s">
        <v>2439</v>
      </c>
      <c r="D147" s="662" t="s">
        <v>1548</v>
      </c>
      <c r="E147" s="662" t="s">
        <v>2206</v>
      </c>
      <c r="F147" s="665"/>
      <c r="G147" s="665"/>
      <c r="H147" s="678">
        <v>0</v>
      </c>
      <c r="I147" s="665">
        <v>1</v>
      </c>
      <c r="J147" s="665">
        <v>490.89</v>
      </c>
      <c r="K147" s="678">
        <v>1</v>
      </c>
      <c r="L147" s="665">
        <v>1</v>
      </c>
      <c r="M147" s="666">
        <v>490.89</v>
      </c>
    </row>
    <row r="148" spans="1:13" ht="14.4" customHeight="1" x14ac:dyDescent="0.3">
      <c r="A148" s="661" t="s">
        <v>2371</v>
      </c>
      <c r="B148" s="662" t="s">
        <v>2199</v>
      </c>
      <c r="C148" s="662" t="s">
        <v>2482</v>
      </c>
      <c r="D148" s="662" t="s">
        <v>1548</v>
      </c>
      <c r="E148" s="662" t="s">
        <v>2204</v>
      </c>
      <c r="F148" s="665"/>
      <c r="G148" s="665"/>
      <c r="H148" s="678">
        <v>0</v>
      </c>
      <c r="I148" s="665">
        <v>2</v>
      </c>
      <c r="J148" s="665">
        <v>1551.43</v>
      </c>
      <c r="K148" s="678">
        <v>1</v>
      </c>
      <c r="L148" s="665">
        <v>2</v>
      </c>
      <c r="M148" s="666">
        <v>1551.43</v>
      </c>
    </row>
    <row r="149" spans="1:13" ht="14.4" customHeight="1" x14ac:dyDescent="0.3">
      <c r="A149" s="661" t="s">
        <v>2371</v>
      </c>
      <c r="B149" s="662" t="s">
        <v>2199</v>
      </c>
      <c r="C149" s="662" t="s">
        <v>1547</v>
      </c>
      <c r="D149" s="662" t="s">
        <v>1548</v>
      </c>
      <c r="E149" s="662" t="s">
        <v>2207</v>
      </c>
      <c r="F149" s="665"/>
      <c r="G149" s="665"/>
      <c r="H149" s="678">
        <v>0</v>
      </c>
      <c r="I149" s="665">
        <v>3</v>
      </c>
      <c r="J149" s="665">
        <v>2771.2200000000003</v>
      </c>
      <c r="K149" s="678">
        <v>1</v>
      </c>
      <c r="L149" s="665">
        <v>3</v>
      </c>
      <c r="M149" s="666">
        <v>2771.2200000000003</v>
      </c>
    </row>
    <row r="150" spans="1:13" ht="14.4" customHeight="1" x14ac:dyDescent="0.3">
      <c r="A150" s="661" t="s">
        <v>2371</v>
      </c>
      <c r="B150" s="662" t="s">
        <v>2215</v>
      </c>
      <c r="C150" s="662" t="s">
        <v>2079</v>
      </c>
      <c r="D150" s="662" t="s">
        <v>1620</v>
      </c>
      <c r="E150" s="662" t="s">
        <v>2336</v>
      </c>
      <c r="F150" s="665"/>
      <c r="G150" s="665"/>
      <c r="H150" s="678">
        <v>0</v>
      </c>
      <c r="I150" s="665">
        <v>6</v>
      </c>
      <c r="J150" s="665">
        <v>432</v>
      </c>
      <c r="K150" s="678">
        <v>1</v>
      </c>
      <c r="L150" s="665">
        <v>6</v>
      </c>
      <c r="M150" s="666">
        <v>432</v>
      </c>
    </row>
    <row r="151" spans="1:13" ht="14.4" customHeight="1" x14ac:dyDescent="0.3">
      <c r="A151" s="661" t="s">
        <v>2371</v>
      </c>
      <c r="B151" s="662" t="s">
        <v>2217</v>
      </c>
      <c r="C151" s="662" t="s">
        <v>3723</v>
      </c>
      <c r="D151" s="662" t="s">
        <v>568</v>
      </c>
      <c r="E151" s="662" t="s">
        <v>3724</v>
      </c>
      <c r="F151" s="665">
        <v>2</v>
      </c>
      <c r="G151" s="665">
        <v>0</v>
      </c>
      <c r="H151" s="678"/>
      <c r="I151" s="665"/>
      <c r="J151" s="665"/>
      <c r="K151" s="678"/>
      <c r="L151" s="665">
        <v>2</v>
      </c>
      <c r="M151" s="666">
        <v>0</v>
      </c>
    </row>
    <row r="152" spans="1:13" ht="14.4" customHeight="1" x14ac:dyDescent="0.3">
      <c r="A152" s="661" t="s">
        <v>2371</v>
      </c>
      <c r="B152" s="662" t="s">
        <v>2224</v>
      </c>
      <c r="C152" s="662" t="s">
        <v>3226</v>
      </c>
      <c r="D152" s="662" t="s">
        <v>1556</v>
      </c>
      <c r="E152" s="662" t="s">
        <v>3114</v>
      </c>
      <c r="F152" s="665"/>
      <c r="G152" s="665"/>
      <c r="H152" s="678">
        <v>0</v>
      </c>
      <c r="I152" s="665">
        <v>1</v>
      </c>
      <c r="J152" s="665">
        <v>105.32</v>
      </c>
      <c r="K152" s="678">
        <v>1</v>
      </c>
      <c r="L152" s="665">
        <v>1</v>
      </c>
      <c r="M152" s="666">
        <v>105.32</v>
      </c>
    </row>
    <row r="153" spans="1:13" ht="14.4" customHeight="1" x14ac:dyDescent="0.3">
      <c r="A153" s="661" t="s">
        <v>2371</v>
      </c>
      <c r="B153" s="662" t="s">
        <v>2224</v>
      </c>
      <c r="C153" s="662" t="s">
        <v>4519</v>
      </c>
      <c r="D153" s="662" t="s">
        <v>3683</v>
      </c>
      <c r="E153" s="662" t="s">
        <v>4520</v>
      </c>
      <c r="F153" s="665">
        <v>3</v>
      </c>
      <c r="G153" s="665">
        <v>49.14</v>
      </c>
      <c r="H153" s="678">
        <v>1</v>
      </c>
      <c r="I153" s="665"/>
      <c r="J153" s="665"/>
      <c r="K153" s="678">
        <v>0</v>
      </c>
      <c r="L153" s="665">
        <v>3</v>
      </c>
      <c r="M153" s="666">
        <v>49.14</v>
      </c>
    </row>
    <row r="154" spans="1:13" ht="14.4" customHeight="1" x14ac:dyDescent="0.3">
      <c r="A154" s="661" t="s">
        <v>2371</v>
      </c>
      <c r="B154" s="662" t="s">
        <v>2224</v>
      </c>
      <c r="C154" s="662" t="s">
        <v>3682</v>
      </c>
      <c r="D154" s="662" t="s">
        <v>3683</v>
      </c>
      <c r="E154" s="662" t="s">
        <v>3684</v>
      </c>
      <c r="F154" s="665">
        <v>2</v>
      </c>
      <c r="G154" s="665">
        <v>0</v>
      </c>
      <c r="H154" s="678"/>
      <c r="I154" s="665"/>
      <c r="J154" s="665"/>
      <c r="K154" s="678"/>
      <c r="L154" s="665">
        <v>2</v>
      </c>
      <c r="M154" s="666">
        <v>0</v>
      </c>
    </row>
    <row r="155" spans="1:13" ht="14.4" customHeight="1" x14ac:dyDescent="0.3">
      <c r="A155" s="661" t="s">
        <v>2371</v>
      </c>
      <c r="B155" s="662" t="s">
        <v>2224</v>
      </c>
      <c r="C155" s="662" t="s">
        <v>3685</v>
      </c>
      <c r="D155" s="662" t="s">
        <v>3686</v>
      </c>
      <c r="E155" s="662" t="s">
        <v>2225</v>
      </c>
      <c r="F155" s="665">
        <v>2</v>
      </c>
      <c r="G155" s="665">
        <v>70.22</v>
      </c>
      <c r="H155" s="678">
        <v>1</v>
      </c>
      <c r="I155" s="665"/>
      <c r="J155" s="665"/>
      <c r="K155" s="678">
        <v>0</v>
      </c>
      <c r="L155" s="665">
        <v>2</v>
      </c>
      <c r="M155" s="666">
        <v>70.22</v>
      </c>
    </row>
    <row r="156" spans="1:13" ht="14.4" customHeight="1" x14ac:dyDescent="0.3">
      <c r="A156" s="661" t="s">
        <v>2371</v>
      </c>
      <c r="B156" s="662" t="s">
        <v>2233</v>
      </c>
      <c r="C156" s="662" t="s">
        <v>1616</v>
      </c>
      <c r="D156" s="662" t="s">
        <v>2234</v>
      </c>
      <c r="E156" s="662" t="s">
        <v>2235</v>
      </c>
      <c r="F156" s="665"/>
      <c r="G156" s="665"/>
      <c r="H156" s="678">
        <v>0</v>
      </c>
      <c r="I156" s="665">
        <v>3</v>
      </c>
      <c r="J156" s="665">
        <v>262.23</v>
      </c>
      <c r="K156" s="678">
        <v>1</v>
      </c>
      <c r="L156" s="665">
        <v>3</v>
      </c>
      <c r="M156" s="666">
        <v>262.23</v>
      </c>
    </row>
    <row r="157" spans="1:13" ht="14.4" customHeight="1" x14ac:dyDescent="0.3">
      <c r="A157" s="661" t="s">
        <v>2371</v>
      </c>
      <c r="B157" s="662" t="s">
        <v>2245</v>
      </c>
      <c r="C157" s="662" t="s">
        <v>3715</v>
      </c>
      <c r="D157" s="662" t="s">
        <v>2900</v>
      </c>
      <c r="E157" s="662" t="s">
        <v>3716</v>
      </c>
      <c r="F157" s="665">
        <v>1</v>
      </c>
      <c r="G157" s="665">
        <v>0</v>
      </c>
      <c r="H157" s="678"/>
      <c r="I157" s="665"/>
      <c r="J157" s="665"/>
      <c r="K157" s="678"/>
      <c r="L157" s="665">
        <v>1</v>
      </c>
      <c r="M157" s="666">
        <v>0</v>
      </c>
    </row>
    <row r="158" spans="1:13" ht="14.4" customHeight="1" x14ac:dyDescent="0.3">
      <c r="A158" s="661" t="s">
        <v>2371</v>
      </c>
      <c r="B158" s="662" t="s">
        <v>4607</v>
      </c>
      <c r="C158" s="662" t="s">
        <v>3708</v>
      </c>
      <c r="D158" s="662" t="s">
        <v>3709</v>
      </c>
      <c r="E158" s="662" t="s">
        <v>3582</v>
      </c>
      <c r="F158" s="665"/>
      <c r="G158" s="665"/>
      <c r="H158" s="678">
        <v>0</v>
      </c>
      <c r="I158" s="665">
        <v>1</v>
      </c>
      <c r="J158" s="665">
        <v>543.36</v>
      </c>
      <c r="K158" s="678">
        <v>1</v>
      </c>
      <c r="L158" s="665">
        <v>1</v>
      </c>
      <c r="M158" s="666">
        <v>543.36</v>
      </c>
    </row>
    <row r="159" spans="1:13" ht="14.4" customHeight="1" x14ac:dyDescent="0.3">
      <c r="A159" s="661" t="s">
        <v>2371</v>
      </c>
      <c r="B159" s="662" t="s">
        <v>4596</v>
      </c>
      <c r="C159" s="662" t="s">
        <v>2877</v>
      </c>
      <c r="D159" s="662" t="s">
        <v>2872</v>
      </c>
      <c r="E159" s="662" t="s">
        <v>2873</v>
      </c>
      <c r="F159" s="665">
        <v>1</v>
      </c>
      <c r="G159" s="665">
        <v>854.27</v>
      </c>
      <c r="H159" s="678">
        <v>1</v>
      </c>
      <c r="I159" s="665"/>
      <c r="J159" s="665"/>
      <c r="K159" s="678">
        <v>0</v>
      </c>
      <c r="L159" s="665">
        <v>1</v>
      </c>
      <c r="M159" s="666">
        <v>854.27</v>
      </c>
    </row>
    <row r="160" spans="1:13" ht="14.4" customHeight="1" x14ac:dyDescent="0.3">
      <c r="A160" s="661" t="s">
        <v>2371</v>
      </c>
      <c r="B160" s="662" t="s">
        <v>4596</v>
      </c>
      <c r="C160" s="662" t="s">
        <v>2878</v>
      </c>
      <c r="D160" s="662" t="s">
        <v>2875</v>
      </c>
      <c r="E160" s="662" t="s">
        <v>2876</v>
      </c>
      <c r="F160" s="665">
        <v>2</v>
      </c>
      <c r="G160" s="665">
        <v>3417.1</v>
      </c>
      <c r="H160" s="678">
        <v>1</v>
      </c>
      <c r="I160" s="665"/>
      <c r="J160" s="665"/>
      <c r="K160" s="678">
        <v>0</v>
      </c>
      <c r="L160" s="665">
        <v>2</v>
      </c>
      <c r="M160" s="666">
        <v>3417.1</v>
      </c>
    </row>
    <row r="161" spans="1:13" ht="14.4" customHeight="1" x14ac:dyDescent="0.3">
      <c r="A161" s="661" t="s">
        <v>2371</v>
      </c>
      <c r="B161" s="662" t="s">
        <v>4596</v>
      </c>
      <c r="C161" s="662" t="s">
        <v>3113</v>
      </c>
      <c r="D161" s="662" t="s">
        <v>2872</v>
      </c>
      <c r="E161" s="662" t="s">
        <v>3114</v>
      </c>
      <c r="F161" s="665">
        <v>2</v>
      </c>
      <c r="G161" s="665">
        <v>0</v>
      </c>
      <c r="H161" s="678"/>
      <c r="I161" s="665"/>
      <c r="J161" s="665"/>
      <c r="K161" s="678"/>
      <c r="L161" s="665">
        <v>2</v>
      </c>
      <c r="M161" s="666">
        <v>0</v>
      </c>
    </row>
    <row r="162" spans="1:13" ht="14.4" customHeight="1" x14ac:dyDescent="0.3">
      <c r="A162" s="661" t="s">
        <v>2371</v>
      </c>
      <c r="B162" s="662" t="s">
        <v>2256</v>
      </c>
      <c r="C162" s="662" t="s">
        <v>1543</v>
      </c>
      <c r="D162" s="662" t="s">
        <v>1544</v>
      </c>
      <c r="E162" s="662" t="s">
        <v>2257</v>
      </c>
      <c r="F162" s="665"/>
      <c r="G162" s="665"/>
      <c r="H162" s="678">
        <v>0</v>
      </c>
      <c r="I162" s="665">
        <v>1</v>
      </c>
      <c r="J162" s="665">
        <v>131.54</v>
      </c>
      <c r="K162" s="678">
        <v>1</v>
      </c>
      <c r="L162" s="665">
        <v>1</v>
      </c>
      <c r="M162" s="666">
        <v>131.54</v>
      </c>
    </row>
    <row r="163" spans="1:13" ht="14.4" customHeight="1" x14ac:dyDescent="0.3">
      <c r="A163" s="661" t="s">
        <v>2371</v>
      </c>
      <c r="B163" s="662" t="s">
        <v>2256</v>
      </c>
      <c r="C163" s="662" t="s">
        <v>2893</v>
      </c>
      <c r="D163" s="662" t="s">
        <v>2894</v>
      </c>
      <c r="E163" s="662" t="s">
        <v>2895</v>
      </c>
      <c r="F163" s="665">
        <v>1</v>
      </c>
      <c r="G163" s="665">
        <v>438.49</v>
      </c>
      <c r="H163" s="678">
        <v>1</v>
      </c>
      <c r="I163" s="665"/>
      <c r="J163" s="665"/>
      <c r="K163" s="678">
        <v>0</v>
      </c>
      <c r="L163" s="665">
        <v>1</v>
      </c>
      <c r="M163" s="666">
        <v>438.49</v>
      </c>
    </row>
    <row r="164" spans="1:13" ht="14.4" customHeight="1" x14ac:dyDescent="0.3">
      <c r="A164" s="661" t="s">
        <v>2371</v>
      </c>
      <c r="B164" s="662" t="s">
        <v>2256</v>
      </c>
      <c r="C164" s="662" t="s">
        <v>2538</v>
      </c>
      <c r="D164" s="662" t="s">
        <v>1544</v>
      </c>
      <c r="E164" s="662" t="s">
        <v>2539</v>
      </c>
      <c r="F164" s="665"/>
      <c r="G164" s="665"/>
      <c r="H164" s="678">
        <v>0</v>
      </c>
      <c r="I164" s="665">
        <v>16</v>
      </c>
      <c r="J164" s="665">
        <v>6314.2400000000007</v>
      </c>
      <c r="K164" s="678">
        <v>1</v>
      </c>
      <c r="L164" s="665">
        <v>16</v>
      </c>
      <c r="M164" s="666">
        <v>6314.2400000000007</v>
      </c>
    </row>
    <row r="165" spans="1:13" ht="14.4" customHeight="1" x14ac:dyDescent="0.3">
      <c r="A165" s="661" t="s">
        <v>2371</v>
      </c>
      <c r="B165" s="662" t="s">
        <v>2256</v>
      </c>
      <c r="C165" s="662" t="s">
        <v>2620</v>
      </c>
      <c r="D165" s="662" t="s">
        <v>1544</v>
      </c>
      <c r="E165" s="662" t="s">
        <v>2621</v>
      </c>
      <c r="F165" s="665"/>
      <c r="G165" s="665"/>
      <c r="H165" s="678">
        <v>0</v>
      </c>
      <c r="I165" s="665">
        <v>4</v>
      </c>
      <c r="J165" s="665">
        <v>1753.96</v>
      </c>
      <c r="K165" s="678">
        <v>1</v>
      </c>
      <c r="L165" s="665">
        <v>4</v>
      </c>
      <c r="M165" s="666">
        <v>1753.96</v>
      </c>
    </row>
    <row r="166" spans="1:13" ht="14.4" customHeight="1" x14ac:dyDescent="0.3">
      <c r="A166" s="661" t="s">
        <v>2371</v>
      </c>
      <c r="B166" s="662" t="s">
        <v>2256</v>
      </c>
      <c r="C166" s="662" t="s">
        <v>3712</v>
      </c>
      <c r="D166" s="662" t="s">
        <v>3713</v>
      </c>
      <c r="E166" s="662" t="s">
        <v>3714</v>
      </c>
      <c r="F166" s="665">
        <v>2</v>
      </c>
      <c r="G166" s="665">
        <v>0</v>
      </c>
      <c r="H166" s="678"/>
      <c r="I166" s="665"/>
      <c r="J166" s="665"/>
      <c r="K166" s="678"/>
      <c r="L166" s="665">
        <v>2</v>
      </c>
      <c r="M166" s="666">
        <v>0</v>
      </c>
    </row>
    <row r="167" spans="1:13" ht="14.4" customHeight="1" x14ac:dyDescent="0.3">
      <c r="A167" s="661" t="s">
        <v>2371</v>
      </c>
      <c r="B167" s="662" t="s">
        <v>4597</v>
      </c>
      <c r="C167" s="662" t="s">
        <v>2527</v>
      </c>
      <c r="D167" s="662" t="s">
        <v>2528</v>
      </c>
      <c r="E167" s="662" t="s">
        <v>2529</v>
      </c>
      <c r="F167" s="665">
        <v>1</v>
      </c>
      <c r="G167" s="665">
        <v>670.97</v>
      </c>
      <c r="H167" s="678">
        <v>1</v>
      </c>
      <c r="I167" s="665"/>
      <c r="J167" s="665"/>
      <c r="K167" s="678">
        <v>0</v>
      </c>
      <c r="L167" s="665">
        <v>1</v>
      </c>
      <c r="M167" s="666">
        <v>670.97</v>
      </c>
    </row>
    <row r="168" spans="1:13" ht="14.4" customHeight="1" x14ac:dyDescent="0.3">
      <c r="A168" s="661" t="s">
        <v>2371</v>
      </c>
      <c r="B168" s="662" t="s">
        <v>4597</v>
      </c>
      <c r="C168" s="662" t="s">
        <v>3037</v>
      </c>
      <c r="D168" s="662" t="s">
        <v>2528</v>
      </c>
      <c r="E168" s="662" t="s">
        <v>3038</v>
      </c>
      <c r="F168" s="665">
        <v>1</v>
      </c>
      <c r="G168" s="665">
        <v>0</v>
      </c>
      <c r="H168" s="678"/>
      <c r="I168" s="665"/>
      <c r="J168" s="665"/>
      <c r="K168" s="678"/>
      <c r="L168" s="665">
        <v>1</v>
      </c>
      <c r="M168" s="666">
        <v>0</v>
      </c>
    </row>
    <row r="169" spans="1:13" ht="14.4" customHeight="1" x14ac:dyDescent="0.3">
      <c r="A169" s="661" t="s">
        <v>2371</v>
      </c>
      <c r="B169" s="662" t="s">
        <v>2265</v>
      </c>
      <c r="C169" s="662" t="s">
        <v>3620</v>
      </c>
      <c r="D169" s="662" t="s">
        <v>3621</v>
      </c>
      <c r="E169" s="662" t="s">
        <v>3622</v>
      </c>
      <c r="F169" s="665">
        <v>1</v>
      </c>
      <c r="G169" s="665">
        <v>79.03</v>
      </c>
      <c r="H169" s="678">
        <v>1</v>
      </c>
      <c r="I169" s="665"/>
      <c r="J169" s="665"/>
      <c r="K169" s="678">
        <v>0</v>
      </c>
      <c r="L169" s="665">
        <v>1</v>
      </c>
      <c r="M169" s="666">
        <v>79.03</v>
      </c>
    </row>
    <row r="170" spans="1:13" ht="14.4" customHeight="1" x14ac:dyDescent="0.3">
      <c r="A170" s="661" t="s">
        <v>2371</v>
      </c>
      <c r="B170" s="662" t="s">
        <v>2271</v>
      </c>
      <c r="C170" s="662" t="s">
        <v>2456</v>
      </c>
      <c r="D170" s="662" t="s">
        <v>1712</v>
      </c>
      <c r="E170" s="662" t="s">
        <v>2457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2371</v>
      </c>
      <c r="B171" s="662" t="s">
        <v>2271</v>
      </c>
      <c r="C171" s="662" t="s">
        <v>1872</v>
      </c>
      <c r="D171" s="662" t="s">
        <v>1712</v>
      </c>
      <c r="E171" s="662" t="s">
        <v>2273</v>
      </c>
      <c r="F171" s="665"/>
      <c r="G171" s="665"/>
      <c r="H171" s="678">
        <v>0</v>
      </c>
      <c r="I171" s="665">
        <v>6</v>
      </c>
      <c r="J171" s="665">
        <v>926.16000000000008</v>
      </c>
      <c r="K171" s="678">
        <v>1</v>
      </c>
      <c r="L171" s="665">
        <v>6</v>
      </c>
      <c r="M171" s="666">
        <v>926.16000000000008</v>
      </c>
    </row>
    <row r="172" spans="1:13" ht="14.4" customHeight="1" x14ac:dyDescent="0.3">
      <c r="A172" s="661" t="s">
        <v>2371</v>
      </c>
      <c r="B172" s="662" t="s">
        <v>2271</v>
      </c>
      <c r="C172" s="662" t="s">
        <v>1876</v>
      </c>
      <c r="D172" s="662" t="s">
        <v>2279</v>
      </c>
      <c r="E172" s="662" t="s">
        <v>2280</v>
      </c>
      <c r="F172" s="665"/>
      <c r="G172" s="665"/>
      <c r="H172" s="678">
        <v>0</v>
      </c>
      <c r="I172" s="665">
        <v>3</v>
      </c>
      <c r="J172" s="665">
        <v>448.56000000000006</v>
      </c>
      <c r="K172" s="678">
        <v>1</v>
      </c>
      <c r="L172" s="665">
        <v>3</v>
      </c>
      <c r="M172" s="666">
        <v>448.56000000000006</v>
      </c>
    </row>
    <row r="173" spans="1:13" ht="14.4" customHeight="1" x14ac:dyDescent="0.3">
      <c r="A173" s="661" t="s">
        <v>2371</v>
      </c>
      <c r="B173" s="662" t="s">
        <v>2271</v>
      </c>
      <c r="C173" s="662" t="s">
        <v>1711</v>
      </c>
      <c r="D173" s="662" t="s">
        <v>1712</v>
      </c>
      <c r="E173" s="662" t="s">
        <v>2272</v>
      </c>
      <c r="F173" s="665"/>
      <c r="G173" s="665"/>
      <c r="H173" s="678">
        <v>0</v>
      </c>
      <c r="I173" s="665">
        <v>3</v>
      </c>
      <c r="J173" s="665">
        <v>675.18000000000006</v>
      </c>
      <c r="K173" s="678">
        <v>1</v>
      </c>
      <c r="L173" s="665">
        <v>3</v>
      </c>
      <c r="M173" s="666">
        <v>675.18000000000006</v>
      </c>
    </row>
    <row r="174" spans="1:13" ht="14.4" customHeight="1" x14ac:dyDescent="0.3">
      <c r="A174" s="661" t="s">
        <v>2371</v>
      </c>
      <c r="B174" s="662" t="s">
        <v>4598</v>
      </c>
      <c r="C174" s="662" t="s">
        <v>3052</v>
      </c>
      <c r="D174" s="662" t="s">
        <v>3053</v>
      </c>
      <c r="E174" s="662" t="s">
        <v>3054</v>
      </c>
      <c r="F174" s="665"/>
      <c r="G174" s="665"/>
      <c r="H174" s="678"/>
      <c r="I174" s="665">
        <v>1</v>
      </c>
      <c r="J174" s="665">
        <v>0</v>
      </c>
      <c r="K174" s="678"/>
      <c r="L174" s="665">
        <v>1</v>
      </c>
      <c r="M174" s="666">
        <v>0</v>
      </c>
    </row>
    <row r="175" spans="1:13" ht="14.4" customHeight="1" x14ac:dyDescent="0.3">
      <c r="A175" s="661" t="s">
        <v>2371</v>
      </c>
      <c r="B175" s="662" t="s">
        <v>2305</v>
      </c>
      <c r="C175" s="662" t="s">
        <v>2749</v>
      </c>
      <c r="D175" s="662" t="s">
        <v>2750</v>
      </c>
      <c r="E175" s="662" t="s">
        <v>2751</v>
      </c>
      <c r="F175" s="665"/>
      <c r="G175" s="665"/>
      <c r="H175" s="678">
        <v>0</v>
      </c>
      <c r="I175" s="665">
        <v>3</v>
      </c>
      <c r="J175" s="665">
        <v>3273.2699999999995</v>
      </c>
      <c r="K175" s="678">
        <v>1</v>
      </c>
      <c r="L175" s="665">
        <v>3</v>
      </c>
      <c r="M175" s="666">
        <v>3273.2699999999995</v>
      </c>
    </row>
    <row r="176" spans="1:13" ht="14.4" customHeight="1" x14ac:dyDescent="0.3">
      <c r="A176" s="661" t="s">
        <v>2371</v>
      </c>
      <c r="B176" s="662" t="s">
        <v>2305</v>
      </c>
      <c r="C176" s="662" t="s">
        <v>2752</v>
      </c>
      <c r="D176" s="662" t="s">
        <v>2750</v>
      </c>
      <c r="E176" s="662" t="s">
        <v>2753</v>
      </c>
      <c r="F176" s="665"/>
      <c r="G176" s="665"/>
      <c r="H176" s="678">
        <v>0</v>
      </c>
      <c r="I176" s="665">
        <v>5</v>
      </c>
      <c r="J176" s="665">
        <v>19094.3</v>
      </c>
      <c r="K176" s="678">
        <v>1</v>
      </c>
      <c r="L176" s="665">
        <v>5</v>
      </c>
      <c r="M176" s="666">
        <v>19094.3</v>
      </c>
    </row>
    <row r="177" spans="1:13" ht="14.4" customHeight="1" x14ac:dyDescent="0.3">
      <c r="A177" s="661" t="s">
        <v>2371</v>
      </c>
      <c r="B177" s="662" t="s">
        <v>2326</v>
      </c>
      <c r="C177" s="662" t="s">
        <v>1643</v>
      </c>
      <c r="D177" s="662" t="s">
        <v>1644</v>
      </c>
      <c r="E177" s="662" t="s">
        <v>2327</v>
      </c>
      <c r="F177" s="665"/>
      <c r="G177" s="665"/>
      <c r="H177" s="678">
        <v>0</v>
      </c>
      <c r="I177" s="665">
        <v>2</v>
      </c>
      <c r="J177" s="665">
        <v>127.5</v>
      </c>
      <c r="K177" s="678">
        <v>1</v>
      </c>
      <c r="L177" s="665">
        <v>2</v>
      </c>
      <c r="M177" s="666">
        <v>127.5</v>
      </c>
    </row>
    <row r="178" spans="1:13" ht="14.4" customHeight="1" x14ac:dyDescent="0.3">
      <c r="A178" s="661" t="s">
        <v>2371</v>
      </c>
      <c r="B178" s="662" t="s">
        <v>2330</v>
      </c>
      <c r="C178" s="662" t="s">
        <v>3687</v>
      </c>
      <c r="D178" s="662" t="s">
        <v>1532</v>
      </c>
      <c r="E178" s="662" t="s">
        <v>3688</v>
      </c>
      <c r="F178" s="665"/>
      <c r="G178" s="665"/>
      <c r="H178" s="678"/>
      <c r="I178" s="665">
        <v>1</v>
      </c>
      <c r="J178" s="665">
        <v>0</v>
      </c>
      <c r="K178" s="678"/>
      <c r="L178" s="665">
        <v>1</v>
      </c>
      <c r="M178" s="666">
        <v>0</v>
      </c>
    </row>
    <row r="179" spans="1:13" ht="14.4" customHeight="1" x14ac:dyDescent="0.3">
      <c r="A179" s="661" t="s">
        <v>2373</v>
      </c>
      <c r="B179" s="662" t="s">
        <v>2199</v>
      </c>
      <c r="C179" s="662" t="s">
        <v>2439</v>
      </c>
      <c r="D179" s="662" t="s">
        <v>1548</v>
      </c>
      <c r="E179" s="662" t="s">
        <v>2206</v>
      </c>
      <c r="F179" s="665"/>
      <c r="G179" s="665"/>
      <c r="H179" s="678">
        <v>0</v>
      </c>
      <c r="I179" s="665">
        <v>2</v>
      </c>
      <c r="J179" s="665">
        <v>981.78</v>
      </c>
      <c r="K179" s="678">
        <v>1</v>
      </c>
      <c r="L179" s="665">
        <v>2</v>
      </c>
      <c r="M179" s="666">
        <v>981.78</v>
      </c>
    </row>
    <row r="180" spans="1:13" ht="14.4" customHeight="1" x14ac:dyDescent="0.3">
      <c r="A180" s="661" t="s">
        <v>2373</v>
      </c>
      <c r="B180" s="662" t="s">
        <v>2199</v>
      </c>
      <c r="C180" s="662" t="s">
        <v>1547</v>
      </c>
      <c r="D180" s="662" t="s">
        <v>1548</v>
      </c>
      <c r="E180" s="662" t="s">
        <v>2207</v>
      </c>
      <c r="F180" s="665"/>
      <c r="G180" s="665"/>
      <c r="H180" s="678">
        <v>0</v>
      </c>
      <c r="I180" s="665">
        <v>2</v>
      </c>
      <c r="J180" s="665">
        <v>1847.48</v>
      </c>
      <c r="K180" s="678">
        <v>1</v>
      </c>
      <c r="L180" s="665">
        <v>2</v>
      </c>
      <c r="M180" s="666">
        <v>1847.48</v>
      </c>
    </row>
    <row r="181" spans="1:13" ht="14.4" customHeight="1" x14ac:dyDescent="0.3">
      <c r="A181" s="661" t="s">
        <v>2373</v>
      </c>
      <c r="B181" s="662" t="s">
        <v>4594</v>
      </c>
      <c r="C181" s="662" t="s">
        <v>2782</v>
      </c>
      <c r="D181" s="662" t="s">
        <v>2783</v>
      </c>
      <c r="E181" s="662" t="s">
        <v>2784</v>
      </c>
      <c r="F181" s="665"/>
      <c r="G181" s="665"/>
      <c r="H181" s="678">
        <v>0</v>
      </c>
      <c r="I181" s="665">
        <v>1</v>
      </c>
      <c r="J181" s="665">
        <v>394.64</v>
      </c>
      <c r="K181" s="678">
        <v>1</v>
      </c>
      <c r="L181" s="665">
        <v>1</v>
      </c>
      <c r="M181" s="666">
        <v>394.64</v>
      </c>
    </row>
    <row r="182" spans="1:13" ht="14.4" customHeight="1" x14ac:dyDescent="0.3">
      <c r="A182" s="661" t="s">
        <v>2373</v>
      </c>
      <c r="B182" s="662" t="s">
        <v>4596</v>
      </c>
      <c r="C182" s="662" t="s">
        <v>2877</v>
      </c>
      <c r="D182" s="662" t="s">
        <v>2872</v>
      </c>
      <c r="E182" s="662" t="s">
        <v>2873</v>
      </c>
      <c r="F182" s="665">
        <v>2</v>
      </c>
      <c r="G182" s="665">
        <v>1708.54</v>
      </c>
      <c r="H182" s="678">
        <v>1</v>
      </c>
      <c r="I182" s="665"/>
      <c r="J182" s="665"/>
      <c r="K182" s="678">
        <v>0</v>
      </c>
      <c r="L182" s="665">
        <v>2</v>
      </c>
      <c r="M182" s="666">
        <v>1708.54</v>
      </c>
    </row>
    <row r="183" spans="1:13" ht="14.4" customHeight="1" x14ac:dyDescent="0.3">
      <c r="A183" s="661" t="s">
        <v>2373</v>
      </c>
      <c r="B183" s="662" t="s">
        <v>2256</v>
      </c>
      <c r="C183" s="662" t="s">
        <v>2893</v>
      </c>
      <c r="D183" s="662" t="s">
        <v>2894</v>
      </c>
      <c r="E183" s="662" t="s">
        <v>2895</v>
      </c>
      <c r="F183" s="665">
        <v>3</v>
      </c>
      <c r="G183" s="665">
        <v>1315.47</v>
      </c>
      <c r="H183" s="678">
        <v>1</v>
      </c>
      <c r="I183" s="665"/>
      <c r="J183" s="665"/>
      <c r="K183" s="678">
        <v>0</v>
      </c>
      <c r="L183" s="665">
        <v>3</v>
      </c>
      <c r="M183" s="666">
        <v>1315.47</v>
      </c>
    </row>
    <row r="184" spans="1:13" ht="14.4" customHeight="1" x14ac:dyDescent="0.3">
      <c r="A184" s="661" t="s">
        <v>2373</v>
      </c>
      <c r="B184" s="662" t="s">
        <v>2256</v>
      </c>
      <c r="C184" s="662" t="s">
        <v>2538</v>
      </c>
      <c r="D184" s="662" t="s">
        <v>1544</v>
      </c>
      <c r="E184" s="662" t="s">
        <v>2539</v>
      </c>
      <c r="F184" s="665"/>
      <c r="G184" s="665"/>
      <c r="H184" s="678">
        <v>0</v>
      </c>
      <c r="I184" s="665">
        <v>19</v>
      </c>
      <c r="J184" s="665">
        <v>7498.16</v>
      </c>
      <c r="K184" s="678">
        <v>1</v>
      </c>
      <c r="L184" s="665">
        <v>19</v>
      </c>
      <c r="M184" s="666">
        <v>7498.16</v>
      </c>
    </row>
    <row r="185" spans="1:13" ht="14.4" customHeight="1" x14ac:dyDescent="0.3">
      <c r="A185" s="661" t="s">
        <v>2373</v>
      </c>
      <c r="B185" s="662" t="s">
        <v>2256</v>
      </c>
      <c r="C185" s="662" t="s">
        <v>2620</v>
      </c>
      <c r="D185" s="662" t="s">
        <v>1544</v>
      </c>
      <c r="E185" s="662" t="s">
        <v>2621</v>
      </c>
      <c r="F185" s="665"/>
      <c r="G185" s="665"/>
      <c r="H185" s="678">
        <v>0</v>
      </c>
      <c r="I185" s="665">
        <v>39</v>
      </c>
      <c r="J185" s="665">
        <v>17101.109999999997</v>
      </c>
      <c r="K185" s="678">
        <v>1</v>
      </c>
      <c r="L185" s="665">
        <v>39</v>
      </c>
      <c r="M185" s="666">
        <v>17101.109999999997</v>
      </c>
    </row>
    <row r="186" spans="1:13" ht="14.4" customHeight="1" x14ac:dyDescent="0.3">
      <c r="A186" s="661" t="s">
        <v>2373</v>
      </c>
      <c r="B186" s="662" t="s">
        <v>4597</v>
      </c>
      <c r="C186" s="662" t="s">
        <v>2527</v>
      </c>
      <c r="D186" s="662" t="s">
        <v>2528</v>
      </c>
      <c r="E186" s="662" t="s">
        <v>2529</v>
      </c>
      <c r="F186" s="665">
        <v>2</v>
      </c>
      <c r="G186" s="665">
        <v>1341.94</v>
      </c>
      <c r="H186" s="678">
        <v>1</v>
      </c>
      <c r="I186" s="665"/>
      <c r="J186" s="665"/>
      <c r="K186" s="678">
        <v>0</v>
      </c>
      <c r="L186" s="665">
        <v>2</v>
      </c>
      <c r="M186" s="666">
        <v>1341.94</v>
      </c>
    </row>
    <row r="187" spans="1:13" ht="14.4" customHeight="1" x14ac:dyDescent="0.3">
      <c r="A187" s="661" t="s">
        <v>2373</v>
      </c>
      <c r="B187" s="662" t="s">
        <v>2271</v>
      </c>
      <c r="C187" s="662" t="s">
        <v>1872</v>
      </c>
      <c r="D187" s="662" t="s">
        <v>1712</v>
      </c>
      <c r="E187" s="662" t="s">
        <v>2273</v>
      </c>
      <c r="F187" s="665"/>
      <c r="G187" s="665"/>
      <c r="H187" s="678">
        <v>0</v>
      </c>
      <c r="I187" s="665">
        <v>2</v>
      </c>
      <c r="J187" s="665">
        <v>308.72000000000003</v>
      </c>
      <c r="K187" s="678">
        <v>1</v>
      </c>
      <c r="L187" s="665">
        <v>2</v>
      </c>
      <c r="M187" s="666">
        <v>308.72000000000003</v>
      </c>
    </row>
    <row r="188" spans="1:13" ht="14.4" customHeight="1" x14ac:dyDescent="0.3">
      <c r="A188" s="661" t="s">
        <v>2373</v>
      </c>
      <c r="B188" s="662" t="s">
        <v>2271</v>
      </c>
      <c r="C188" s="662" t="s">
        <v>1876</v>
      </c>
      <c r="D188" s="662" t="s">
        <v>2279</v>
      </c>
      <c r="E188" s="662" t="s">
        <v>2280</v>
      </c>
      <c r="F188" s="665"/>
      <c r="G188" s="665"/>
      <c r="H188" s="678">
        <v>0</v>
      </c>
      <c r="I188" s="665">
        <v>4</v>
      </c>
      <c r="J188" s="665">
        <v>598.08000000000004</v>
      </c>
      <c r="K188" s="678">
        <v>1</v>
      </c>
      <c r="L188" s="665">
        <v>4</v>
      </c>
      <c r="M188" s="666">
        <v>598.08000000000004</v>
      </c>
    </row>
    <row r="189" spans="1:13" ht="14.4" customHeight="1" x14ac:dyDescent="0.3">
      <c r="A189" s="661" t="s">
        <v>2373</v>
      </c>
      <c r="B189" s="662" t="s">
        <v>4598</v>
      </c>
      <c r="C189" s="662" t="s">
        <v>2890</v>
      </c>
      <c r="D189" s="662" t="s">
        <v>2891</v>
      </c>
      <c r="E189" s="662" t="s">
        <v>2892</v>
      </c>
      <c r="F189" s="665"/>
      <c r="G189" s="665"/>
      <c r="H189" s="678"/>
      <c r="I189" s="665">
        <v>2</v>
      </c>
      <c r="J189" s="665">
        <v>0</v>
      </c>
      <c r="K189" s="678"/>
      <c r="L189" s="665">
        <v>2</v>
      </c>
      <c r="M189" s="666">
        <v>0</v>
      </c>
    </row>
    <row r="190" spans="1:13" ht="14.4" customHeight="1" x14ac:dyDescent="0.3">
      <c r="A190" s="661" t="s">
        <v>2373</v>
      </c>
      <c r="B190" s="662" t="s">
        <v>4598</v>
      </c>
      <c r="C190" s="662" t="s">
        <v>3768</v>
      </c>
      <c r="D190" s="662" t="s">
        <v>2891</v>
      </c>
      <c r="E190" s="662" t="s">
        <v>3769</v>
      </c>
      <c r="F190" s="665"/>
      <c r="G190" s="665"/>
      <c r="H190" s="678">
        <v>0</v>
      </c>
      <c r="I190" s="665">
        <v>2</v>
      </c>
      <c r="J190" s="665">
        <v>1004.62</v>
      </c>
      <c r="K190" s="678">
        <v>1</v>
      </c>
      <c r="L190" s="665">
        <v>2</v>
      </c>
      <c r="M190" s="666">
        <v>1004.62</v>
      </c>
    </row>
    <row r="191" spans="1:13" ht="14.4" customHeight="1" x14ac:dyDescent="0.3">
      <c r="A191" s="661" t="s">
        <v>2373</v>
      </c>
      <c r="B191" s="662" t="s">
        <v>2305</v>
      </c>
      <c r="C191" s="662" t="s">
        <v>2749</v>
      </c>
      <c r="D191" s="662" t="s">
        <v>2750</v>
      </c>
      <c r="E191" s="662" t="s">
        <v>2751</v>
      </c>
      <c r="F191" s="665"/>
      <c r="G191" s="665"/>
      <c r="H191" s="678">
        <v>0</v>
      </c>
      <c r="I191" s="665">
        <v>5</v>
      </c>
      <c r="J191" s="665">
        <v>5455.4499999999989</v>
      </c>
      <c r="K191" s="678">
        <v>1</v>
      </c>
      <c r="L191" s="665">
        <v>5</v>
      </c>
      <c r="M191" s="666">
        <v>5455.4499999999989</v>
      </c>
    </row>
    <row r="192" spans="1:13" ht="14.4" customHeight="1" x14ac:dyDescent="0.3">
      <c r="A192" s="661" t="s">
        <v>2373</v>
      </c>
      <c r="B192" s="662" t="s">
        <v>2305</v>
      </c>
      <c r="C192" s="662" t="s">
        <v>2752</v>
      </c>
      <c r="D192" s="662" t="s">
        <v>2750</v>
      </c>
      <c r="E192" s="662" t="s">
        <v>2753</v>
      </c>
      <c r="F192" s="665"/>
      <c r="G192" s="665"/>
      <c r="H192" s="678">
        <v>0</v>
      </c>
      <c r="I192" s="665">
        <v>20</v>
      </c>
      <c r="J192" s="665">
        <v>76377.2</v>
      </c>
      <c r="K192" s="678">
        <v>1</v>
      </c>
      <c r="L192" s="665">
        <v>20</v>
      </c>
      <c r="M192" s="666">
        <v>76377.2</v>
      </c>
    </row>
    <row r="193" spans="1:13" ht="14.4" customHeight="1" x14ac:dyDescent="0.3">
      <c r="A193" s="661" t="s">
        <v>2374</v>
      </c>
      <c r="B193" s="662" t="s">
        <v>2187</v>
      </c>
      <c r="C193" s="662" t="s">
        <v>3847</v>
      </c>
      <c r="D193" s="662" t="s">
        <v>3315</v>
      </c>
      <c r="E193" s="662" t="s">
        <v>3848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2374</v>
      </c>
      <c r="B194" s="662" t="s">
        <v>2199</v>
      </c>
      <c r="C194" s="662" t="s">
        <v>2439</v>
      </c>
      <c r="D194" s="662" t="s">
        <v>1548</v>
      </c>
      <c r="E194" s="662" t="s">
        <v>2206</v>
      </c>
      <c r="F194" s="665"/>
      <c r="G194" s="665"/>
      <c r="H194" s="678">
        <v>0</v>
      </c>
      <c r="I194" s="665">
        <v>6</v>
      </c>
      <c r="J194" s="665">
        <v>3050.3399999999997</v>
      </c>
      <c r="K194" s="678">
        <v>1</v>
      </c>
      <c r="L194" s="665">
        <v>6</v>
      </c>
      <c r="M194" s="666">
        <v>3050.3399999999997</v>
      </c>
    </row>
    <row r="195" spans="1:13" ht="14.4" customHeight="1" x14ac:dyDescent="0.3">
      <c r="A195" s="661" t="s">
        <v>2374</v>
      </c>
      <c r="B195" s="662" t="s">
        <v>2199</v>
      </c>
      <c r="C195" s="662" t="s">
        <v>2480</v>
      </c>
      <c r="D195" s="662" t="s">
        <v>1548</v>
      </c>
      <c r="E195" s="662" t="s">
        <v>2481</v>
      </c>
      <c r="F195" s="665"/>
      <c r="G195" s="665"/>
      <c r="H195" s="678">
        <v>0</v>
      </c>
      <c r="I195" s="665">
        <v>2</v>
      </c>
      <c r="J195" s="665">
        <v>294.52</v>
      </c>
      <c r="K195" s="678">
        <v>1</v>
      </c>
      <c r="L195" s="665">
        <v>2</v>
      </c>
      <c r="M195" s="666">
        <v>294.52</v>
      </c>
    </row>
    <row r="196" spans="1:13" ht="14.4" customHeight="1" x14ac:dyDescent="0.3">
      <c r="A196" s="661" t="s">
        <v>2374</v>
      </c>
      <c r="B196" s="662" t="s">
        <v>2199</v>
      </c>
      <c r="C196" s="662" t="s">
        <v>1547</v>
      </c>
      <c r="D196" s="662" t="s">
        <v>1548</v>
      </c>
      <c r="E196" s="662" t="s">
        <v>2207</v>
      </c>
      <c r="F196" s="665"/>
      <c r="G196" s="665"/>
      <c r="H196" s="678">
        <v>0</v>
      </c>
      <c r="I196" s="665">
        <v>1</v>
      </c>
      <c r="J196" s="665">
        <v>923.74</v>
      </c>
      <c r="K196" s="678">
        <v>1</v>
      </c>
      <c r="L196" s="665">
        <v>1</v>
      </c>
      <c r="M196" s="666">
        <v>923.74</v>
      </c>
    </row>
    <row r="197" spans="1:13" ht="14.4" customHeight="1" x14ac:dyDescent="0.3">
      <c r="A197" s="661" t="s">
        <v>2374</v>
      </c>
      <c r="B197" s="662" t="s">
        <v>2199</v>
      </c>
      <c r="C197" s="662" t="s">
        <v>1573</v>
      </c>
      <c r="D197" s="662" t="s">
        <v>1574</v>
      </c>
      <c r="E197" s="662" t="s">
        <v>2208</v>
      </c>
      <c r="F197" s="665"/>
      <c r="G197" s="665"/>
      <c r="H197" s="678">
        <v>0</v>
      </c>
      <c r="I197" s="665">
        <v>1</v>
      </c>
      <c r="J197" s="665">
        <v>1847.49</v>
      </c>
      <c r="K197" s="678">
        <v>1</v>
      </c>
      <c r="L197" s="665">
        <v>1</v>
      </c>
      <c r="M197" s="666">
        <v>1847.49</v>
      </c>
    </row>
    <row r="198" spans="1:13" ht="14.4" customHeight="1" x14ac:dyDescent="0.3">
      <c r="A198" s="661" t="s">
        <v>2374</v>
      </c>
      <c r="B198" s="662" t="s">
        <v>2199</v>
      </c>
      <c r="C198" s="662" t="s">
        <v>2582</v>
      </c>
      <c r="D198" s="662" t="s">
        <v>1548</v>
      </c>
      <c r="E198" s="662" t="s">
        <v>2583</v>
      </c>
      <c r="F198" s="665">
        <v>4</v>
      </c>
      <c r="G198" s="665">
        <v>0</v>
      </c>
      <c r="H198" s="678"/>
      <c r="I198" s="665"/>
      <c r="J198" s="665"/>
      <c r="K198" s="678"/>
      <c r="L198" s="665">
        <v>4</v>
      </c>
      <c r="M198" s="666">
        <v>0</v>
      </c>
    </row>
    <row r="199" spans="1:13" ht="14.4" customHeight="1" x14ac:dyDescent="0.3">
      <c r="A199" s="661" t="s">
        <v>2374</v>
      </c>
      <c r="B199" s="662" t="s">
        <v>4594</v>
      </c>
      <c r="C199" s="662" t="s">
        <v>2782</v>
      </c>
      <c r="D199" s="662" t="s">
        <v>2783</v>
      </c>
      <c r="E199" s="662" t="s">
        <v>2784</v>
      </c>
      <c r="F199" s="665"/>
      <c r="G199" s="665"/>
      <c r="H199" s="678">
        <v>0</v>
      </c>
      <c r="I199" s="665">
        <v>1</v>
      </c>
      <c r="J199" s="665">
        <v>394.64</v>
      </c>
      <c r="K199" s="678">
        <v>1</v>
      </c>
      <c r="L199" s="665">
        <v>1</v>
      </c>
      <c r="M199" s="666">
        <v>394.64</v>
      </c>
    </row>
    <row r="200" spans="1:13" ht="14.4" customHeight="1" x14ac:dyDescent="0.3">
      <c r="A200" s="661" t="s">
        <v>2374</v>
      </c>
      <c r="B200" s="662" t="s">
        <v>4594</v>
      </c>
      <c r="C200" s="662" t="s">
        <v>3816</v>
      </c>
      <c r="D200" s="662" t="s">
        <v>3817</v>
      </c>
      <c r="E200" s="662" t="s">
        <v>3818</v>
      </c>
      <c r="F200" s="665"/>
      <c r="G200" s="665"/>
      <c r="H200" s="678">
        <v>0</v>
      </c>
      <c r="I200" s="665">
        <v>3</v>
      </c>
      <c r="J200" s="665">
        <v>197.31</v>
      </c>
      <c r="K200" s="678">
        <v>1</v>
      </c>
      <c r="L200" s="665">
        <v>3</v>
      </c>
      <c r="M200" s="666">
        <v>197.31</v>
      </c>
    </row>
    <row r="201" spans="1:13" ht="14.4" customHeight="1" x14ac:dyDescent="0.3">
      <c r="A201" s="661" t="s">
        <v>2374</v>
      </c>
      <c r="B201" s="662" t="s">
        <v>4594</v>
      </c>
      <c r="C201" s="662" t="s">
        <v>3819</v>
      </c>
      <c r="D201" s="662" t="s">
        <v>2783</v>
      </c>
      <c r="E201" s="662" t="s">
        <v>3820</v>
      </c>
      <c r="F201" s="665"/>
      <c r="G201" s="665"/>
      <c r="H201" s="678">
        <v>0</v>
      </c>
      <c r="I201" s="665">
        <v>3</v>
      </c>
      <c r="J201" s="665">
        <v>394.62</v>
      </c>
      <c r="K201" s="678">
        <v>1</v>
      </c>
      <c r="L201" s="665">
        <v>3</v>
      </c>
      <c r="M201" s="666">
        <v>394.62</v>
      </c>
    </row>
    <row r="202" spans="1:13" ht="14.4" customHeight="1" x14ac:dyDescent="0.3">
      <c r="A202" s="661" t="s">
        <v>2374</v>
      </c>
      <c r="B202" s="662" t="s">
        <v>2224</v>
      </c>
      <c r="C202" s="662" t="s">
        <v>1555</v>
      </c>
      <c r="D202" s="662" t="s">
        <v>1556</v>
      </c>
      <c r="E202" s="662" t="s">
        <v>2225</v>
      </c>
      <c r="F202" s="665"/>
      <c r="G202" s="665"/>
      <c r="H202" s="678">
        <v>0</v>
      </c>
      <c r="I202" s="665">
        <v>1</v>
      </c>
      <c r="J202" s="665">
        <v>35.11</v>
      </c>
      <c r="K202" s="678">
        <v>1</v>
      </c>
      <c r="L202" s="665">
        <v>1</v>
      </c>
      <c r="M202" s="666">
        <v>35.11</v>
      </c>
    </row>
    <row r="203" spans="1:13" ht="14.4" customHeight="1" x14ac:dyDescent="0.3">
      <c r="A203" s="661" t="s">
        <v>2374</v>
      </c>
      <c r="B203" s="662" t="s">
        <v>2247</v>
      </c>
      <c r="C203" s="662" t="s">
        <v>3805</v>
      </c>
      <c r="D203" s="662" t="s">
        <v>2250</v>
      </c>
      <c r="E203" s="662" t="s">
        <v>3806</v>
      </c>
      <c r="F203" s="665"/>
      <c r="G203" s="665"/>
      <c r="H203" s="678">
        <v>0</v>
      </c>
      <c r="I203" s="665">
        <v>1</v>
      </c>
      <c r="J203" s="665">
        <v>392.42</v>
      </c>
      <c r="K203" s="678">
        <v>1</v>
      </c>
      <c r="L203" s="665">
        <v>1</v>
      </c>
      <c r="M203" s="666">
        <v>392.42</v>
      </c>
    </row>
    <row r="204" spans="1:13" ht="14.4" customHeight="1" x14ac:dyDescent="0.3">
      <c r="A204" s="661" t="s">
        <v>2374</v>
      </c>
      <c r="B204" s="662" t="s">
        <v>4595</v>
      </c>
      <c r="C204" s="662" t="s">
        <v>2589</v>
      </c>
      <c r="D204" s="662" t="s">
        <v>2590</v>
      </c>
      <c r="E204" s="662" t="s">
        <v>2591</v>
      </c>
      <c r="F204" s="665"/>
      <c r="G204" s="665"/>
      <c r="H204" s="678">
        <v>0</v>
      </c>
      <c r="I204" s="665">
        <v>9</v>
      </c>
      <c r="J204" s="665">
        <v>899.19</v>
      </c>
      <c r="K204" s="678">
        <v>1</v>
      </c>
      <c r="L204" s="665">
        <v>9</v>
      </c>
      <c r="M204" s="666">
        <v>899.19</v>
      </c>
    </row>
    <row r="205" spans="1:13" ht="14.4" customHeight="1" x14ac:dyDescent="0.3">
      <c r="A205" s="661" t="s">
        <v>2374</v>
      </c>
      <c r="B205" s="662" t="s">
        <v>4596</v>
      </c>
      <c r="C205" s="662" t="s">
        <v>2871</v>
      </c>
      <c r="D205" s="662" t="s">
        <v>2872</v>
      </c>
      <c r="E205" s="662" t="s">
        <v>2873</v>
      </c>
      <c r="F205" s="665">
        <v>4</v>
      </c>
      <c r="G205" s="665">
        <v>3417.08</v>
      </c>
      <c r="H205" s="678">
        <v>1</v>
      </c>
      <c r="I205" s="665"/>
      <c r="J205" s="665"/>
      <c r="K205" s="678">
        <v>0</v>
      </c>
      <c r="L205" s="665">
        <v>4</v>
      </c>
      <c r="M205" s="666">
        <v>3417.08</v>
      </c>
    </row>
    <row r="206" spans="1:13" ht="14.4" customHeight="1" x14ac:dyDescent="0.3">
      <c r="A206" s="661" t="s">
        <v>2374</v>
      </c>
      <c r="B206" s="662" t="s">
        <v>4596</v>
      </c>
      <c r="C206" s="662" t="s">
        <v>2877</v>
      </c>
      <c r="D206" s="662" t="s">
        <v>2872</v>
      </c>
      <c r="E206" s="662" t="s">
        <v>2873</v>
      </c>
      <c r="F206" s="665">
        <v>5</v>
      </c>
      <c r="G206" s="665">
        <v>4271.3500000000004</v>
      </c>
      <c r="H206" s="678">
        <v>1</v>
      </c>
      <c r="I206" s="665"/>
      <c r="J206" s="665"/>
      <c r="K206" s="678">
        <v>0</v>
      </c>
      <c r="L206" s="665">
        <v>5</v>
      </c>
      <c r="M206" s="666">
        <v>4271.3500000000004</v>
      </c>
    </row>
    <row r="207" spans="1:13" ht="14.4" customHeight="1" x14ac:dyDescent="0.3">
      <c r="A207" s="661" t="s">
        <v>2374</v>
      </c>
      <c r="B207" s="662" t="s">
        <v>4596</v>
      </c>
      <c r="C207" s="662" t="s">
        <v>2878</v>
      </c>
      <c r="D207" s="662" t="s">
        <v>2875</v>
      </c>
      <c r="E207" s="662" t="s">
        <v>2876</v>
      </c>
      <c r="F207" s="665">
        <v>7</v>
      </c>
      <c r="G207" s="665">
        <v>11959.849999999999</v>
      </c>
      <c r="H207" s="678">
        <v>1</v>
      </c>
      <c r="I207" s="665"/>
      <c r="J207" s="665"/>
      <c r="K207" s="678">
        <v>0</v>
      </c>
      <c r="L207" s="665">
        <v>7</v>
      </c>
      <c r="M207" s="666">
        <v>11959.849999999999</v>
      </c>
    </row>
    <row r="208" spans="1:13" ht="14.4" customHeight="1" x14ac:dyDescent="0.3">
      <c r="A208" s="661" t="s">
        <v>2374</v>
      </c>
      <c r="B208" s="662" t="s">
        <v>4596</v>
      </c>
      <c r="C208" s="662" t="s">
        <v>3113</v>
      </c>
      <c r="D208" s="662" t="s">
        <v>2872</v>
      </c>
      <c r="E208" s="662" t="s">
        <v>3114</v>
      </c>
      <c r="F208" s="665">
        <v>1</v>
      </c>
      <c r="G208" s="665">
        <v>0</v>
      </c>
      <c r="H208" s="678"/>
      <c r="I208" s="665"/>
      <c r="J208" s="665"/>
      <c r="K208" s="678"/>
      <c r="L208" s="665">
        <v>1</v>
      </c>
      <c r="M208" s="666">
        <v>0</v>
      </c>
    </row>
    <row r="209" spans="1:13" ht="14.4" customHeight="1" x14ac:dyDescent="0.3">
      <c r="A209" s="661" t="s">
        <v>2374</v>
      </c>
      <c r="B209" s="662" t="s">
        <v>4596</v>
      </c>
      <c r="C209" s="662" t="s">
        <v>3866</v>
      </c>
      <c r="D209" s="662" t="s">
        <v>3867</v>
      </c>
      <c r="E209" s="662" t="s">
        <v>2873</v>
      </c>
      <c r="F209" s="665">
        <v>3</v>
      </c>
      <c r="G209" s="665">
        <v>2562.81</v>
      </c>
      <c r="H209" s="678">
        <v>1</v>
      </c>
      <c r="I209" s="665"/>
      <c r="J209" s="665"/>
      <c r="K209" s="678">
        <v>0</v>
      </c>
      <c r="L209" s="665">
        <v>3</v>
      </c>
      <c r="M209" s="666">
        <v>2562.81</v>
      </c>
    </row>
    <row r="210" spans="1:13" ht="14.4" customHeight="1" x14ac:dyDescent="0.3">
      <c r="A210" s="661" t="s">
        <v>2374</v>
      </c>
      <c r="B210" s="662" t="s">
        <v>2256</v>
      </c>
      <c r="C210" s="662" t="s">
        <v>1543</v>
      </c>
      <c r="D210" s="662" t="s">
        <v>1544</v>
      </c>
      <c r="E210" s="662" t="s">
        <v>2257</v>
      </c>
      <c r="F210" s="665"/>
      <c r="G210" s="665"/>
      <c r="H210" s="678">
        <v>0</v>
      </c>
      <c r="I210" s="665">
        <v>8</v>
      </c>
      <c r="J210" s="665">
        <v>1052.32</v>
      </c>
      <c r="K210" s="678">
        <v>1</v>
      </c>
      <c r="L210" s="665">
        <v>8</v>
      </c>
      <c r="M210" s="666">
        <v>1052.32</v>
      </c>
    </row>
    <row r="211" spans="1:13" ht="14.4" customHeight="1" x14ac:dyDescent="0.3">
      <c r="A211" s="661" t="s">
        <v>2374</v>
      </c>
      <c r="B211" s="662" t="s">
        <v>2256</v>
      </c>
      <c r="C211" s="662" t="s">
        <v>2893</v>
      </c>
      <c r="D211" s="662" t="s">
        <v>2894</v>
      </c>
      <c r="E211" s="662" t="s">
        <v>2895</v>
      </c>
      <c r="F211" s="665">
        <v>17</v>
      </c>
      <c r="G211" s="665">
        <v>7454.33</v>
      </c>
      <c r="H211" s="678">
        <v>1</v>
      </c>
      <c r="I211" s="665"/>
      <c r="J211" s="665"/>
      <c r="K211" s="678">
        <v>0</v>
      </c>
      <c r="L211" s="665">
        <v>17</v>
      </c>
      <c r="M211" s="666">
        <v>7454.33</v>
      </c>
    </row>
    <row r="212" spans="1:13" ht="14.4" customHeight="1" x14ac:dyDescent="0.3">
      <c r="A212" s="661" t="s">
        <v>2374</v>
      </c>
      <c r="B212" s="662" t="s">
        <v>2256</v>
      </c>
      <c r="C212" s="662" t="s">
        <v>2538</v>
      </c>
      <c r="D212" s="662" t="s">
        <v>1544</v>
      </c>
      <c r="E212" s="662" t="s">
        <v>2539</v>
      </c>
      <c r="F212" s="665"/>
      <c r="G212" s="665"/>
      <c r="H212" s="678">
        <v>0</v>
      </c>
      <c r="I212" s="665">
        <v>89</v>
      </c>
      <c r="J212" s="665">
        <v>35122.959999999999</v>
      </c>
      <c r="K212" s="678">
        <v>1</v>
      </c>
      <c r="L212" s="665">
        <v>89</v>
      </c>
      <c r="M212" s="666">
        <v>35122.959999999999</v>
      </c>
    </row>
    <row r="213" spans="1:13" ht="14.4" customHeight="1" x14ac:dyDescent="0.3">
      <c r="A213" s="661" t="s">
        <v>2374</v>
      </c>
      <c r="B213" s="662" t="s">
        <v>2256</v>
      </c>
      <c r="C213" s="662" t="s">
        <v>2620</v>
      </c>
      <c r="D213" s="662" t="s">
        <v>1544</v>
      </c>
      <c r="E213" s="662" t="s">
        <v>2621</v>
      </c>
      <c r="F213" s="665"/>
      <c r="G213" s="665"/>
      <c r="H213" s="678">
        <v>0</v>
      </c>
      <c r="I213" s="665">
        <v>7</v>
      </c>
      <c r="J213" s="665">
        <v>3069.43</v>
      </c>
      <c r="K213" s="678">
        <v>1</v>
      </c>
      <c r="L213" s="665">
        <v>7</v>
      </c>
      <c r="M213" s="666">
        <v>3069.43</v>
      </c>
    </row>
    <row r="214" spans="1:13" ht="14.4" customHeight="1" x14ac:dyDescent="0.3">
      <c r="A214" s="661" t="s">
        <v>2374</v>
      </c>
      <c r="B214" s="662" t="s">
        <v>2256</v>
      </c>
      <c r="C214" s="662" t="s">
        <v>3870</v>
      </c>
      <c r="D214" s="662" t="s">
        <v>3646</v>
      </c>
      <c r="E214" s="662" t="s">
        <v>3871</v>
      </c>
      <c r="F214" s="665">
        <v>1</v>
      </c>
      <c r="G214" s="665">
        <v>0</v>
      </c>
      <c r="H214" s="678"/>
      <c r="I214" s="665"/>
      <c r="J214" s="665"/>
      <c r="K214" s="678"/>
      <c r="L214" s="665">
        <v>1</v>
      </c>
      <c r="M214" s="666">
        <v>0</v>
      </c>
    </row>
    <row r="215" spans="1:13" ht="14.4" customHeight="1" x14ac:dyDescent="0.3">
      <c r="A215" s="661" t="s">
        <v>2374</v>
      </c>
      <c r="B215" s="662" t="s">
        <v>4597</v>
      </c>
      <c r="C215" s="662" t="s">
        <v>2527</v>
      </c>
      <c r="D215" s="662" t="s">
        <v>2528</v>
      </c>
      <c r="E215" s="662" t="s">
        <v>2529</v>
      </c>
      <c r="F215" s="665"/>
      <c r="G215" s="665"/>
      <c r="H215" s="678">
        <v>0</v>
      </c>
      <c r="I215" s="665">
        <v>3</v>
      </c>
      <c r="J215" s="665">
        <v>2012.91</v>
      </c>
      <c r="K215" s="678">
        <v>1</v>
      </c>
      <c r="L215" s="665">
        <v>3</v>
      </c>
      <c r="M215" s="666">
        <v>2012.91</v>
      </c>
    </row>
    <row r="216" spans="1:13" ht="14.4" customHeight="1" x14ac:dyDescent="0.3">
      <c r="A216" s="661" t="s">
        <v>2374</v>
      </c>
      <c r="B216" s="662" t="s">
        <v>2265</v>
      </c>
      <c r="C216" s="662" t="s">
        <v>3842</v>
      </c>
      <c r="D216" s="662" t="s">
        <v>3843</v>
      </c>
      <c r="E216" s="662" t="s">
        <v>3844</v>
      </c>
      <c r="F216" s="665"/>
      <c r="G216" s="665"/>
      <c r="H216" s="678">
        <v>0</v>
      </c>
      <c r="I216" s="665">
        <v>1</v>
      </c>
      <c r="J216" s="665">
        <v>69.55</v>
      </c>
      <c r="K216" s="678">
        <v>1</v>
      </c>
      <c r="L216" s="665">
        <v>1</v>
      </c>
      <c r="M216" s="666">
        <v>69.55</v>
      </c>
    </row>
    <row r="217" spans="1:13" ht="14.4" customHeight="1" x14ac:dyDescent="0.3">
      <c r="A217" s="661" t="s">
        <v>2374</v>
      </c>
      <c r="B217" s="662" t="s">
        <v>2265</v>
      </c>
      <c r="C217" s="662" t="s">
        <v>1699</v>
      </c>
      <c r="D217" s="662" t="s">
        <v>1700</v>
      </c>
      <c r="E217" s="662" t="s">
        <v>2268</v>
      </c>
      <c r="F217" s="665"/>
      <c r="G217" s="665"/>
      <c r="H217" s="678">
        <v>0</v>
      </c>
      <c r="I217" s="665">
        <v>1</v>
      </c>
      <c r="J217" s="665">
        <v>46.07</v>
      </c>
      <c r="K217" s="678">
        <v>1</v>
      </c>
      <c r="L217" s="665">
        <v>1</v>
      </c>
      <c r="M217" s="666">
        <v>46.07</v>
      </c>
    </row>
    <row r="218" spans="1:13" ht="14.4" customHeight="1" x14ac:dyDescent="0.3">
      <c r="A218" s="661" t="s">
        <v>2374</v>
      </c>
      <c r="B218" s="662" t="s">
        <v>2271</v>
      </c>
      <c r="C218" s="662" t="s">
        <v>1872</v>
      </c>
      <c r="D218" s="662" t="s">
        <v>1712</v>
      </c>
      <c r="E218" s="662" t="s">
        <v>2273</v>
      </c>
      <c r="F218" s="665"/>
      <c r="G218" s="665"/>
      <c r="H218" s="678">
        <v>0</v>
      </c>
      <c r="I218" s="665">
        <v>5</v>
      </c>
      <c r="J218" s="665">
        <v>771.80000000000007</v>
      </c>
      <c r="K218" s="678">
        <v>1</v>
      </c>
      <c r="L218" s="665">
        <v>5</v>
      </c>
      <c r="M218" s="666">
        <v>771.80000000000007</v>
      </c>
    </row>
    <row r="219" spans="1:13" ht="14.4" customHeight="1" x14ac:dyDescent="0.3">
      <c r="A219" s="661" t="s">
        <v>2374</v>
      </c>
      <c r="B219" s="662" t="s">
        <v>2271</v>
      </c>
      <c r="C219" s="662" t="s">
        <v>1876</v>
      </c>
      <c r="D219" s="662" t="s">
        <v>2279</v>
      </c>
      <c r="E219" s="662" t="s">
        <v>2280</v>
      </c>
      <c r="F219" s="665"/>
      <c r="G219" s="665"/>
      <c r="H219" s="678">
        <v>0</v>
      </c>
      <c r="I219" s="665">
        <v>2</v>
      </c>
      <c r="J219" s="665">
        <v>299.04000000000002</v>
      </c>
      <c r="K219" s="678">
        <v>1</v>
      </c>
      <c r="L219" s="665">
        <v>2</v>
      </c>
      <c r="M219" s="666">
        <v>299.04000000000002</v>
      </c>
    </row>
    <row r="220" spans="1:13" ht="14.4" customHeight="1" x14ac:dyDescent="0.3">
      <c r="A220" s="661" t="s">
        <v>2374</v>
      </c>
      <c r="B220" s="662" t="s">
        <v>2271</v>
      </c>
      <c r="C220" s="662" t="s">
        <v>1711</v>
      </c>
      <c r="D220" s="662" t="s">
        <v>1712</v>
      </c>
      <c r="E220" s="662" t="s">
        <v>2272</v>
      </c>
      <c r="F220" s="665"/>
      <c r="G220" s="665"/>
      <c r="H220" s="678">
        <v>0</v>
      </c>
      <c r="I220" s="665">
        <v>26</v>
      </c>
      <c r="J220" s="665">
        <v>5851.5599999999995</v>
      </c>
      <c r="K220" s="678">
        <v>1</v>
      </c>
      <c r="L220" s="665">
        <v>26</v>
      </c>
      <c r="M220" s="666">
        <v>5851.5599999999995</v>
      </c>
    </row>
    <row r="221" spans="1:13" ht="14.4" customHeight="1" x14ac:dyDescent="0.3">
      <c r="A221" s="661" t="s">
        <v>2374</v>
      </c>
      <c r="B221" s="662" t="s">
        <v>2289</v>
      </c>
      <c r="C221" s="662" t="s">
        <v>3807</v>
      </c>
      <c r="D221" s="662" t="s">
        <v>1888</v>
      </c>
      <c r="E221" s="662" t="s">
        <v>3808</v>
      </c>
      <c r="F221" s="665"/>
      <c r="G221" s="665"/>
      <c r="H221" s="678">
        <v>0</v>
      </c>
      <c r="I221" s="665">
        <v>1</v>
      </c>
      <c r="J221" s="665">
        <v>141.09</v>
      </c>
      <c r="K221" s="678">
        <v>1</v>
      </c>
      <c r="L221" s="665">
        <v>1</v>
      </c>
      <c r="M221" s="666">
        <v>141.09</v>
      </c>
    </row>
    <row r="222" spans="1:13" ht="14.4" customHeight="1" x14ac:dyDescent="0.3">
      <c r="A222" s="661" t="s">
        <v>2374</v>
      </c>
      <c r="B222" s="662" t="s">
        <v>2302</v>
      </c>
      <c r="C222" s="662" t="s">
        <v>3825</v>
      </c>
      <c r="D222" s="662" t="s">
        <v>3826</v>
      </c>
      <c r="E222" s="662" t="s">
        <v>3827</v>
      </c>
      <c r="F222" s="665"/>
      <c r="G222" s="665"/>
      <c r="H222" s="678">
        <v>0</v>
      </c>
      <c r="I222" s="665">
        <v>2</v>
      </c>
      <c r="J222" s="665">
        <v>1536.5</v>
      </c>
      <c r="K222" s="678">
        <v>1</v>
      </c>
      <c r="L222" s="665">
        <v>2</v>
      </c>
      <c r="M222" s="666">
        <v>1536.5</v>
      </c>
    </row>
    <row r="223" spans="1:13" ht="14.4" customHeight="1" x14ac:dyDescent="0.3">
      <c r="A223" s="661" t="s">
        <v>2374</v>
      </c>
      <c r="B223" s="662" t="s">
        <v>4598</v>
      </c>
      <c r="C223" s="662" t="s">
        <v>3052</v>
      </c>
      <c r="D223" s="662" t="s">
        <v>3053</v>
      </c>
      <c r="E223" s="662" t="s">
        <v>3054</v>
      </c>
      <c r="F223" s="665"/>
      <c r="G223" s="665"/>
      <c r="H223" s="678"/>
      <c r="I223" s="665">
        <v>1</v>
      </c>
      <c r="J223" s="665">
        <v>0</v>
      </c>
      <c r="K223" s="678"/>
      <c r="L223" s="665">
        <v>1</v>
      </c>
      <c r="M223" s="666">
        <v>0</v>
      </c>
    </row>
    <row r="224" spans="1:13" ht="14.4" customHeight="1" x14ac:dyDescent="0.3">
      <c r="A224" s="661" t="s">
        <v>2374</v>
      </c>
      <c r="B224" s="662" t="s">
        <v>4598</v>
      </c>
      <c r="C224" s="662" t="s">
        <v>2890</v>
      </c>
      <c r="D224" s="662" t="s">
        <v>2891</v>
      </c>
      <c r="E224" s="662" t="s">
        <v>2892</v>
      </c>
      <c r="F224" s="665"/>
      <c r="G224" s="665"/>
      <c r="H224" s="678"/>
      <c r="I224" s="665">
        <v>2</v>
      </c>
      <c r="J224" s="665">
        <v>0</v>
      </c>
      <c r="K224" s="678"/>
      <c r="L224" s="665">
        <v>2</v>
      </c>
      <c r="M224" s="666">
        <v>0</v>
      </c>
    </row>
    <row r="225" spans="1:13" ht="14.4" customHeight="1" x14ac:dyDescent="0.3">
      <c r="A225" s="661" t="s">
        <v>2374</v>
      </c>
      <c r="B225" s="662" t="s">
        <v>2305</v>
      </c>
      <c r="C225" s="662" t="s">
        <v>2749</v>
      </c>
      <c r="D225" s="662" t="s">
        <v>2750</v>
      </c>
      <c r="E225" s="662" t="s">
        <v>2751</v>
      </c>
      <c r="F225" s="665"/>
      <c r="G225" s="665"/>
      <c r="H225" s="678">
        <v>0</v>
      </c>
      <c r="I225" s="665">
        <v>3</v>
      </c>
      <c r="J225" s="665">
        <v>3273.2699999999995</v>
      </c>
      <c r="K225" s="678">
        <v>1</v>
      </c>
      <c r="L225" s="665">
        <v>3</v>
      </c>
      <c r="M225" s="666">
        <v>3273.2699999999995</v>
      </c>
    </row>
    <row r="226" spans="1:13" ht="14.4" customHeight="1" x14ac:dyDescent="0.3">
      <c r="A226" s="661" t="s">
        <v>2374</v>
      </c>
      <c r="B226" s="662" t="s">
        <v>2305</v>
      </c>
      <c r="C226" s="662" t="s">
        <v>2752</v>
      </c>
      <c r="D226" s="662" t="s">
        <v>2750</v>
      </c>
      <c r="E226" s="662" t="s">
        <v>2753</v>
      </c>
      <c r="F226" s="665"/>
      <c r="G226" s="665"/>
      <c r="H226" s="678">
        <v>0</v>
      </c>
      <c r="I226" s="665">
        <v>4</v>
      </c>
      <c r="J226" s="665">
        <v>15275.44</v>
      </c>
      <c r="K226" s="678">
        <v>1</v>
      </c>
      <c r="L226" s="665">
        <v>4</v>
      </c>
      <c r="M226" s="666">
        <v>15275.44</v>
      </c>
    </row>
    <row r="227" spans="1:13" ht="14.4" customHeight="1" x14ac:dyDescent="0.3">
      <c r="A227" s="661" t="s">
        <v>2374</v>
      </c>
      <c r="B227" s="662" t="s">
        <v>2311</v>
      </c>
      <c r="C227" s="662" t="s">
        <v>1584</v>
      </c>
      <c r="D227" s="662" t="s">
        <v>1589</v>
      </c>
      <c r="E227" s="662" t="s">
        <v>2314</v>
      </c>
      <c r="F227" s="665"/>
      <c r="G227" s="665"/>
      <c r="H227" s="678">
        <v>0</v>
      </c>
      <c r="I227" s="665">
        <v>1</v>
      </c>
      <c r="J227" s="665">
        <v>424.24</v>
      </c>
      <c r="K227" s="678">
        <v>1</v>
      </c>
      <c r="L227" s="665">
        <v>1</v>
      </c>
      <c r="M227" s="666">
        <v>424.24</v>
      </c>
    </row>
    <row r="228" spans="1:13" ht="14.4" customHeight="1" x14ac:dyDescent="0.3">
      <c r="A228" s="661" t="s">
        <v>2374</v>
      </c>
      <c r="B228" s="662" t="s">
        <v>2316</v>
      </c>
      <c r="C228" s="662" t="s">
        <v>3802</v>
      </c>
      <c r="D228" s="662" t="s">
        <v>3803</v>
      </c>
      <c r="E228" s="662" t="s">
        <v>3804</v>
      </c>
      <c r="F228" s="665"/>
      <c r="G228" s="665"/>
      <c r="H228" s="678">
        <v>0</v>
      </c>
      <c r="I228" s="665">
        <v>1</v>
      </c>
      <c r="J228" s="665">
        <v>14.11</v>
      </c>
      <c r="K228" s="678">
        <v>1</v>
      </c>
      <c r="L228" s="665">
        <v>1</v>
      </c>
      <c r="M228" s="666">
        <v>14.11</v>
      </c>
    </row>
    <row r="229" spans="1:13" ht="14.4" customHeight="1" x14ac:dyDescent="0.3">
      <c r="A229" s="661" t="s">
        <v>2374</v>
      </c>
      <c r="B229" s="662" t="s">
        <v>4604</v>
      </c>
      <c r="C229" s="662" t="s">
        <v>4281</v>
      </c>
      <c r="D229" s="662" t="s">
        <v>4282</v>
      </c>
      <c r="E229" s="662" t="s">
        <v>3114</v>
      </c>
      <c r="F229" s="665">
        <v>2</v>
      </c>
      <c r="G229" s="665">
        <v>414.9</v>
      </c>
      <c r="H229" s="678">
        <v>1</v>
      </c>
      <c r="I229" s="665"/>
      <c r="J229" s="665"/>
      <c r="K229" s="678">
        <v>0</v>
      </c>
      <c r="L229" s="665">
        <v>2</v>
      </c>
      <c r="M229" s="666">
        <v>414.9</v>
      </c>
    </row>
    <row r="230" spans="1:13" ht="14.4" customHeight="1" x14ac:dyDescent="0.3">
      <c r="A230" s="661" t="s">
        <v>2374</v>
      </c>
      <c r="B230" s="662" t="s">
        <v>4606</v>
      </c>
      <c r="C230" s="662" t="s">
        <v>3882</v>
      </c>
      <c r="D230" s="662" t="s">
        <v>3663</v>
      </c>
      <c r="E230" s="662" t="s">
        <v>3883</v>
      </c>
      <c r="F230" s="665"/>
      <c r="G230" s="665"/>
      <c r="H230" s="678">
        <v>0</v>
      </c>
      <c r="I230" s="665">
        <v>1</v>
      </c>
      <c r="J230" s="665">
        <v>53.57</v>
      </c>
      <c r="K230" s="678">
        <v>1</v>
      </c>
      <c r="L230" s="665">
        <v>1</v>
      </c>
      <c r="M230" s="666">
        <v>53.57</v>
      </c>
    </row>
    <row r="231" spans="1:13" ht="14.4" customHeight="1" x14ac:dyDescent="0.3">
      <c r="A231" s="661" t="s">
        <v>2374</v>
      </c>
      <c r="B231" s="662" t="s">
        <v>4606</v>
      </c>
      <c r="C231" s="662" t="s">
        <v>3662</v>
      </c>
      <c r="D231" s="662" t="s">
        <v>3663</v>
      </c>
      <c r="E231" s="662" t="s">
        <v>3344</v>
      </c>
      <c r="F231" s="665"/>
      <c r="G231" s="665"/>
      <c r="H231" s="678">
        <v>0</v>
      </c>
      <c r="I231" s="665">
        <v>2</v>
      </c>
      <c r="J231" s="665">
        <v>267.88</v>
      </c>
      <c r="K231" s="678">
        <v>1</v>
      </c>
      <c r="L231" s="665">
        <v>2</v>
      </c>
      <c r="M231" s="666">
        <v>267.88</v>
      </c>
    </row>
    <row r="232" spans="1:13" ht="14.4" customHeight="1" x14ac:dyDescent="0.3">
      <c r="A232" s="661" t="s">
        <v>2375</v>
      </c>
      <c r="B232" s="662" t="s">
        <v>2187</v>
      </c>
      <c r="C232" s="662" t="s">
        <v>3314</v>
      </c>
      <c r="D232" s="662" t="s">
        <v>3315</v>
      </c>
      <c r="E232" s="662" t="s">
        <v>3316</v>
      </c>
      <c r="F232" s="665"/>
      <c r="G232" s="665"/>
      <c r="H232" s="678">
        <v>0</v>
      </c>
      <c r="I232" s="665">
        <v>1</v>
      </c>
      <c r="J232" s="665">
        <v>102.93</v>
      </c>
      <c r="K232" s="678">
        <v>1</v>
      </c>
      <c r="L232" s="665">
        <v>1</v>
      </c>
      <c r="M232" s="666">
        <v>102.93</v>
      </c>
    </row>
    <row r="233" spans="1:13" ht="14.4" customHeight="1" x14ac:dyDescent="0.3">
      <c r="A233" s="661" t="s">
        <v>2375</v>
      </c>
      <c r="B233" s="662" t="s">
        <v>2199</v>
      </c>
      <c r="C233" s="662" t="s">
        <v>2439</v>
      </c>
      <c r="D233" s="662" t="s">
        <v>1548</v>
      </c>
      <c r="E233" s="662" t="s">
        <v>2206</v>
      </c>
      <c r="F233" s="665"/>
      <c r="G233" s="665"/>
      <c r="H233" s="678">
        <v>0</v>
      </c>
      <c r="I233" s="665">
        <v>3</v>
      </c>
      <c r="J233" s="665">
        <v>1525.17</v>
      </c>
      <c r="K233" s="678">
        <v>1</v>
      </c>
      <c r="L233" s="665">
        <v>3</v>
      </c>
      <c r="M233" s="666">
        <v>1525.17</v>
      </c>
    </row>
    <row r="234" spans="1:13" ht="14.4" customHeight="1" x14ac:dyDescent="0.3">
      <c r="A234" s="661" t="s">
        <v>2375</v>
      </c>
      <c r="B234" s="662" t="s">
        <v>2199</v>
      </c>
      <c r="C234" s="662" t="s">
        <v>2480</v>
      </c>
      <c r="D234" s="662" t="s">
        <v>1548</v>
      </c>
      <c r="E234" s="662" t="s">
        <v>2481</v>
      </c>
      <c r="F234" s="665"/>
      <c r="G234" s="665"/>
      <c r="H234" s="678">
        <v>0</v>
      </c>
      <c r="I234" s="665">
        <v>6</v>
      </c>
      <c r="J234" s="665">
        <v>883.56</v>
      </c>
      <c r="K234" s="678">
        <v>1</v>
      </c>
      <c r="L234" s="665">
        <v>6</v>
      </c>
      <c r="M234" s="666">
        <v>883.56</v>
      </c>
    </row>
    <row r="235" spans="1:13" ht="14.4" customHeight="1" x14ac:dyDescent="0.3">
      <c r="A235" s="661" t="s">
        <v>2375</v>
      </c>
      <c r="B235" s="662" t="s">
        <v>2199</v>
      </c>
      <c r="C235" s="662" t="s">
        <v>2482</v>
      </c>
      <c r="D235" s="662" t="s">
        <v>1548</v>
      </c>
      <c r="E235" s="662" t="s">
        <v>2204</v>
      </c>
      <c r="F235" s="665"/>
      <c r="G235" s="665"/>
      <c r="H235" s="678">
        <v>0</v>
      </c>
      <c r="I235" s="665">
        <v>1</v>
      </c>
      <c r="J235" s="665">
        <v>736.33</v>
      </c>
      <c r="K235" s="678">
        <v>1</v>
      </c>
      <c r="L235" s="665">
        <v>1</v>
      </c>
      <c r="M235" s="666">
        <v>736.33</v>
      </c>
    </row>
    <row r="236" spans="1:13" ht="14.4" customHeight="1" x14ac:dyDescent="0.3">
      <c r="A236" s="661" t="s">
        <v>2375</v>
      </c>
      <c r="B236" s="662" t="s">
        <v>2199</v>
      </c>
      <c r="C236" s="662" t="s">
        <v>2618</v>
      </c>
      <c r="D236" s="662" t="s">
        <v>1548</v>
      </c>
      <c r="E236" s="662" t="s">
        <v>2619</v>
      </c>
      <c r="F236" s="665"/>
      <c r="G236" s="665"/>
      <c r="H236" s="678"/>
      <c r="I236" s="665">
        <v>3</v>
      </c>
      <c r="J236" s="665">
        <v>0</v>
      </c>
      <c r="K236" s="678"/>
      <c r="L236" s="665">
        <v>3</v>
      </c>
      <c r="M236" s="666">
        <v>0</v>
      </c>
    </row>
    <row r="237" spans="1:13" ht="14.4" customHeight="1" x14ac:dyDescent="0.3">
      <c r="A237" s="661" t="s">
        <v>2375</v>
      </c>
      <c r="B237" s="662" t="s">
        <v>2199</v>
      </c>
      <c r="C237" s="662" t="s">
        <v>1547</v>
      </c>
      <c r="D237" s="662" t="s">
        <v>1548</v>
      </c>
      <c r="E237" s="662" t="s">
        <v>2207</v>
      </c>
      <c r="F237" s="665"/>
      <c r="G237" s="665"/>
      <c r="H237" s="678">
        <v>0</v>
      </c>
      <c r="I237" s="665">
        <v>1</v>
      </c>
      <c r="J237" s="665">
        <v>923.74</v>
      </c>
      <c r="K237" s="678">
        <v>1</v>
      </c>
      <c r="L237" s="665">
        <v>1</v>
      </c>
      <c r="M237" s="666">
        <v>923.74</v>
      </c>
    </row>
    <row r="238" spans="1:13" ht="14.4" customHeight="1" x14ac:dyDescent="0.3">
      <c r="A238" s="661" t="s">
        <v>2375</v>
      </c>
      <c r="B238" s="662" t="s">
        <v>2199</v>
      </c>
      <c r="C238" s="662" t="s">
        <v>2394</v>
      </c>
      <c r="D238" s="662" t="s">
        <v>1574</v>
      </c>
      <c r="E238" s="662" t="s">
        <v>2201</v>
      </c>
      <c r="F238" s="665"/>
      <c r="G238" s="665"/>
      <c r="H238" s="678">
        <v>0</v>
      </c>
      <c r="I238" s="665">
        <v>2</v>
      </c>
      <c r="J238" s="665">
        <v>2771.24</v>
      </c>
      <c r="K238" s="678">
        <v>1</v>
      </c>
      <c r="L238" s="665">
        <v>2</v>
      </c>
      <c r="M238" s="666">
        <v>2771.24</v>
      </c>
    </row>
    <row r="239" spans="1:13" ht="14.4" customHeight="1" x14ac:dyDescent="0.3">
      <c r="A239" s="661" t="s">
        <v>2375</v>
      </c>
      <c r="B239" s="662" t="s">
        <v>2199</v>
      </c>
      <c r="C239" s="662" t="s">
        <v>1722</v>
      </c>
      <c r="D239" s="662" t="s">
        <v>1548</v>
      </c>
      <c r="E239" s="662" t="s">
        <v>2206</v>
      </c>
      <c r="F239" s="665"/>
      <c r="G239" s="665"/>
      <c r="H239" s="678">
        <v>0</v>
      </c>
      <c r="I239" s="665">
        <v>4</v>
      </c>
      <c r="J239" s="665">
        <v>1963.56</v>
      </c>
      <c r="K239" s="678">
        <v>1</v>
      </c>
      <c r="L239" s="665">
        <v>4</v>
      </c>
      <c r="M239" s="666">
        <v>1963.56</v>
      </c>
    </row>
    <row r="240" spans="1:13" ht="14.4" customHeight="1" x14ac:dyDescent="0.3">
      <c r="A240" s="661" t="s">
        <v>2375</v>
      </c>
      <c r="B240" s="662" t="s">
        <v>4596</v>
      </c>
      <c r="C240" s="662" t="s">
        <v>2877</v>
      </c>
      <c r="D240" s="662" t="s">
        <v>2872</v>
      </c>
      <c r="E240" s="662" t="s">
        <v>2873</v>
      </c>
      <c r="F240" s="665">
        <v>10</v>
      </c>
      <c r="G240" s="665">
        <v>8542.7000000000007</v>
      </c>
      <c r="H240" s="678">
        <v>1</v>
      </c>
      <c r="I240" s="665"/>
      <c r="J240" s="665"/>
      <c r="K240" s="678">
        <v>0</v>
      </c>
      <c r="L240" s="665">
        <v>10</v>
      </c>
      <c r="M240" s="666">
        <v>8542.7000000000007</v>
      </c>
    </row>
    <row r="241" spans="1:13" ht="14.4" customHeight="1" x14ac:dyDescent="0.3">
      <c r="A241" s="661" t="s">
        <v>2375</v>
      </c>
      <c r="B241" s="662" t="s">
        <v>4596</v>
      </c>
      <c r="C241" s="662" t="s">
        <v>3113</v>
      </c>
      <c r="D241" s="662" t="s">
        <v>2872</v>
      </c>
      <c r="E241" s="662" t="s">
        <v>3114</v>
      </c>
      <c r="F241" s="665">
        <v>1</v>
      </c>
      <c r="G241" s="665">
        <v>0</v>
      </c>
      <c r="H241" s="678"/>
      <c r="I241" s="665"/>
      <c r="J241" s="665"/>
      <c r="K241" s="678"/>
      <c r="L241" s="665">
        <v>1</v>
      </c>
      <c r="M241" s="666">
        <v>0</v>
      </c>
    </row>
    <row r="242" spans="1:13" ht="14.4" customHeight="1" x14ac:dyDescent="0.3">
      <c r="A242" s="661" t="s">
        <v>2375</v>
      </c>
      <c r="B242" s="662" t="s">
        <v>4596</v>
      </c>
      <c r="C242" s="662" t="s">
        <v>3926</v>
      </c>
      <c r="D242" s="662" t="s">
        <v>3927</v>
      </c>
      <c r="E242" s="662" t="s">
        <v>3114</v>
      </c>
      <c r="F242" s="665">
        <v>1</v>
      </c>
      <c r="G242" s="665">
        <v>0</v>
      </c>
      <c r="H242" s="678"/>
      <c r="I242" s="665"/>
      <c r="J242" s="665"/>
      <c r="K242" s="678"/>
      <c r="L242" s="665">
        <v>1</v>
      </c>
      <c r="M242" s="666">
        <v>0</v>
      </c>
    </row>
    <row r="243" spans="1:13" ht="14.4" customHeight="1" x14ac:dyDescent="0.3">
      <c r="A243" s="661" t="s">
        <v>2375</v>
      </c>
      <c r="B243" s="662" t="s">
        <v>2256</v>
      </c>
      <c r="C243" s="662" t="s">
        <v>1543</v>
      </c>
      <c r="D243" s="662" t="s">
        <v>1544</v>
      </c>
      <c r="E243" s="662" t="s">
        <v>2257</v>
      </c>
      <c r="F243" s="665"/>
      <c r="G243" s="665"/>
      <c r="H243" s="678">
        <v>0</v>
      </c>
      <c r="I243" s="665">
        <v>2</v>
      </c>
      <c r="J243" s="665">
        <v>263.08</v>
      </c>
      <c r="K243" s="678">
        <v>1</v>
      </c>
      <c r="L243" s="665">
        <v>2</v>
      </c>
      <c r="M243" s="666">
        <v>263.08</v>
      </c>
    </row>
    <row r="244" spans="1:13" ht="14.4" customHeight="1" x14ac:dyDescent="0.3">
      <c r="A244" s="661" t="s">
        <v>2375</v>
      </c>
      <c r="B244" s="662" t="s">
        <v>2256</v>
      </c>
      <c r="C244" s="662" t="s">
        <v>2893</v>
      </c>
      <c r="D244" s="662" t="s">
        <v>2894</v>
      </c>
      <c r="E244" s="662" t="s">
        <v>2895</v>
      </c>
      <c r="F244" s="665">
        <v>1</v>
      </c>
      <c r="G244" s="665">
        <v>438.49</v>
      </c>
      <c r="H244" s="678">
        <v>1</v>
      </c>
      <c r="I244" s="665"/>
      <c r="J244" s="665"/>
      <c r="K244" s="678">
        <v>0</v>
      </c>
      <c r="L244" s="665">
        <v>1</v>
      </c>
      <c r="M244" s="666">
        <v>438.49</v>
      </c>
    </row>
    <row r="245" spans="1:13" ht="14.4" customHeight="1" x14ac:dyDescent="0.3">
      <c r="A245" s="661" t="s">
        <v>2375</v>
      </c>
      <c r="B245" s="662" t="s">
        <v>2256</v>
      </c>
      <c r="C245" s="662" t="s">
        <v>2538</v>
      </c>
      <c r="D245" s="662" t="s">
        <v>1544</v>
      </c>
      <c r="E245" s="662" t="s">
        <v>2539</v>
      </c>
      <c r="F245" s="665"/>
      <c r="G245" s="665"/>
      <c r="H245" s="678">
        <v>0</v>
      </c>
      <c r="I245" s="665">
        <v>8</v>
      </c>
      <c r="J245" s="665">
        <v>3157.12</v>
      </c>
      <c r="K245" s="678">
        <v>1</v>
      </c>
      <c r="L245" s="665">
        <v>8</v>
      </c>
      <c r="M245" s="666">
        <v>3157.12</v>
      </c>
    </row>
    <row r="246" spans="1:13" ht="14.4" customHeight="1" x14ac:dyDescent="0.3">
      <c r="A246" s="661" t="s">
        <v>2375</v>
      </c>
      <c r="B246" s="662" t="s">
        <v>2256</v>
      </c>
      <c r="C246" s="662" t="s">
        <v>2620</v>
      </c>
      <c r="D246" s="662" t="s">
        <v>1544</v>
      </c>
      <c r="E246" s="662" t="s">
        <v>2621</v>
      </c>
      <c r="F246" s="665"/>
      <c r="G246" s="665"/>
      <c r="H246" s="678">
        <v>0</v>
      </c>
      <c r="I246" s="665">
        <v>25</v>
      </c>
      <c r="J246" s="665">
        <v>10962.25</v>
      </c>
      <c r="K246" s="678">
        <v>1</v>
      </c>
      <c r="L246" s="665">
        <v>25</v>
      </c>
      <c r="M246" s="666">
        <v>10962.25</v>
      </c>
    </row>
    <row r="247" spans="1:13" ht="14.4" customHeight="1" x14ac:dyDescent="0.3">
      <c r="A247" s="661" t="s">
        <v>2375</v>
      </c>
      <c r="B247" s="662" t="s">
        <v>2265</v>
      </c>
      <c r="C247" s="662" t="s">
        <v>1702</v>
      </c>
      <c r="D247" s="662" t="s">
        <v>1703</v>
      </c>
      <c r="E247" s="662" t="s">
        <v>2267</v>
      </c>
      <c r="F247" s="665"/>
      <c r="G247" s="665"/>
      <c r="H247" s="678">
        <v>0</v>
      </c>
      <c r="I247" s="665">
        <v>1</v>
      </c>
      <c r="J247" s="665">
        <v>59.27</v>
      </c>
      <c r="K247" s="678">
        <v>1</v>
      </c>
      <c r="L247" s="665">
        <v>1</v>
      </c>
      <c r="M247" s="666">
        <v>59.27</v>
      </c>
    </row>
    <row r="248" spans="1:13" ht="14.4" customHeight="1" x14ac:dyDescent="0.3">
      <c r="A248" s="661" t="s">
        <v>2375</v>
      </c>
      <c r="B248" s="662" t="s">
        <v>2271</v>
      </c>
      <c r="C248" s="662" t="s">
        <v>1872</v>
      </c>
      <c r="D248" s="662" t="s">
        <v>1712</v>
      </c>
      <c r="E248" s="662" t="s">
        <v>2273</v>
      </c>
      <c r="F248" s="665"/>
      <c r="G248" s="665"/>
      <c r="H248" s="678">
        <v>0</v>
      </c>
      <c r="I248" s="665">
        <v>2</v>
      </c>
      <c r="J248" s="665">
        <v>308.72000000000003</v>
      </c>
      <c r="K248" s="678">
        <v>1</v>
      </c>
      <c r="L248" s="665">
        <v>2</v>
      </c>
      <c r="M248" s="666">
        <v>308.72000000000003</v>
      </c>
    </row>
    <row r="249" spans="1:13" ht="14.4" customHeight="1" x14ac:dyDescent="0.3">
      <c r="A249" s="661" t="s">
        <v>2375</v>
      </c>
      <c r="B249" s="662" t="s">
        <v>2271</v>
      </c>
      <c r="C249" s="662" t="s">
        <v>1876</v>
      </c>
      <c r="D249" s="662" t="s">
        <v>2279</v>
      </c>
      <c r="E249" s="662" t="s">
        <v>2280</v>
      </c>
      <c r="F249" s="665"/>
      <c r="G249" s="665"/>
      <c r="H249" s="678">
        <v>0</v>
      </c>
      <c r="I249" s="665">
        <v>11</v>
      </c>
      <c r="J249" s="665">
        <v>1644.72</v>
      </c>
      <c r="K249" s="678">
        <v>1</v>
      </c>
      <c r="L249" s="665">
        <v>11</v>
      </c>
      <c r="M249" s="666">
        <v>1644.72</v>
      </c>
    </row>
    <row r="250" spans="1:13" ht="14.4" customHeight="1" x14ac:dyDescent="0.3">
      <c r="A250" s="661" t="s">
        <v>2375</v>
      </c>
      <c r="B250" s="662" t="s">
        <v>2302</v>
      </c>
      <c r="C250" s="662" t="s">
        <v>1910</v>
      </c>
      <c r="D250" s="662" t="s">
        <v>1911</v>
      </c>
      <c r="E250" s="662" t="s">
        <v>2304</v>
      </c>
      <c r="F250" s="665"/>
      <c r="G250" s="665"/>
      <c r="H250" s="678">
        <v>0</v>
      </c>
      <c r="I250" s="665">
        <v>3</v>
      </c>
      <c r="J250" s="665">
        <v>12291.599999999999</v>
      </c>
      <c r="K250" s="678">
        <v>1</v>
      </c>
      <c r="L250" s="665">
        <v>3</v>
      </c>
      <c r="M250" s="666">
        <v>12291.599999999999</v>
      </c>
    </row>
    <row r="251" spans="1:13" ht="14.4" customHeight="1" x14ac:dyDescent="0.3">
      <c r="A251" s="661" t="s">
        <v>2375</v>
      </c>
      <c r="B251" s="662" t="s">
        <v>4598</v>
      </c>
      <c r="C251" s="662" t="s">
        <v>3768</v>
      </c>
      <c r="D251" s="662" t="s">
        <v>2891</v>
      </c>
      <c r="E251" s="662" t="s">
        <v>3769</v>
      </c>
      <c r="F251" s="665"/>
      <c r="G251" s="665"/>
      <c r="H251" s="678">
        <v>0</v>
      </c>
      <c r="I251" s="665">
        <v>2</v>
      </c>
      <c r="J251" s="665">
        <v>1004.62</v>
      </c>
      <c r="K251" s="678">
        <v>1</v>
      </c>
      <c r="L251" s="665">
        <v>2</v>
      </c>
      <c r="M251" s="666">
        <v>1004.62</v>
      </c>
    </row>
    <row r="252" spans="1:13" ht="14.4" customHeight="1" x14ac:dyDescent="0.3">
      <c r="A252" s="661" t="s">
        <v>2375</v>
      </c>
      <c r="B252" s="662" t="s">
        <v>2305</v>
      </c>
      <c r="C252" s="662" t="s">
        <v>2749</v>
      </c>
      <c r="D252" s="662" t="s">
        <v>2750</v>
      </c>
      <c r="E252" s="662" t="s">
        <v>2751</v>
      </c>
      <c r="F252" s="665"/>
      <c r="G252" s="665"/>
      <c r="H252" s="678">
        <v>0</v>
      </c>
      <c r="I252" s="665">
        <v>6</v>
      </c>
      <c r="J252" s="665">
        <v>6546.5399999999991</v>
      </c>
      <c r="K252" s="678">
        <v>1</v>
      </c>
      <c r="L252" s="665">
        <v>6</v>
      </c>
      <c r="M252" s="666">
        <v>6546.5399999999991</v>
      </c>
    </row>
    <row r="253" spans="1:13" ht="14.4" customHeight="1" x14ac:dyDescent="0.3">
      <c r="A253" s="661" t="s">
        <v>2375</v>
      </c>
      <c r="B253" s="662" t="s">
        <v>2305</v>
      </c>
      <c r="C253" s="662" t="s">
        <v>2752</v>
      </c>
      <c r="D253" s="662" t="s">
        <v>2750</v>
      </c>
      <c r="E253" s="662" t="s">
        <v>2753</v>
      </c>
      <c r="F253" s="665"/>
      <c r="G253" s="665"/>
      <c r="H253" s="678">
        <v>0</v>
      </c>
      <c r="I253" s="665">
        <v>4</v>
      </c>
      <c r="J253" s="665">
        <v>15275.44</v>
      </c>
      <c r="K253" s="678">
        <v>1</v>
      </c>
      <c r="L253" s="665">
        <v>4</v>
      </c>
      <c r="M253" s="666">
        <v>15275.44</v>
      </c>
    </row>
    <row r="254" spans="1:13" ht="14.4" customHeight="1" x14ac:dyDescent="0.3">
      <c r="A254" s="661" t="s">
        <v>2375</v>
      </c>
      <c r="B254" s="662" t="s">
        <v>2328</v>
      </c>
      <c r="C254" s="662" t="s">
        <v>3903</v>
      </c>
      <c r="D254" s="662" t="s">
        <v>3904</v>
      </c>
      <c r="E254" s="662" t="s">
        <v>3905</v>
      </c>
      <c r="F254" s="665">
        <v>1</v>
      </c>
      <c r="G254" s="665">
        <v>0</v>
      </c>
      <c r="H254" s="678"/>
      <c r="I254" s="665"/>
      <c r="J254" s="665"/>
      <c r="K254" s="678"/>
      <c r="L254" s="665">
        <v>1</v>
      </c>
      <c r="M254" s="666">
        <v>0</v>
      </c>
    </row>
    <row r="255" spans="1:13" ht="14.4" customHeight="1" x14ac:dyDescent="0.3">
      <c r="A255" s="661" t="s">
        <v>2375</v>
      </c>
      <c r="B255" s="662" t="s">
        <v>4603</v>
      </c>
      <c r="C255" s="662" t="s">
        <v>3618</v>
      </c>
      <c r="D255" s="662" t="s">
        <v>3619</v>
      </c>
      <c r="E255" s="662" t="s">
        <v>3114</v>
      </c>
      <c r="F255" s="665">
        <v>1</v>
      </c>
      <c r="G255" s="665">
        <v>207.45</v>
      </c>
      <c r="H255" s="678">
        <v>1</v>
      </c>
      <c r="I255" s="665"/>
      <c r="J255" s="665"/>
      <c r="K255" s="678">
        <v>0</v>
      </c>
      <c r="L255" s="665">
        <v>1</v>
      </c>
      <c r="M255" s="666">
        <v>207.45</v>
      </c>
    </row>
    <row r="256" spans="1:13" ht="14.4" customHeight="1" x14ac:dyDescent="0.3">
      <c r="A256" s="661" t="s">
        <v>2376</v>
      </c>
      <c r="B256" s="662" t="s">
        <v>2199</v>
      </c>
      <c r="C256" s="662" t="s">
        <v>2439</v>
      </c>
      <c r="D256" s="662" t="s">
        <v>1548</v>
      </c>
      <c r="E256" s="662" t="s">
        <v>2206</v>
      </c>
      <c r="F256" s="665"/>
      <c r="G256" s="665"/>
      <c r="H256" s="678">
        <v>0</v>
      </c>
      <c r="I256" s="665">
        <v>2</v>
      </c>
      <c r="J256" s="665">
        <v>1086.78</v>
      </c>
      <c r="K256" s="678">
        <v>1</v>
      </c>
      <c r="L256" s="665">
        <v>2</v>
      </c>
      <c r="M256" s="666">
        <v>1086.78</v>
      </c>
    </row>
    <row r="257" spans="1:13" ht="14.4" customHeight="1" x14ac:dyDescent="0.3">
      <c r="A257" s="661" t="s">
        <v>2376</v>
      </c>
      <c r="B257" s="662" t="s">
        <v>2199</v>
      </c>
      <c r="C257" s="662" t="s">
        <v>1547</v>
      </c>
      <c r="D257" s="662" t="s">
        <v>1548</v>
      </c>
      <c r="E257" s="662" t="s">
        <v>2207</v>
      </c>
      <c r="F257" s="665"/>
      <c r="G257" s="665"/>
      <c r="H257" s="678">
        <v>0</v>
      </c>
      <c r="I257" s="665">
        <v>1</v>
      </c>
      <c r="J257" s="665">
        <v>923.74</v>
      </c>
      <c r="K257" s="678">
        <v>1</v>
      </c>
      <c r="L257" s="665">
        <v>1</v>
      </c>
      <c r="M257" s="666">
        <v>923.74</v>
      </c>
    </row>
    <row r="258" spans="1:13" ht="14.4" customHeight="1" x14ac:dyDescent="0.3">
      <c r="A258" s="661" t="s">
        <v>2376</v>
      </c>
      <c r="B258" s="662" t="s">
        <v>2199</v>
      </c>
      <c r="C258" s="662" t="s">
        <v>2394</v>
      </c>
      <c r="D258" s="662" t="s">
        <v>1574</v>
      </c>
      <c r="E258" s="662" t="s">
        <v>2201</v>
      </c>
      <c r="F258" s="665"/>
      <c r="G258" s="665"/>
      <c r="H258" s="678">
        <v>0</v>
      </c>
      <c r="I258" s="665">
        <v>1</v>
      </c>
      <c r="J258" s="665">
        <v>1385.62</v>
      </c>
      <c r="K258" s="678">
        <v>1</v>
      </c>
      <c r="L258" s="665">
        <v>1</v>
      </c>
      <c r="M258" s="666">
        <v>1385.62</v>
      </c>
    </row>
    <row r="259" spans="1:13" ht="14.4" customHeight="1" x14ac:dyDescent="0.3">
      <c r="A259" s="661" t="s">
        <v>2376</v>
      </c>
      <c r="B259" s="662" t="s">
        <v>4595</v>
      </c>
      <c r="C259" s="662" t="s">
        <v>2589</v>
      </c>
      <c r="D259" s="662" t="s">
        <v>2590</v>
      </c>
      <c r="E259" s="662" t="s">
        <v>2591</v>
      </c>
      <c r="F259" s="665"/>
      <c r="G259" s="665"/>
      <c r="H259" s="678">
        <v>0</v>
      </c>
      <c r="I259" s="665">
        <v>8</v>
      </c>
      <c r="J259" s="665">
        <v>799.28</v>
      </c>
      <c r="K259" s="678">
        <v>1</v>
      </c>
      <c r="L259" s="665">
        <v>8</v>
      </c>
      <c r="M259" s="666">
        <v>799.28</v>
      </c>
    </row>
    <row r="260" spans="1:13" ht="14.4" customHeight="1" x14ac:dyDescent="0.3">
      <c r="A260" s="661" t="s">
        <v>2376</v>
      </c>
      <c r="B260" s="662" t="s">
        <v>2256</v>
      </c>
      <c r="C260" s="662" t="s">
        <v>1543</v>
      </c>
      <c r="D260" s="662" t="s">
        <v>1544</v>
      </c>
      <c r="E260" s="662" t="s">
        <v>2257</v>
      </c>
      <c r="F260" s="665"/>
      <c r="G260" s="665"/>
      <c r="H260" s="678">
        <v>0</v>
      </c>
      <c r="I260" s="665">
        <v>4</v>
      </c>
      <c r="J260" s="665">
        <v>526.16</v>
      </c>
      <c r="K260" s="678">
        <v>1</v>
      </c>
      <c r="L260" s="665">
        <v>4</v>
      </c>
      <c r="M260" s="666">
        <v>526.16</v>
      </c>
    </row>
    <row r="261" spans="1:13" ht="14.4" customHeight="1" x14ac:dyDescent="0.3">
      <c r="A261" s="661" t="s">
        <v>2376</v>
      </c>
      <c r="B261" s="662" t="s">
        <v>2256</v>
      </c>
      <c r="C261" s="662" t="s">
        <v>2538</v>
      </c>
      <c r="D261" s="662" t="s">
        <v>1544</v>
      </c>
      <c r="E261" s="662" t="s">
        <v>2539</v>
      </c>
      <c r="F261" s="665"/>
      <c r="G261" s="665"/>
      <c r="H261" s="678">
        <v>0</v>
      </c>
      <c r="I261" s="665">
        <v>7</v>
      </c>
      <c r="J261" s="665">
        <v>2762.48</v>
      </c>
      <c r="K261" s="678">
        <v>1</v>
      </c>
      <c r="L261" s="665">
        <v>7</v>
      </c>
      <c r="M261" s="666">
        <v>2762.48</v>
      </c>
    </row>
    <row r="262" spans="1:13" ht="14.4" customHeight="1" x14ac:dyDescent="0.3">
      <c r="A262" s="661" t="s">
        <v>2376</v>
      </c>
      <c r="B262" s="662" t="s">
        <v>2265</v>
      </c>
      <c r="C262" s="662" t="s">
        <v>3291</v>
      </c>
      <c r="D262" s="662" t="s">
        <v>3292</v>
      </c>
      <c r="E262" s="662" t="s">
        <v>3293</v>
      </c>
      <c r="F262" s="665"/>
      <c r="G262" s="665"/>
      <c r="H262" s="678">
        <v>0</v>
      </c>
      <c r="I262" s="665">
        <v>1</v>
      </c>
      <c r="J262" s="665">
        <v>79.03</v>
      </c>
      <c r="K262" s="678">
        <v>1</v>
      </c>
      <c r="L262" s="665">
        <v>1</v>
      </c>
      <c r="M262" s="666">
        <v>79.03</v>
      </c>
    </row>
    <row r="263" spans="1:13" ht="14.4" customHeight="1" x14ac:dyDescent="0.3">
      <c r="A263" s="661" t="s">
        <v>2376</v>
      </c>
      <c r="B263" s="662" t="s">
        <v>2271</v>
      </c>
      <c r="C263" s="662" t="s">
        <v>1872</v>
      </c>
      <c r="D263" s="662" t="s">
        <v>1712</v>
      </c>
      <c r="E263" s="662" t="s">
        <v>2273</v>
      </c>
      <c r="F263" s="665"/>
      <c r="G263" s="665"/>
      <c r="H263" s="678">
        <v>0</v>
      </c>
      <c r="I263" s="665">
        <v>4</v>
      </c>
      <c r="J263" s="665">
        <v>617.44000000000005</v>
      </c>
      <c r="K263" s="678">
        <v>1</v>
      </c>
      <c r="L263" s="665">
        <v>4</v>
      </c>
      <c r="M263" s="666">
        <v>617.44000000000005</v>
      </c>
    </row>
    <row r="264" spans="1:13" ht="14.4" customHeight="1" x14ac:dyDescent="0.3">
      <c r="A264" s="661" t="s">
        <v>2376</v>
      </c>
      <c r="B264" s="662" t="s">
        <v>2271</v>
      </c>
      <c r="C264" s="662" t="s">
        <v>1876</v>
      </c>
      <c r="D264" s="662" t="s">
        <v>2279</v>
      </c>
      <c r="E264" s="662" t="s">
        <v>2280</v>
      </c>
      <c r="F264" s="665"/>
      <c r="G264" s="665"/>
      <c r="H264" s="678">
        <v>0</v>
      </c>
      <c r="I264" s="665">
        <v>2</v>
      </c>
      <c r="J264" s="665">
        <v>299.04000000000002</v>
      </c>
      <c r="K264" s="678">
        <v>1</v>
      </c>
      <c r="L264" s="665">
        <v>2</v>
      </c>
      <c r="M264" s="666">
        <v>299.04000000000002</v>
      </c>
    </row>
    <row r="265" spans="1:13" ht="14.4" customHeight="1" x14ac:dyDescent="0.3">
      <c r="A265" s="661" t="s">
        <v>2376</v>
      </c>
      <c r="B265" s="662" t="s">
        <v>2305</v>
      </c>
      <c r="C265" s="662" t="s">
        <v>2749</v>
      </c>
      <c r="D265" s="662" t="s">
        <v>2750</v>
      </c>
      <c r="E265" s="662" t="s">
        <v>2751</v>
      </c>
      <c r="F265" s="665"/>
      <c r="G265" s="665"/>
      <c r="H265" s="678">
        <v>0</v>
      </c>
      <c r="I265" s="665">
        <v>3</v>
      </c>
      <c r="J265" s="665">
        <v>3273.2699999999995</v>
      </c>
      <c r="K265" s="678">
        <v>1</v>
      </c>
      <c r="L265" s="665">
        <v>3</v>
      </c>
      <c r="M265" s="666">
        <v>3273.2699999999995</v>
      </c>
    </row>
    <row r="266" spans="1:13" ht="14.4" customHeight="1" x14ac:dyDescent="0.3">
      <c r="A266" s="661" t="s">
        <v>2376</v>
      </c>
      <c r="B266" s="662" t="s">
        <v>2305</v>
      </c>
      <c r="C266" s="662" t="s">
        <v>2752</v>
      </c>
      <c r="D266" s="662" t="s">
        <v>2750</v>
      </c>
      <c r="E266" s="662" t="s">
        <v>2753</v>
      </c>
      <c r="F266" s="665"/>
      <c r="G266" s="665"/>
      <c r="H266" s="678">
        <v>0</v>
      </c>
      <c r="I266" s="665">
        <v>2</v>
      </c>
      <c r="J266" s="665">
        <v>7637.72</v>
      </c>
      <c r="K266" s="678">
        <v>1</v>
      </c>
      <c r="L266" s="665">
        <v>2</v>
      </c>
      <c r="M266" s="666">
        <v>7637.72</v>
      </c>
    </row>
    <row r="267" spans="1:13" ht="14.4" customHeight="1" x14ac:dyDescent="0.3">
      <c r="A267" s="661" t="s">
        <v>2377</v>
      </c>
      <c r="B267" s="662" t="s">
        <v>4596</v>
      </c>
      <c r="C267" s="662" t="s">
        <v>2874</v>
      </c>
      <c r="D267" s="662" t="s">
        <v>2875</v>
      </c>
      <c r="E267" s="662" t="s">
        <v>2876</v>
      </c>
      <c r="F267" s="665">
        <v>2</v>
      </c>
      <c r="G267" s="665">
        <v>3417.1</v>
      </c>
      <c r="H267" s="678">
        <v>1</v>
      </c>
      <c r="I267" s="665"/>
      <c r="J267" s="665"/>
      <c r="K267" s="678">
        <v>0</v>
      </c>
      <c r="L267" s="665">
        <v>2</v>
      </c>
      <c r="M267" s="666">
        <v>3417.1</v>
      </c>
    </row>
    <row r="268" spans="1:13" ht="14.4" customHeight="1" x14ac:dyDescent="0.3">
      <c r="A268" s="661" t="s">
        <v>2377</v>
      </c>
      <c r="B268" s="662" t="s">
        <v>4596</v>
      </c>
      <c r="C268" s="662" t="s">
        <v>2878</v>
      </c>
      <c r="D268" s="662" t="s">
        <v>2875</v>
      </c>
      <c r="E268" s="662" t="s">
        <v>2876</v>
      </c>
      <c r="F268" s="665">
        <v>1</v>
      </c>
      <c r="G268" s="665">
        <v>1708.55</v>
      </c>
      <c r="H268" s="678">
        <v>1</v>
      </c>
      <c r="I268" s="665"/>
      <c r="J268" s="665"/>
      <c r="K268" s="678">
        <v>0</v>
      </c>
      <c r="L268" s="665">
        <v>1</v>
      </c>
      <c r="M268" s="666">
        <v>1708.55</v>
      </c>
    </row>
    <row r="269" spans="1:13" ht="14.4" customHeight="1" x14ac:dyDescent="0.3">
      <c r="A269" s="661" t="s">
        <v>2377</v>
      </c>
      <c r="B269" s="662" t="s">
        <v>4596</v>
      </c>
      <c r="C269" s="662" t="s">
        <v>3866</v>
      </c>
      <c r="D269" s="662" t="s">
        <v>3867</v>
      </c>
      <c r="E269" s="662" t="s">
        <v>2873</v>
      </c>
      <c r="F269" s="665">
        <v>1</v>
      </c>
      <c r="G269" s="665">
        <v>854.27</v>
      </c>
      <c r="H269" s="678">
        <v>1</v>
      </c>
      <c r="I269" s="665"/>
      <c r="J269" s="665"/>
      <c r="K269" s="678">
        <v>0</v>
      </c>
      <c r="L269" s="665">
        <v>1</v>
      </c>
      <c r="M269" s="666">
        <v>854.27</v>
      </c>
    </row>
    <row r="270" spans="1:13" ht="14.4" customHeight="1" x14ac:dyDescent="0.3">
      <c r="A270" s="661" t="s">
        <v>2377</v>
      </c>
      <c r="B270" s="662" t="s">
        <v>2256</v>
      </c>
      <c r="C270" s="662" t="s">
        <v>2893</v>
      </c>
      <c r="D270" s="662" t="s">
        <v>2894</v>
      </c>
      <c r="E270" s="662" t="s">
        <v>2895</v>
      </c>
      <c r="F270" s="665">
        <v>3</v>
      </c>
      <c r="G270" s="665">
        <v>1315.47</v>
      </c>
      <c r="H270" s="678">
        <v>1</v>
      </c>
      <c r="I270" s="665"/>
      <c r="J270" s="665"/>
      <c r="K270" s="678">
        <v>0</v>
      </c>
      <c r="L270" s="665">
        <v>3</v>
      </c>
      <c r="M270" s="666">
        <v>1315.47</v>
      </c>
    </row>
    <row r="271" spans="1:13" ht="14.4" customHeight="1" x14ac:dyDescent="0.3">
      <c r="A271" s="661" t="s">
        <v>2377</v>
      </c>
      <c r="B271" s="662" t="s">
        <v>2256</v>
      </c>
      <c r="C271" s="662" t="s">
        <v>2538</v>
      </c>
      <c r="D271" s="662" t="s">
        <v>1544</v>
      </c>
      <c r="E271" s="662" t="s">
        <v>2539</v>
      </c>
      <c r="F271" s="665"/>
      <c r="G271" s="665"/>
      <c r="H271" s="678">
        <v>0</v>
      </c>
      <c r="I271" s="665">
        <v>3</v>
      </c>
      <c r="J271" s="665">
        <v>1183.92</v>
      </c>
      <c r="K271" s="678">
        <v>1</v>
      </c>
      <c r="L271" s="665">
        <v>3</v>
      </c>
      <c r="M271" s="666">
        <v>1183.92</v>
      </c>
    </row>
    <row r="272" spans="1:13" ht="14.4" customHeight="1" x14ac:dyDescent="0.3">
      <c r="A272" s="661" t="s">
        <v>2377</v>
      </c>
      <c r="B272" s="662" t="s">
        <v>2256</v>
      </c>
      <c r="C272" s="662" t="s">
        <v>2620</v>
      </c>
      <c r="D272" s="662" t="s">
        <v>1544</v>
      </c>
      <c r="E272" s="662" t="s">
        <v>2621</v>
      </c>
      <c r="F272" s="665"/>
      <c r="G272" s="665"/>
      <c r="H272" s="678">
        <v>0</v>
      </c>
      <c r="I272" s="665">
        <v>1</v>
      </c>
      <c r="J272" s="665">
        <v>438.49</v>
      </c>
      <c r="K272" s="678">
        <v>1</v>
      </c>
      <c r="L272" s="665">
        <v>1</v>
      </c>
      <c r="M272" s="666">
        <v>438.49</v>
      </c>
    </row>
    <row r="273" spans="1:13" ht="14.4" customHeight="1" x14ac:dyDescent="0.3">
      <c r="A273" s="661" t="s">
        <v>2377</v>
      </c>
      <c r="B273" s="662" t="s">
        <v>2271</v>
      </c>
      <c r="C273" s="662" t="s">
        <v>1872</v>
      </c>
      <c r="D273" s="662" t="s">
        <v>1712</v>
      </c>
      <c r="E273" s="662" t="s">
        <v>2273</v>
      </c>
      <c r="F273" s="665"/>
      <c r="G273" s="665"/>
      <c r="H273" s="678">
        <v>0</v>
      </c>
      <c r="I273" s="665">
        <v>6</v>
      </c>
      <c r="J273" s="665">
        <v>926.16000000000008</v>
      </c>
      <c r="K273" s="678">
        <v>1</v>
      </c>
      <c r="L273" s="665">
        <v>6</v>
      </c>
      <c r="M273" s="666">
        <v>926.16000000000008</v>
      </c>
    </row>
    <row r="274" spans="1:13" ht="14.4" customHeight="1" x14ac:dyDescent="0.3">
      <c r="A274" s="661" t="s">
        <v>2377</v>
      </c>
      <c r="B274" s="662" t="s">
        <v>2271</v>
      </c>
      <c r="C274" s="662" t="s">
        <v>1711</v>
      </c>
      <c r="D274" s="662" t="s">
        <v>1712</v>
      </c>
      <c r="E274" s="662" t="s">
        <v>2272</v>
      </c>
      <c r="F274" s="665"/>
      <c r="G274" s="665"/>
      <c r="H274" s="678">
        <v>0</v>
      </c>
      <c r="I274" s="665">
        <v>2</v>
      </c>
      <c r="J274" s="665">
        <v>450.12</v>
      </c>
      <c r="K274" s="678">
        <v>1</v>
      </c>
      <c r="L274" s="665">
        <v>2</v>
      </c>
      <c r="M274" s="666">
        <v>450.12</v>
      </c>
    </row>
    <row r="275" spans="1:13" ht="14.4" customHeight="1" x14ac:dyDescent="0.3">
      <c r="A275" s="661" t="s">
        <v>2378</v>
      </c>
      <c r="B275" s="662" t="s">
        <v>2199</v>
      </c>
      <c r="C275" s="662" t="s">
        <v>2394</v>
      </c>
      <c r="D275" s="662" t="s">
        <v>1574</v>
      </c>
      <c r="E275" s="662" t="s">
        <v>2201</v>
      </c>
      <c r="F275" s="665"/>
      <c r="G275" s="665"/>
      <c r="H275" s="678">
        <v>0</v>
      </c>
      <c r="I275" s="665">
        <v>18</v>
      </c>
      <c r="J275" s="665">
        <v>24941.159999999996</v>
      </c>
      <c r="K275" s="678">
        <v>1</v>
      </c>
      <c r="L275" s="665">
        <v>18</v>
      </c>
      <c r="M275" s="666">
        <v>24941.159999999996</v>
      </c>
    </row>
    <row r="276" spans="1:13" ht="14.4" customHeight="1" x14ac:dyDescent="0.3">
      <c r="A276" s="661" t="s">
        <v>2378</v>
      </c>
      <c r="B276" s="662" t="s">
        <v>2199</v>
      </c>
      <c r="C276" s="662" t="s">
        <v>1719</v>
      </c>
      <c r="D276" s="662" t="s">
        <v>1574</v>
      </c>
      <c r="E276" s="662" t="s">
        <v>2201</v>
      </c>
      <c r="F276" s="665"/>
      <c r="G276" s="665"/>
      <c r="H276" s="678">
        <v>0</v>
      </c>
      <c r="I276" s="665">
        <v>6</v>
      </c>
      <c r="J276" s="665">
        <v>8313.7199999999993</v>
      </c>
      <c r="K276" s="678">
        <v>1</v>
      </c>
      <c r="L276" s="665">
        <v>6</v>
      </c>
      <c r="M276" s="666">
        <v>8313.7199999999993</v>
      </c>
    </row>
    <row r="277" spans="1:13" ht="14.4" customHeight="1" x14ac:dyDescent="0.3">
      <c r="A277" s="661" t="s">
        <v>2378</v>
      </c>
      <c r="B277" s="662" t="s">
        <v>2209</v>
      </c>
      <c r="C277" s="662" t="s">
        <v>1714</v>
      </c>
      <c r="D277" s="662" t="s">
        <v>1697</v>
      </c>
      <c r="E277" s="662" t="s">
        <v>2211</v>
      </c>
      <c r="F277" s="665"/>
      <c r="G277" s="665"/>
      <c r="H277" s="678">
        <v>0</v>
      </c>
      <c r="I277" s="665">
        <v>2</v>
      </c>
      <c r="J277" s="665">
        <v>373.74</v>
      </c>
      <c r="K277" s="678">
        <v>1</v>
      </c>
      <c r="L277" s="665">
        <v>2</v>
      </c>
      <c r="M277" s="666">
        <v>373.74</v>
      </c>
    </row>
    <row r="278" spans="1:13" ht="14.4" customHeight="1" x14ac:dyDescent="0.3">
      <c r="A278" s="661" t="s">
        <v>2378</v>
      </c>
      <c r="B278" s="662" t="s">
        <v>4594</v>
      </c>
      <c r="C278" s="662" t="s">
        <v>2782</v>
      </c>
      <c r="D278" s="662" t="s">
        <v>2783</v>
      </c>
      <c r="E278" s="662" t="s">
        <v>2784</v>
      </c>
      <c r="F278" s="665"/>
      <c r="G278" s="665"/>
      <c r="H278" s="678">
        <v>0</v>
      </c>
      <c r="I278" s="665">
        <v>2</v>
      </c>
      <c r="J278" s="665">
        <v>789.28</v>
      </c>
      <c r="K278" s="678">
        <v>1</v>
      </c>
      <c r="L278" s="665">
        <v>2</v>
      </c>
      <c r="M278" s="666">
        <v>789.28</v>
      </c>
    </row>
    <row r="279" spans="1:13" ht="14.4" customHeight="1" x14ac:dyDescent="0.3">
      <c r="A279" s="661" t="s">
        <v>2378</v>
      </c>
      <c r="B279" s="662" t="s">
        <v>4594</v>
      </c>
      <c r="C279" s="662" t="s">
        <v>3819</v>
      </c>
      <c r="D279" s="662" t="s">
        <v>2783</v>
      </c>
      <c r="E279" s="662" t="s">
        <v>3820</v>
      </c>
      <c r="F279" s="665"/>
      <c r="G279" s="665"/>
      <c r="H279" s="678">
        <v>0</v>
      </c>
      <c r="I279" s="665">
        <v>5</v>
      </c>
      <c r="J279" s="665">
        <v>657.7</v>
      </c>
      <c r="K279" s="678">
        <v>1</v>
      </c>
      <c r="L279" s="665">
        <v>5</v>
      </c>
      <c r="M279" s="666">
        <v>657.7</v>
      </c>
    </row>
    <row r="280" spans="1:13" ht="14.4" customHeight="1" x14ac:dyDescent="0.3">
      <c r="A280" s="661" t="s">
        <v>2378</v>
      </c>
      <c r="B280" s="662" t="s">
        <v>2222</v>
      </c>
      <c r="C280" s="662" t="s">
        <v>3587</v>
      </c>
      <c r="D280" s="662" t="s">
        <v>1559</v>
      </c>
      <c r="E280" s="662" t="s">
        <v>3588</v>
      </c>
      <c r="F280" s="665"/>
      <c r="G280" s="665"/>
      <c r="H280" s="678">
        <v>0</v>
      </c>
      <c r="I280" s="665">
        <v>3</v>
      </c>
      <c r="J280" s="665">
        <v>688.14</v>
      </c>
      <c r="K280" s="678">
        <v>1</v>
      </c>
      <c r="L280" s="665">
        <v>3</v>
      </c>
      <c r="M280" s="666">
        <v>688.14</v>
      </c>
    </row>
    <row r="281" spans="1:13" ht="14.4" customHeight="1" x14ac:dyDescent="0.3">
      <c r="A281" s="661" t="s">
        <v>2378</v>
      </c>
      <c r="B281" s="662" t="s">
        <v>2224</v>
      </c>
      <c r="C281" s="662" t="s">
        <v>3226</v>
      </c>
      <c r="D281" s="662" t="s">
        <v>1556</v>
      </c>
      <c r="E281" s="662" t="s">
        <v>3114</v>
      </c>
      <c r="F281" s="665"/>
      <c r="G281" s="665"/>
      <c r="H281" s="678">
        <v>0</v>
      </c>
      <c r="I281" s="665">
        <v>2</v>
      </c>
      <c r="J281" s="665">
        <v>210.64</v>
      </c>
      <c r="K281" s="678">
        <v>1</v>
      </c>
      <c r="L281" s="665">
        <v>2</v>
      </c>
      <c r="M281" s="666">
        <v>210.64</v>
      </c>
    </row>
    <row r="282" spans="1:13" ht="14.4" customHeight="1" x14ac:dyDescent="0.3">
      <c r="A282" s="661" t="s">
        <v>2378</v>
      </c>
      <c r="B282" s="662" t="s">
        <v>2224</v>
      </c>
      <c r="C282" s="662" t="s">
        <v>1555</v>
      </c>
      <c r="D282" s="662" t="s">
        <v>1556</v>
      </c>
      <c r="E282" s="662" t="s">
        <v>2225</v>
      </c>
      <c r="F282" s="665"/>
      <c r="G282" s="665"/>
      <c r="H282" s="678">
        <v>0</v>
      </c>
      <c r="I282" s="665">
        <v>1</v>
      </c>
      <c r="J282" s="665">
        <v>35.11</v>
      </c>
      <c r="K282" s="678">
        <v>1</v>
      </c>
      <c r="L282" s="665">
        <v>1</v>
      </c>
      <c r="M282" s="666">
        <v>35.11</v>
      </c>
    </row>
    <row r="283" spans="1:13" ht="14.4" customHeight="1" x14ac:dyDescent="0.3">
      <c r="A283" s="661" t="s">
        <v>2378</v>
      </c>
      <c r="B283" s="662" t="s">
        <v>2238</v>
      </c>
      <c r="C283" s="662" t="s">
        <v>4082</v>
      </c>
      <c r="D283" s="662" t="s">
        <v>4083</v>
      </c>
      <c r="E283" s="662" t="s">
        <v>4084</v>
      </c>
      <c r="F283" s="665"/>
      <c r="G283" s="665"/>
      <c r="H283" s="678">
        <v>0</v>
      </c>
      <c r="I283" s="665">
        <v>1</v>
      </c>
      <c r="J283" s="665">
        <v>545.82000000000005</v>
      </c>
      <c r="K283" s="678">
        <v>1</v>
      </c>
      <c r="L283" s="665">
        <v>1</v>
      </c>
      <c r="M283" s="666">
        <v>545.82000000000005</v>
      </c>
    </row>
    <row r="284" spans="1:13" ht="14.4" customHeight="1" x14ac:dyDescent="0.3">
      <c r="A284" s="661" t="s">
        <v>2378</v>
      </c>
      <c r="B284" s="662" t="s">
        <v>2238</v>
      </c>
      <c r="C284" s="662" t="s">
        <v>4085</v>
      </c>
      <c r="D284" s="662" t="s">
        <v>4086</v>
      </c>
      <c r="E284" s="662" t="s">
        <v>4087</v>
      </c>
      <c r="F284" s="665"/>
      <c r="G284" s="665"/>
      <c r="H284" s="678">
        <v>0</v>
      </c>
      <c r="I284" s="665">
        <v>1</v>
      </c>
      <c r="J284" s="665">
        <v>704.73</v>
      </c>
      <c r="K284" s="678">
        <v>1</v>
      </c>
      <c r="L284" s="665">
        <v>1</v>
      </c>
      <c r="M284" s="666">
        <v>704.73</v>
      </c>
    </row>
    <row r="285" spans="1:13" ht="14.4" customHeight="1" x14ac:dyDescent="0.3">
      <c r="A285" s="661" t="s">
        <v>2378</v>
      </c>
      <c r="B285" s="662" t="s">
        <v>4595</v>
      </c>
      <c r="C285" s="662" t="s">
        <v>2589</v>
      </c>
      <c r="D285" s="662" t="s">
        <v>2590</v>
      </c>
      <c r="E285" s="662" t="s">
        <v>2591</v>
      </c>
      <c r="F285" s="665"/>
      <c r="G285" s="665"/>
      <c r="H285" s="678">
        <v>0</v>
      </c>
      <c r="I285" s="665">
        <v>2</v>
      </c>
      <c r="J285" s="665">
        <v>165.26</v>
      </c>
      <c r="K285" s="678">
        <v>1</v>
      </c>
      <c r="L285" s="665">
        <v>2</v>
      </c>
      <c r="M285" s="666">
        <v>165.26</v>
      </c>
    </row>
    <row r="286" spans="1:13" ht="14.4" customHeight="1" x14ac:dyDescent="0.3">
      <c r="A286" s="661" t="s">
        <v>2378</v>
      </c>
      <c r="B286" s="662" t="s">
        <v>4596</v>
      </c>
      <c r="C286" s="662" t="s">
        <v>2871</v>
      </c>
      <c r="D286" s="662" t="s">
        <v>2872</v>
      </c>
      <c r="E286" s="662" t="s">
        <v>2873</v>
      </c>
      <c r="F286" s="665">
        <v>5</v>
      </c>
      <c r="G286" s="665">
        <v>4271.3500000000004</v>
      </c>
      <c r="H286" s="678">
        <v>1</v>
      </c>
      <c r="I286" s="665"/>
      <c r="J286" s="665"/>
      <c r="K286" s="678">
        <v>0</v>
      </c>
      <c r="L286" s="665">
        <v>5</v>
      </c>
      <c r="M286" s="666">
        <v>4271.3500000000004</v>
      </c>
    </row>
    <row r="287" spans="1:13" ht="14.4" customHeight="1" x14ac:dyDescent="0.3">
      <c r="A287" s="661" t="s">
        <v>2378</v>
      </c>
      <c r="B287" s="662" t="s">
        <v>4596</v>
      </c>
      <c r="C287" s="662" t="s">
        <v>3639</v>
      </c>
      <c r="D287" s="662" t="s">
        <v>2872</v>
      </c>
      <c r="E287" s="662" t="s">
        <v>2225</v>
      </c>
      <c r="F287" s="665">
        <v>12</v>
      </c>
      <c r="G287" s="665">
        <v>0</v>
      </c>
      <c r="H287" s="678"/>
      <c r="I287" s="665"/>
      <c r="J287" s="665"/>
      <c r="K287" s="678"/>
      <c r="L287" s="665">
        <v>12</v>
      </c>
      <c r="M287" s="666">
        <v>0</v>
      </c>
    </row>
    <row r="288" spans="1:13" ht="14.4" customHeight="1" x14ac:dyDescent="0.3">
      <c r="A288" s="661" t="s">
        <v>2378</v>
      </c>
      <c r="B288" s="662" t="s">
        <v>4596</v>
      </c>
      <c r="C288" s="662" t="s">
        <v>2877</v>
      </c>
      <c r="D288" s="662" t="s">
        <v>2872</v>
      </c>
      <c r="E288" s="662" t="s">
        <v>2873</v>
      </c>
      <c r="F288" s="665">
        <v>3</v>
      </c>
      <c r="G288" s="665">
        <v>2562.81</v>
      </c>
      <c r="H288" s="678">
        <v>1</v>
      </c>
      <c r="I288" s="665"/>
      <c r="J288" s="665"/>
      <c r="K288" s="678">
        <v>0</v>
      </c>
      <c r="L288" s="665">
        <v>3</v>
      </c>
      <c r="M288" s="666">
        <v>2562.81</v>
      </c>
    </row>
    <row r="289" spans="1:13" ht="14.4" customHeight="1" x14ac:dyDescent="0.3">
      <c r="A289" s="661" t="s">
        <v>2378</v>
      </c>
      <c r="B289" s="662" t="s">
        <v>4596</v>
      </c>
      <c r="C289" s="662" t="s">
        <v>3110</v>
      </c>
      <c r="D289" s="662" t="s">
        <v>2875</v>
      </c>
      <c r="E289" s="662" t="s">
        <v>2249</v>
      </c>
      <c r="F289" s="665">
        <v>6</v>
      </c>
      <c r="G289" s="665">
        <v>3075.42</v>
      </c>
      <c r="H289" s="678">
        <v>1</v>
      </c>
      <c r="I289" s="665"/>
      <c r="J289" s="665"/>
      <c r="K289" s="678">
        <v>0</v>
      </c>
      <c r="L289" s="665">
        <v>6</v>
      </c>
      <c r="M289" s="666">
        <v>3075.42</v>
      </c>
    </row>
    <row r="290" spans="1:13" ht="14.4" customHeight="1" x14ac:dyDescent="0.3">
      <c r="A290" s="661" t="s">
        <v>2378</v>
      </c>
      <c r="B290" s="662" t="s">
        <v>4596</v>
      </c>
      <c r="C290" s="662" t="s">
        <v>3111</v>
      </c>
      <c r="D290" s="662" t="s">
        <v>2875</v>
      </c>
      <c r="E290" s="662" t="s">
        <v>3112</v>
      </c>
      <c r="F290" s="665">
        <v>1</v>
      </c>
      <c r="G290" s="665">
        <v>0</v>
      </c>
      <c r="H290" s="678"/>
      <c r="I290" s="665"/>
      <c r="J290" s="665"/>
      <c r="K290" s="678"/>
      <c r="L290" s="665">
        <v>1</v>
      </c>
      <c r="M290" s="666">
        <v>0</v>
      </c>
    </row>
    <row r="291" spans="1:13" ht="14.4" customHeight="1" x14ac:dyDescent="0.3">
      <c r="A291" s="661" t="s">
        <v>2378</v>
      </c>
      <c r="B291" s="662" t="s">
        <v>4596</v>
      </c>
      <c r="C291" s="662" t="s">
        <v>2878</v>
      </c>
      <c r="D291" s="662" t="s">
        <v>2875</v>
      </c>
      <c r="E291" s="662" t="s">
        <v>2876</v>
      </c>
      <c r="F291" s="665">
        <v>4</v>
      </c>
      <c r="G291" s="665">
        <v>6834.2</v>
      </c>
      <c r="H291" s="678">
        <v>1</v>
      </c>
      <c r="I291" s="665"/>
      <c r="J291" s="665"/>
      <c r="K291" s="678">
        <v>0</v>
      </c>
      <c r="L291" s="665">
        <v>4</v>
      </c>
      <c r="M291" s="666">
        <v>6834.2</v>
      </c>
    </row>
    <row r="292" spans="1:13" ht="14.4" customHeight="1" x14ac:dyDescent="0.3">
      <c r="A292" s="661" t="s">
        <v>2378</v>
      </c>
      <c r="B292" s="662" t="s">
        <v>4596</v>
      </c>
      <c r="C292" s="662" t="s">
        <v>4094</v>
      </c>
      <c r="D292" s="662" t="s">
        <v>3927</v>
      </c>
      <c r="E292" s="662" t="s">
        <v>2873</v>
      </c>
      <c r="F292" s="665">
        <v>1</v>
      </c>
      <c r="G292" s="665">
        <v>854.27</v>
      </c>
      <c r="H292" s="678">
        <v>1</v>
      </c>
      <c r="I292" s="665"/>
      <c r="J292" s="665"/>
      <c r="K292" s="678">
        <v>0</v>
      </c>
      <c r="L292" s="665">
        <v>1</v>
      </c>
      <c r="M292" s="666">
        <v>854.27</v>
      </c>
    </row>
    <row r="293" spans="1:13" ht="14.4" customHeight="1" x14ac:dyDescent="0.3">
      <c r="A293" s="661" t="s">
        <v>2378</v>
      </c>
      <c r="B293" s="662" t="s">
        <v>2256</v>
      </c>
      <c r="C293" s="662" t="s">
        <v>1543</v>
      </c>
      <c r="D293" s="662" t="s">
        <v>1544</v>
      </c>
      <c r="E293" s="662" t="s">
        <v>2257</v>
      </c>
      <c r="F293" s="665"/>
      <c r="G293" s="665"/>
      <c r="H293" s="678">
        <v>0</v>
      </c>
      <c r="I293" s="665">
        <v>2</v>
      </c>
      <c r="J293" s="665">
        <v>263.08</v>
      </c>
      <c r="K293" s="678">
        <v>1</v>
      </c>
      <c r="L293" s="665">
        <v>2</v>
      </c>
      <c r="M293" s="666">
        <v>263.08</v>
      </c>
    </row>
    <row r="294" spans="1:13" ht="14.4" customHeight="1" x14ac:dyDescent="0.3">
      <c r="A294" s="661" t="s">
        <v>2378</v>
      </c>
      <c r="B294" s="662" t="s">
        <v>2256</v>
      </c>
      <c r="C294" s="662" t="s">
        <v>2893</v>
      </c>
      <c r="D294" s="662" t="s">
        <v>2894</v>
      </c>
      <c r="E294" s="662" t="s">
        <v>2895</v>
      </c>
      <c r="F294" s="665">
        <v>22</v>
      </c>
      <c r="G294" s="665">
        <v>9646.7799999999988</v>
      </c>
      <c r="H294" s="678">
        <v>1</v>
      </c>
      <c r="I294" s="665"/>
      <c r="J294" s="665"/>
      <c r="K294" s="678">
        <v>0</v>
      </c>
      <c r="L294" s="665">
        <v>22</v>
      </c>
      <c r="M294" s="666">
        <v>9646.7799999999988</v>
      </c>
    </row>
    <row r="295" spans="1:13" ht="14.4" customHeight="1" x14ac:dyDescent="0.3">
      <c r="A295" s="661" t="s">
        <v>2378</v>
      </c>
      <c r="B295" s="662" t="s">
        <v>2256</v>
      </c>
      <c r="C295" s="662" t="s">
        <v>2538</v>
      </c>
      <c r="D295" s="662" t="s">
        <v>1544</v>
      </c>
      <c r="E295" s="662" t="s">
        <v>2539</v>
      </c>
      <c r="F295" s="665"/>
      <c r="G295" s="665"/>
      <c r="H295" s="678">
        <v>0</v>
      </c>
      <c r="I295" s="665">
        <v>112</v>
      </c>
      <c r="J295" s="665">
        <v>44199.679999999993</v>
      </c>
      <c r="K295" s="678">
        <v>1</v>
      </c>
      <c r="L295" s="665">
        <v>112</v>
      </c>
      <c r="M295" s="666">
        <v>44199.679999999993</v>
      </c>
    </row>
    <row r="296" spans="1:13" ht="14.4" customHeight="1" x14ac:dyDescent="0.3">
      <c r="A296" s="661" t="s">
        <v>2378</v>
      </c>
      <c r="B296" s="662" t="s">
        <v>2256</v>
      </c>
      <c r="C296" s="662" t="s">
        <v>2620</v>
      </c>
      <c r="D296" s="662" t="s">
        <v>1544</v>
      </c>
      <c r="E296" s="662" t="s">
        <v>2621</v>
      </c>
      <c r="F296" s="665"/>
      <c r="G296" s="665"/>
      <c r="H296" s="678">
        <v>0</v>
      </c>
      <c r="I296" s="665">
        <v>35</v>
      </c>
      <c r="J296" s="665">
        <v>15347.149999999996</v>
      </c>
      <c r="K296" s="678">
        <v>1</v>
      </c>
      <c r="L296" s="665">
        <v>35</v>
      </c>
      <c r="M296" s="666">
        <v>15347.149999999996</v>
      </c>
    </row>
    <row r="297" spans="1:13" ht="14.4" customHeight="1" x14ac:dyDescent="0.3">
      <c r="A297" s="661" t="s">
        <v>2378</v>
      </c>
      <c r="B297" s="662" t="s">
        <v>2256</v>
      </c>
      <c r="C297" s="662" t="s">
        <v>4095</v>
      </c>
      <c r="D297" s="662" t="s">
        <v>3713</v>
      </c>
      <c r="E297" s="662" t="s">
        <v>4096</v>
      </c>
      <c r="F297" s="665">
        <v>1</v>
      </c>
      <c r="G297" s="665">
        <v>438.49</v>
      </c>
      <c r="H297" s="678">
        <v>1</v>
      </c>
      <c r="I297" s="665"/>
      <c r="J297" s="665"/>
      <c r="K297" s="678">
        <v>0</v>
      </c>
      <c r="L297" s="665">
        <v>1</v>
      </c>
      <c r="M297" s="666">
        <v>438.49</v>
      </c>
    </row>
    <row r="298" spans="1:13" ht="14.4" customHeight="1" x14ac:dyDescent="0.3">
      <c r="A298" s="661" t="s">
        <v>2378</v>
      </c>
      <c r="B298" s="662" t="s">
        <v>4597</v>
      </c>
      <c r="C298" s="662" t="s">
        <v>2527</v>
      </c>
      <c r="D298" s="662" t="s">
        <v>2528</v>
      </c>
      <c r="E298" s="662" t="s">
        <v>2529</v>
      </c>
      <c r="F298" s="665">
        <v>1</v>
      </c>
      <c r="G298" s="665">
        <v>670.97</v>
      </c>
      <c r="H298" s="678">
        <v>1</v>
      </c>
      <c r="I298" s="665"/>
      <c r="J298" s="665"/>
      <c r="K298" s="678">
        <v>0</v>
      </c>
      <c r="L298" s="665">
        <v>1</v>
      </c>
      <c r="M298" s="666">
        <v>670.97</v>
      </c>
    </row>
    <row r="299" spans="1:13" ht="14.4" customHeight="1" x14ac:dyDescent="0.3">
      <c r="A299" s="661" t="s">
        <v>2378</v>
      </c>
      <c r="B299" s="662" t="s">
        <v>4597</v>
      </c>
      <c r="C299" s="662" t="s">
        <v>3037</v>
      </c>
      <c r="D299" s="662" t="s">
        <v>2528</v>
      </c>
      <c r="E299" s="662" t="s">
        <v>3038</v>
      </c>
      <c r="F299" s="665">
        <v>10</v>
      </c>
      <c r="G299" s="665">
        <v>0</v>
      </c>
      <c r="H299" s="678"/>
      <c r="I299" s="665">
        <v>3</v>
      </c>
      <c r="J299" s="665">
        <v>0</v>
      </c>
      <c r="K299" s="678"/>
      <c r="L299" s="665">
        <v>13</v>
      </c>
      <c r="M299" s="666">
        <v>0</v>
      </c>
    </row>
    <row r="300" spans="1:13" ht="14.4" customHeight="1" x14ac:dyDescent="0.3">
      <c r="A300" s="661" t="s">
        <v>2378</v>
      </c>
      <c r="B300" s="662" t="s">
        <v>4597</v>
      </c>
      <c r="C300" s="662" t="s">
        <v>4018</v>
      </c>
      <c r="D300" s="662" t="s">
        <v>2799</v>
      </c>
      <c r="E300" s="662" t="s">
        <v>2873</v>
      </c>
      <c r="F300" s="665">
        <v>4</v>
      </c>
      <c r="G300" s="665">
        <v>2982.08</v>
      </c>
      <c r="H300" s="678">
        <v>1</v>
      </c>
      <c r="I300" s="665"/>
      <c r="J300" s="665"/>
      <c r="K300" s="678">
        <v>0</v>
      </c>
      <c r="L300" s="665">
        <v>4</v>
      </c>
      <c r="M300" s="666">
        <v>2982.08</v>
      </c>
    </row>
    <row r="301" spans="1:13" ht="14.4" customHeight="1" x14ac:dyDescent="0.3">
      <c r="A301" s="661" t="s">
        <v>2378</v>
      </c>
      <c r="B301" s="662" t="s">
        <v>4597</v>
      </c>
      <c r="C301" s="662" t="s">
        <v>4019</v>
      </c>
      <c r="D301" s="662" t="s">
        <v>4020</v>
      </c>
      <c r="E301" s="662" t="s">
        <v>3040</v>
      </c>
      <c r="F301" s="665"/>
      <c r="G301" s="665"/>
      <c r="H301" s="678">
        <v>0</v>
      </c>
      <c r="I301" s="665">
        <v>1</v>
      </c>
      <c r="J301" s="665">
        <v>745.52</v>
      </c>
      <c r="K301" s="678">
        <v>1</v>
      </c>
      <c r="L301" s="665">
        <v>1</v>
      </c>
      <c r="M301" s="666">
        <v>745.52</v>
      </c>
    </row>
    <row r="302" spans="1:13" ht="14.4" customHeight="1" x14ac:dyDescent="0.3">
      <c r="A302" s="661" t="s">
        <v>2378</v>
      </c>
      <c r="B302" s="662" t="s">
        <v>2265</v>
      </c>
      <c r="C302" s="662" t="s">
        <v>3291</v>
      </c>
      <c r="D302" s="662" t="s">
        <v>3292</v>
      </c>
      <c r="E302" s="662" t="s">
        <v>3293</v>
      </c>
      <c r="F302" s="665"/>
      <c r="G302" s="665"/>
      <c r="H302" s="678">
        <v>0</v>
      </c>
      <c r="I302" s="665">
        <v>1</v>
      </c>
      <c r="J302" s="665">
        <v>79.03</v>
      </c>
      <c r="K302" s="678">
        <v>1</v>
      </c>
      <c r="L302" s="665">
        <v>1</v>
      </c>
      <c r="M302" s="666">
        <v>79.03</v>
      </c>
    </row>
    <row r="303" spans="1:13" ht="14.4" customHeight="1" x14ac:dyDescent="0.3">
      <c r="A303" s="661" t="s">
        <v>2378</v>
      </c>
      <c r="B303" s="662" t="s">
        <v>2265</v>
      </c>
      <c r="C303" s="662" t="s">
        <v>4056</v>
      </c>
      <c r="D303" s="662" t="s">
        <v>4057</v>
      </c>
      <c r="E303" s="662" t="s">
        <v>4058</v>
      </c>
      <c r="F303" s="665">
        <v>4</v>
      </c>
      <c r="G303" s="665">
        <v>395.12</v>
      </c>
      <c r="H303" s="678">
        <v>1</v>
      </c>
      <c r="I303" s="665"/>
      <c r="J303" s="665"/>
      <c r="K303" s="678">
        <v>0</v>
      </c>
      <c r="L303" s="665">
        <v>4</v>
      </c>
      <c r="M303" s="666">
        <v>395.12</v>
      </c>
    </row>
    <row r="304" spans="1:13" ht="14.4" customHeight="1" x14ac:dyDescent="0.3">
      <c r="A304" s="661" t="s">
        <v>2378</v>
      </c>
      <c r="B304" s="662" t="s">
        <v>2265</v>
      </c>
      <c r="C304" s="662" t="s">
        <v>4059</v>
      </c>
      <c r="D304" s="662" t="s">
        <v>3292</v>
      </c>
      <c r="E304" s="662" t="s">
        <v>4060</v>
      </c>
      <c r="F304" s="665"/>
      <c r="G304" s="665"/>
      <c r="H304" s="678">
        <v>0</v>
      </c>
      <c r="I304" s="665">
        <v>1</v>
      </c>
      <c r="J304" s="665">
        <v>79.03</v>
      </c>
      <c r="K304" s="678">
        <v>1</v>
      </c>
      <c r="L304" s="665">
        <v>1</v>
      </c>
      <c r="M304" s="666">
        <v>79.03</v>
      </c>
    </row>
    <row r="305" spans="1:13" ht="14.4" customHeight="1" x14ac:dyDescent="0.3">
      <c r="A305" s="661" t="s">
        <v>2378</v>
      </c>
      <c r="B305" s="662" t="s">
        <v>2265</v>
      </c>
      <c r="C305" s="662" t="s">
        <v>3620</v>
      </c>
      <c r="D305" s="662" t="s">
        <v>3621</v>
      </c>
      <c r="E305" s="662" t="s">
        <v>3622</v>
      </c>
      <c r="F305" s="665">
        <v>3</v>
      </c>
      <c r="G305" s="665">
        <v>237.09</v>
      </c>
      <c r="H305" s="678">
        <v>1</v>
      </c>
      <c r="I305" s="665"/>
      <c r="J305" s="665"/>
      <c r="K305" s="678">
        <v>0</v>
      </c>
      <c r="L305" s="665">
        <v>3</v>
      </c>
      <c r="M305" s="666">
        <v>237.09</v>
      </c>
    </row>
    <row r="306" spans="1:13" ht="14.4" customHeight="1" x14ac:dyDescent="0.3">
      <c r="A306" s="661" t="s">
        <v>2378</v>
      </c>
      <c r="B306" s="662" t="s">
        <v>2271</v>
      </c>
      <c r="C306" s="662" t="s">
        <v>1876</v>
      </c>
      <c r="D306" s="662" t="s">
        <v>2279</v>
      </c>
      <c r="E306" s="662" t="s">
        <v>2280</v>
      </c>
      <c r="F306" s="665"/>
      <c r="G306" s="665"/>
      <c r="H306" s="678">
        <v>0</v>
      </c>
      <c r="I306" s="665">
        <v>7</v>
      </c>
      <c r="J306" s="665">
        <v>1046.6400000000001</v>
      </c>
      <c r="K306" s="678">
        <v>1</v>
      </c>
      <c r="L306" s="665">
        <v>7</v>
      </c>
      <c r="M306" s="666">
        <v>1046.6400000000001</v>
      </c>
    </row>
    <row r="307" spans="1:13" ht="14.4" customHeight="1" x14ac:dyDescent="0.3">
      <c r="A307" s="661" t="s">
        <v>2378</v>
      </c>
      <c r="B307" s="662" t="s">
        <v>2271</v>
      </c>
      <c r="C307" s="662" t="s">
        <v>1711</v>
      </c>
      <c r="D307" s="662" t="s">
        <v>1712</v>
      </c>
      <c r="E307" s="662" t="s">
        <v>2272</v>
      </c>
      <c r="F307" s="665"/>
      <c r="G307" s="665"/>
      <c r="H307" s="678">
        <v>0</v>
      </c>
      <c r="I307" s="665">
        <v>2</v>
      </c>
      <c r="J307" s="665">
        <v>450.12</v>
      </c>
      <c r="K307" s="678">
        <v>1</v>
      </c>
      <c r="L307" s="665">
        <v>2</v>
      </c>
      <c r="M307" s="666">
        <v>450.12</v>
      </c>
    </row>
    <row r="308" spans="1:13" ht="14.4" customHeight="1" x14ac:dyDescent="0.3">
      <c r="A308" s="661" t="s">
        <v>2378</v>
      </c>
      <c r="B308" s="662" t="s">
        <v>2289</v>
      </c>
      <c r="C308" s="662" t="s">
        <v>1887</v>
      </c>
      <c r="D308" s="662" t="s">
        <v>1888</v>
      </c>
      <c r="E308" s="662" t="s">
        <v>2290</v>
      </c>
      <c r="F308" s="665"/>
      <c r="G308" s="665"/>
      <c r="H308" s="678">
        <v>0</v>
      </c>
      <c r="I308" s="665">
        <v>2</v>
      </c>
      <c r="J308" s="665">
        <v>141.08000000000001</v>
      </c>
      <c r="K308" s="678">
        <v>1</v>
      </c>
      <c r="L308" s="665">
        <v>2</v>
      </c>
      <c r="M308" s="666">
        <v>141.08000000000001</v>
      </c>
    </row>
    <row r="309" spans="1:13" ht="14.4" customHeight="1" x14ac:dyDescent="0.3">
      <c r="A309" s="661" t="s">
        <v>2378</v>
      </c>
      <c r="B309" s="662" t="s">
        <v>2302</v>
      </c>
      <c r="C309" s="662" t="s">
        <v>1910</v>
      </c>
      <c r="D309" s="662" t="s">
        <v>1911</v>
      </c>
      <c r="E309" s="662" t="s">
        <v>2304</v>
      </c>
      <c r="F309" s="665"/>
      <c r="G309" s="665"/>
      <c r="H309" s="678">
        <v>0</v>
      </c>
      <c r="I309" s="665">
        <v>6</v>
      </c>
      <c r="J309" s="665">
        <v>24583.199999999997</v>
      </c>
      <c r="K309" s="678">
        <v>1</v>
      </c>
      <c r="L309" s="665">
        <v>6</v>
      </c>
      <c r="M309" s="666">
        <v>24583.199999999997</v>
      </c>
    </row>
    <row r="310" spans="1:13" ht="14.4" customHeight="1" x14ac:dyDescent="0.3">
      <c r="A310" s="661" t="s">
        <v>2378</v>
      </c>
      <c r="B310" s="662" t="s">
        <v>4598</v>
      </c>
      <c r="C310" s="662" t="s">
        <v>2890</v>
      </c>
      <c r="D310" s="662" t="s">
        <v>2891</v>
      </c>
      <c r="E310" s="662" t="s">
        <v>2892</v>
      </c>
      <c r="F310" s="665"/>
      <c r="G310" s="665"/>
      <c r="H310" s="678"/>
      <c r="I310" s="665">
        <v>14</v>
      </c>
      <c r="J310" s="665">
        <v>0</v>
      </c>
      <c r="K310" s="678"/>
      <c r="L310" s="665">
        <v>14</v>
      </c>
      <c r="M310" s="666">
        <v>0</v>
      </c>
    </row>
    <row r="311" spans="1:13" ht="14.4" customHeight="1" x14ac:dyDescent="0.3">
      <c r="A311" s="661" t="s">
        <v>2378</v>
      </c>
      <c r="B311" s="662" t="s">
        <v>4598</v>
      </c>
      <c r="C311" s="662" t="s">
        <v>3768</v>
      </c>
      <c r="D311" s="662" t="s">
        <v>2891</v>
      </c>
      <c r="E311" s="662" t="s">
        <v>3769</v>
      </c>
      <c r="F311" s="665"/>
      <c r="G311" s="665"/>
      <c r="H311" s="678">
        <v>0</v>
      </c>
      <c r="I311" s="665">
        <v>2</v>
      </c>
      <c r="J311" s="665">
        <v>1004.62</v>
      </c>
      <c r="K311" s="678">
        <v>1</v>
      </c>
      <c r="L311" s="665">
        <v>2</v>
      </c>
      <c r="M311" s="666">
        <v>1004.62</v>
      </c>
    </row>
    <row r="312" spans="1:13" ht="14.4" customHeight="1" x14ac:dyDescent="0.3">
      <c r="A312" s="661" t="s">
        <v>2378</v>
      </c>
      <c r="B312" s="662" t="s">
        <v>2305</v>
      </c>
      <c r="C312" s="662" t="s">
        <v>2749</v>
      </c>
      <c r="D312" s="662" t="s">
        <v>2750</v>
      </c>
      <c r="E312" s="662" t="s">
        <v>2751</v>
      </c>
      <c r="F312" s="665"/>
      <c r="G312" s="665"/>
      <c r="H312" s="678">
        <v>0</v>
      </c>
      <c r="I312" s="665">
        <v>42</v>
      </c>
      <c r="J312" s="665">
        <v>45825.779999999992</v>
      </c>
      <c r="K312" s="678">
        <v>1</v>
      </c>
      <c r="L312" s="665">
        <v>42</v>
      </c>
      <c r="M312" s="666">
        <v>45825.779999999992</v>
      </c>
    </row>
    <row r="313" spans="1:13" ht="14.4" customHeight="1" x14ac:dyDescent="0.3">
      <c r="A313" s="661" t="s">
        <v>2378</v>
      </c>
      <c r="B313" s="662" t="s">
        <v>2305</v>
      </c>
      <c r="C313" s="662" t="s">
        <v>2752</v>
      </c>
      <c r="D313" s="662" t="s">
        <v>2750</v>
      </c>
      <c r="E313" s="662" t="s">
        <v>2753</v>
      </c>
      <c r="F313" s="665"/>
      <c r="G313" s="665"/>
      <c r="H313" s="678">
        <v>0</v>
      </c>
      <c r="I313" s="665">
        <v>4</v>
      </c>
      <c r="J313" s="665">
        <v>15275.44</v>
      </c>
      <c r="K313" s="678">
        <v>1</v>
      </c>
      <c r="L313" s="665">
        <v>4</v>
      </c>
      <c r="M313" s="666">
        <v>15275.44</v>
      </c>
    </row>
    <row r="314" spans="1:13" ht="14.4" customHeight="1" x14ac:dyDescent="0.3">
      <c r="A314" s="661" t="s">
        <v>2378</v>
      </c>
      <c r="B314" s="662" t="s">
        <v>2309</v>
      </c>
      <c r="C314" s="662" t="s">
        <v>1539</v>
      </c>
      <c r="D314" s="662" t="s">
        <v>1540</v>
      </c>
      <c r="E314" s="662" t="s">
        <v>2310</v>
      </c>
      <c r="F314" s="665"/>
      <c r="G314" s="665"/>
      <c r="H314" s="678">
        <v>0</v>
      </c>
      <c r="I314" s="665">
        <v>1</v>
      </c>
      <c r="J314" s="665">
        <v>36.54</v>
      </c>
      <c r="K314" s="678">
        <v>1</v>
      </c>
      <c r="L314" s="665">
        <v>1</v>
      </c>
      <c r="M314" s="666">
        <v>36.54</v>
      </c>
    </row>
    <row r="315" spans="1:13" ht="14.4" customHeight="1" x14ac:dyDescent="0.3">
      <c r="A315" s="661" t="s">
        <v>2378</v>
      </c>
      <c r="B315" s="662" t="s">
        <v>2309</v>
      </c>
      <c r="C315" s="662" t="s">
        <v>3306</v>
      </c>
      <c r="D315" s="662" t="s">
        <v>1540</v>
      </c>
      <c r="E315" s="662" t="s">
        <v>3307</v>
      </c>
      <c r="F315" s="665"/>
      <c r="G315" s="665"/>
      <c r="H315" s="678">
        <v>0</v>
      </c>
      <c r="I315" s="665">
        <v>2</v>
      </c>
      <c r="J315" s="665">
        <v>386.52</v>
      </c>
      <c r="K315" s="678">
        <v>1</v>
      </c>
      <c r="L315" s="665">
        <v>2</v>
      </c>
      <c r="M315" s="666">
        <v>386.52</v>
      </c>
    </row>
    <row r="316" spans="1:13" ht="14.4" customHeight="1" x14ac:dyDescent="0.3">
      <c r="A316" s="661" t="s">
        <v>2378</v>
      </c>
      <c r="B316" s="662" t="s">
        <v>4599</v>
      </c>
      <c r="C316" s="662" t="s">
        <v>2668</v>
      </c>
      <c r="D316" s="662" t="s">
        <v>2669</v>
      </c>
      <c r="E316" s="662" t="s">
        <v>2670</v>
      </c>
      <c r="F316" s="665"/>
      <c r="G316" s="665"/>
      <c r="H316" s="678">
        <v>0</v>
      </c>
      <c r="I316" s="665">
        <v>3</v>
      </c>
      <c r="J316" s="665">
        <v>422.84999999999997</v>
      </c>
      <c r="K316" s="678">
        <v>1</v>
      </c>
      <c r="L316" s="665">
        <v>3</v>
      </c>
      <c r="M316" s="666">
        <v>422.84999999999997</v>
      </c>
    </row>
    <row r="317" spans="1:13" ht="14.4" customHeight="1" x14ac:dyDescent="0.3">
      <c r="A317" s="661" t="s">
        <v>2378</v>
      </c>
      <c r="B317" s="662" t="s">
        <v>2330</v>
      </c>
      <c r="C317" s="662" t="s">
        <v>1577</v>
      </c>
      <c r="D317" s="662" t="s">
        <v>1532</v>
      </c>
      <c r="E317" s="662" t="s">
        <v>2249</v>
      </c>
      <c r="F317" s="665"/>
      <c r="G317" s="665"/>
      <c r="H317" s="678">
        <v>0</v>
      </c>
      <c r="I317" s="665">
        <v>2</v>
      </c>
      <c r="J317" s="665">
        <v>138.32</v>
      </c>
      <c r="K317" s="678">
        <v>1</v>
      </c>
      <c r="L317" s="665">
        <v>2</v>
      </c>
      <c r="M317" s="666">
        <v>138.32</v>
      </c>
    </row>
    <row r="318" spans="1:13" ht="14.4" customHeight="1" x14ac:dyDescent="0.3">
      <c r="A318" s="661" t="s">
        <v>2378</v>
      </c>
      <c r="B318" s="662" t="s">
        <v>4608</v>
      </c>
      <c r="C318" s="662" t="s">
        <v>4062</v>
      </c>
      <c r="D318" s="662" t="s">
        <v>4063</v>
      </c>
      <c r="E318" s="662" t="s">
        <v>3054</v>
      </c>
      <c r="F318" s="665"/>
      <c r="G318" s="665"/>
      <c r="H318" s="678">
        <v>0</v>
      </c>
      <c r="I318" s="665">
        <v>1</v>
      </c>
      <c r="J318" s="665">
        <v>69.16</v>
      </c>
      <c r="K318" s="678">
        <v>1</v>
      </c>
      <c r="L318" s="665">
        <v>1</v>
      </c>
      <c r="M318" s="666">
        <v>69.16</v>
      </c>
    </row>
    <row r="319" spans="1:13" ht="14.4" customHeight="1" x14ac:dyDescent="0.3">
      <c r="A319" s="661" t="s">
        <v>2379</v>
      </c>
      <c r="B319" s="662" t="s">
        <v>2188</v>
      </c>
      <c r="C319" s="662" t="s">
        <v>4142</v>
      </c>
      <c r="D319" s="662" t="s">
        <v>4143</v>
      </c>
      <c r="E319" s="662" t="s">
        <v>4144</v>
      </c>
      <c r="F319" s="665"/>
      <c r="G319" s="665"/>
      <c r="H319" s="678">
        <v>0</v>
      </c>
      <c r="I319" s="665">
        <v>3</v>
      </c>
      <c r="J319" s="665">
        <v>345.81</v>
      </c>
      <c r="K319" s="678">
        <v>1</v>
      </c>
      <c r="L319" s="665">
        <v>3</v>
      </c>
      <c r="M319" s="666">
        <v>345.81</v>
      </c>
    </row>
    <row r="320" spans="1:13" ht="14.4" customHeight="1" x14ac:dyDescent="0.3">
      <c r="A320" s="661" t="s">
        <v>2379</v>
      </c>
      <c r="B320" s="662" t="s">
        <v>2199</v>
      </c>
      <c r="C320" s="662" t="s">
        <v>1573</v>
      </c>
      <c r="D320" s="662" t="s">
        <v>1574</v>
      </c>
      <c r="E320" s="662" t="s">
        <v>2208</v>
      </c>
      <c r="F320" s="665"/>
      <c r="G320" s="665"/>
      <c r="H320" s="678">
        <v>0</v>
      </c>
      <c r="I320" s="665">
        <v>1</v>
      </c>
      <c r="J320" s="665">
        <v>1847.49</v>
      </c>
      <c r="K320" s="678">
        <v>1</v>
      </c>
      <c r="L320" s="665">
        <v>1</v>
      </c>
      <c r="M320" s="666">
        <v>1847.49</v>
      </c>
    </row>
    <row r="321" spans="1:13" ht="14.4" customHeight="1" x14ac:dyDescent="0.3">
      <c r="A321" s="661" t="s">
        <v>2379</v>
      </c>
      <c r="B321" s="662" t="s">
        <v>4594</v>
      </c>
      <c r="C321" s="662" t="s">
        <v>2782</v>
      </c>
      <c r="D321" s="662" t="s">
        <v>2783</v>
      </c>
      <c r="E321" s="662" t="s">
        <v>2784</v>
      </c>
      <c r="F321" s="665"/>
      <c r="G321" s="665"/>
      <c r="H321" s="678">
        <v>0</v>
      </c>
      <c r="I321" s="665">
        <v>1</v>
      </c>
      <c r="J321" s="665">
        <v>394.64</v>
      </c>
      <c r="K321" s="678">
        <v>1</v>
      </c>
      <c r="L321" s="665">
        <v>1</v>
      </c>
      <c r="M321" s="666">
        <v>394.64</v>
      </c>
    </row>
    <row r="322" spans="1:13" ht="14.4" customHeight="1" x14ac:dyDescent="0.3">
      <c r="A322" s="661" t="s">
        <v>2379</v>
      </c>
      <c r="B322" s="662" t="s">
        <v>2222</v>
      </c>
      <c r="C322" s="662" t="s">
        <v>3587</v>
      </c>
      <c r="D322" s="662" t="s">
        <v>1559</v>
      </c>
      <c r="E322" s="662" t="s">
        <v>3588</v>
      </c>
      <c r="F322" s="665"/>
      <c r="G322" s="665"/>
      <c r="H322" s="678">
        <v>0</v>
      </c>
      <c r="I322" s="665">
        <v>1</v>
      </c>
      <c r="J322" s="665">
        <v>229.38</v>
      </c>
      <c r="K322" s="678">
        <v>1</v>
      </c>
      <c r="L322" s="665">
        <v>1</v>
      </c>
      <c r="M322" s="666">
        <v>229.38</v>
      </c>
    </row>
    <row r="323" spans="1:13" ht="14.4" customHeight="1" x14ac:dyDescent="0.3">
      <c r="A323" s="661" t="s">
        <v>2379</v>
      </c>
      <c r="B323" s="662" t="s">
        <v>4607</v>
      </c>
      <c r="C323" s="662" t="s">
        <v>4145</v>
      </c>
      <c r="D323" s="662" t="s">
        <v>4146</v>
      </c>
      <c r="E323" s="662" t="s">
        <v>4147</v>
      </c>
      <c r="F323" s="665"/>
      <c r="G323" s="665"/>
      <c r="H323" s="678">
        <v>0</v>
      </c>
      <c r="I323" s="665">
        <v>1</v>
      </c>
      <c r="J323" s="665">
        <v>835.93</v>
      </c>
      <c r="K323" s="678">
        <v>1</v>
      </c>
      <c r="L323" s="665">
        <v>1</v>
      </c>
      <c r="M323" s="666">
        <v>835.93</v>
      </c>
    </row>
    <row r="324" spans="1:13" ht="14.4" customHeight="1" x14ac:dyDescent="0.3">
      <c r="A324" s="661" t="s">
        <v>2379</v>
      </c>
      <c r="B324" s="662" t="s">
        <v>4596</v>
      </c>
      <c r="C324" s="662" t="s">
        <v>3639</v>
      </c>
      <c r="D324" s="662" t="s">
        <v>2872</v>
      </c>
      <c r="E324" s="662" t="s">
        <v>2225</v>
      </c>
      <c r="F324" s="665">
        <v>2</v>
      </c>
      <c r="G324" s="665">
        <v>0</v>
      </c>
      <c r="H324" s="678"/>
      <c r="I324" s="665"/>
      <c r="J324" s="665"/>
      <c r="K324" s="678"/>
      <c r="L324" s="665">
        <v>2</v>
      </c>
      <c r="M324" s="666">
        <v>0</v>
      </c>
    </row>
    <row r="325" spans="1:13" ht="14.4" customHeight="1" x14ac:dyDescent="0.3">
      <c r="A325" s="661" t="s">
        <v>2379</v>
      </c>
      <c r="B325" s="662" t="s">
        <v>4596</v>
      </c>
      <c r="C325" s="662" t="s">
        <v>2877</v>
      </c>
      <c r="D325" s="662" t="s">
        <v>2872</v>
      </c>
      <c r="E325" s="662" t="s">
        <v>2873</v>
      </c>
      <c r="F325" s="665">
        <v>8</v>
      </c>
      <c r="G325" s="665">
        <v>6834.16</v>
      </c>
      <c r="H325" s="678">
        <v>1</v>
      </c>
      <c r="I325" s="665"/>
      <c r="J325" s="665"/>
      <c r="K325" s="678">
        <v>0</v>
      </c>
      <c r="L325" s="665">
        <v>8</v>
      </c>
      <c r="M325" s="666">
        <v>6834.16</v>
      </c>
    </row>
    <row r="326" spans="1:13" ht="14.4" customHeight="1" x14ac:dyDescent="0.3">
      <c r="A326" s="661" t="s">
        <v>2379</v>
      </c>
      <c r="B326" s="662" t="s">
        <v>4596</v>
      </c>
      <c r="C326" s="662" t="s">
        <v>3111</v>
      </c>
      <c r="D326" s="662" t="s">
        <v>2875</v>
      </c>
      <c r="E326" s="662" t="s">
        <v>3112</v>
      </c>
      <c r="F326" s="665">
        <v>2</v>
      </c>
      <c r="G326" s="665">
        <v>0</v>
      </c>
      <c r="H326" s="678"/>
      <c r="I326" s="665"/>
      <c r="J326" s="665"/>
      <c r="K326" s="678"/>
      <c r="L326" s="665">
        <v>2</v>
      </c>
      <c r="M326" s="666">
        <v>0</v>
      </c>
    </row>
    <row r="327" spans="1:13" ht="14.4" customHeight="1" x14ac:dyDescent="0.3">
      <c r="A327" s="661" t="s">
        <v>2379</v>
      </c>
      <c r="B327" s="662" t="s">
        <v>4596</v>
      </c>
      <c r="C327" s="662" t="s">
        <v>2878</v>
      </c>
      <c r="D327" s="662" t="s">
        <v>2875</v>
      </c>
      <c r="E327" s="662" t="s">
        <v>2876</v>
      </c>
      <c r="F327" s="665">
        <v>2</v>
      </c>
      <c r="G327" s="665">
        <v>3417.1</v>
      </c>
      <c r="H327" s="678">
        <v>1</v>
      </c>
      <c r="I327" s="665"/>
      <c r="J327" s="665"/>
      <c r="K327" s="678">
        <v>0</v>
      </c>
      <c r="L327" s="665">
        <v>2</v>
      </c>
      <c r="M327" s="666">
        <v>3417.1</v>
      </c>
    </row>
    <row r="328" spans="1:13" ht="14.4" customHeight="1" x14ac:dyDescent="0.3">
      <c r="A328" s="661" t="s">
        <v>2379</v>
      </c>
      <c r="B328" s="662" t="s">
        <v>2256</v>
      </c>
      <c r="C328" s="662" t="s">
        <v>1543</v>
      </c>
      <c r="D328" s="662" t="s">
        <v>1544</v>
      </c>
      <c r="E328" s="662" t="s">
        <v>2257</v>
      </c>
      <c r="F328" s="665"/>
      <c r="G328" s="665"/>
      <c r="H328" s="678">
        <v>0</v>
      </c>
      <c r="I328" s="665">
        <v>2</v>
      </c>
      <c r="J328" s="665">
        <v>263.08</v>
      </c>
      <c r="K328" s="678">
        <v>1</v>
      </c>
      <c r="L328" s="665">
        <v>2</v>
      </c>
      <c r="M328" s="666">
        <v>263.08</v>
      </c>
    </row>
    <row r="329" spans="1:13" ht="14.4" customHeight="1" x14ac:dyDescent="0.3">
      <c r="A329" s="661" t="s">
        <v>2379</v>
      </c>
      <c r="B329" s="662" t="s">
        <v>2256</v>
      </c>
      <c r="C329" s="662" t="s">
        <v>2538</v>
      </c>
      <c r="D329" s="662" t="s">
        <v>1544</v>
      </c>
      <c r="E329" s="662" t="s">
        <v>2539</v>
      </c>
      <c r="F329" s="665"/>
      <c r="G329" s="665"/>
      <c r="H329" s="678">
        <v>0</v>
      </c>
      <c r="I329" s="665">
        <v>23</v>
      </c>
      <c r="J329" s="665">
        <v>9076.7199999999993</v>
      </c>
      <c r="K329" s="678">
        <v>1</v>
      </c>
      <c r="L329" s="665">
        <v>23</v>
      </c>
      <c r="M329" s="666">
        <v>9076.7199999999993</v>
      </c>
    </row>
    <row r="330" spans="1:13" ht="14.4" customHeight="1" x14ac:dyDescent="0.3">
      <c r="A330" s="661" t="s">
        <v>2379</v>
      </c>
      <c r="B330" s="662" t="s">
        <v>2256</v>
      </c>
      <c r="C330" s="662" t="s">
        <v>2620</v>
      </c>
      <c r="D330" s="662" t="s">
        <v>1544</v>
      </c>
      <c r="E330" s="662" t="s">
        <v>2621</v>
      </c>
      <c r="F330" s="665"/>
      <c r="G330" s="665"/>
      <c r="H330" s="678">
        <v>0</v>
      </c>
      <c r="I330" s="665">
        <v>24</v>
      </c>
      <c r="J330" s="665">
        <v>10523.759999999998</v>
      </c>
      <c r="K330" s="678">
        <v>1</v>
      </c>
      <c r="L330" s="665">
        <v>24</v>
      </c>
      <c r="M330" s="666">
        <v>10523.759999999998</v>
      </c>
    </row>
    <row r="331" spans="1:13" ht="14.4" customHeight="1" x14ac:dyDescent="0.3">
      <c r="A331" s="661" t="s">
        <v>2379</v>
      </c>
      <c r="B331" s="662" t="s">
        <v>4598</v>
      </c>
      <c r="C331" s="662" t="s">
        <v>3052</v>
      </c>
      <c r="D331" s="662" t="s">
        <v>3053</v>
      </c>
      <c r="E331" s="662" t="s">
        <v>3054</v>
      </c>
      <c r="F331" s="665"/>
      <c r="G331" s="665"/>
      <c r="H331" s="678"/>
      <c r="I331" s="665">
        <v>1</v>
      </c>
      <c r="J331" s="665">
        <v>0</v>
      </c>
      <c r="K331" s="678"/>
      <c r="L331" s="665">
        <v>1</v>
      </c>
      <c r="M331" s="666">
        <v>0</v>
      </c>
    </row>
    <row r="332" spans="1:13" ht="14.4" customHeight="1" x14ac:dyDescent="0.3">
      <c r="A332" s="661" t="s">
        <v>2379</v>
      </c>
      <c r="B332" s="662" t="s">
        <v>4598</v>
      </c>
      <c r="C332" s="662" t="s">
        <v>3643</v>
      </c>
      <c r="D332" s="662" t="s">
        <v>3053</v>
      </c>
      <c r="E332" s="662" t="s">
        <v>3644</v>
      </c>
      <c r="F332" s="665"/>
      <c r="G332" s="665"/>
      <c r="H332" s="678">
        <v>0</v>
      </c>
      <c r="I332" s="665">
        <v>19</v>
      </c>
      <c r="J332" s="665">
        <v>4737.04</v>
      </c>
      <c r="K332" s="678">
        <v>1</v>
      </c>
      <c r="L332" s="665">
        <v>19</v>
      </c>
      <c r="M332" s="666">
        <v>4737.04</v>
      </c>
    </row>
    <row r="333" spans="1:13" ht="14.4" customHeight="1" x14ac:dyDescent="0.3">
      <c r="A333" s="661" t="s">
        <v>2379</v>
      </c>
      <c r="B333" s="662" t="s">
        <v>2305</v>
      </c>
      <c r="C333" s="662" t="s">
        <v>2749</v>
      </c>
      <c r="D333" s="662" t="s">
        <v>2750</v>
      </c>
      <c r="E333" s="662" t="s">
        <v>2751</v>
      </c>
      <c r="F333" s="665"/>
      <c r="G333" s="665"/>
      <c r="H333" s="678">
        <v>0</v>
      </c>
      <c r="I333" s="665">
        <v>195</v>
      </c>
      <c r="J333" s="665">
        <v>212762.54999999996</v>
      </c>
      <c r="K333" s="678">
        <v>1</v>
      </c>
      <c r="L333" s="665">
        <v>195</v>
      </c>
      <c r="M333" s="666">
        <v>212762.54999999996</v>
      </c>
    </row>
    <row r="334" spans="1:13" ht="14.4" customHeight="1" x14ac:dyDescent="0.3">
      <c r="A334" s="661" t="s">
        <v>2380</v>
      </c>
      <c r="B334" s="662" t="s">
        <v>4594</v>
      </c>
      <c r="C334" s="662" t="s">
        <v>2782</v>
      </c>
      <c r="D334" s="662" t="s">
        <v>2783</v>
      </c>
      <c r="E334" s="662" t="s">
        <v>2784</v>
      </c>
      <c r="F334" s="665"/>
      <c r="G334" s="665"/>
      <c r="H334" s="678">
        <v>0</v>
      </c>
      <c r="I334" s="665">
        <v>8</v>
      </c>
      <c r="J334" s="665">
        <v>3157.12</v>
      </c>
      <c r="K334" s="678">
        <v>1</v>
      </c>
      <c r="L334" s="665">
        <v>8</v>
      </c>
      <c r="M334" s="666">
        <v>3157.12</v>
      </c>
    </row>
    <row r="335" spans="1:13" ht="14.4" customHeight="1" x14ac:dyDescent="0.3">
      <c r="A335" s="661" t="s">
        <v>2380</v>
      </c>
      <c r="B335" s="662" t="s">
        <v>4594</v>
      </c>
      <c r="C335" s="662" t="s">
        <v>3816</v>
      </c>
      <c r="D335" s="662" t="s">
        <v>3817</v>
      </c>
      <c r="E335" s="662" t="s">
        <v>3818</v>
      </c>
      <c r="F335" s="665"/>
      <c r="G335" s="665"/>
      <c r="H335" s="678">
        <v>0</v>
      </c>
      <c r="I335" s="665">
        <v>6</v>
      </c>
      <c r="J335" s="665">
        <v>394.62</v>
      </c>
      <c r="K335" s="678">
        <v>1</v>
      </c>
      <c r="L335" s="665">
        <v>6</v>
      </c>
      <c r="M335" s="666">
        <v>394.62</v>
      </c>
    </row>
    <row r="336" spans="1:13" ht="14.4" customHeight="1" x14ac:dyDescent="0.3">
      <c r="A336" s="661" t="s">
        <v>2380</v>
      </c>
      <c r="B336" s="662" t="s">
        <v>4594</v>
      </c>
      <c r="C336" s="662" t="s">
        <v>3819</v>
      </c>
      <c r="D336" s="662" t="s">
        <v>2783</v>
      </c>
      <c r="E336" s="662" t="s">
        <v>3820</v>
      </c>
      <c r="F336" s="665"/>
      <c r="G336" s="665"/>
      <c r="H336" s="678">
        <v>0</v>
      </c>
      <c r="I336" s="665">
        <v>6</v>
      </c>
      <c r="J336" s="665">
        <v>789.24</v>
      </c>
      <c r="K336" s="678">
        <v>1</v>
      </c>
      <c r="L336" s="665">
        <v>6</v>
      </c>
      <c r="M336" s="666">
        <v>789.24</v>
      </c>
    </row>
    <row r="337" spans="1:13" ht="14.4" customHeight="1" x14ac:dyDescent="0.3">
      <c r="A337" s="661" t="s">
        <v>2380</v>
      </c>
      <c r="B337" s="662" t="s">
        <v>4594</v>
      </c>
      <c r="C337" s="662" t="s">
        <v>4175</v>
      </c>
      <c r="D337" s="662" t="s">
        <v>4176</v>
      </c>
      <c r="E337" s="662" t="s">
        <v>3820</v>
      </c>
      <c r="F337" s="665">
        <v>9</v>
      </c>
      <c r="G337" s="665">
        <v>1183.8600000000001</v>
      </c>
      <c r="H337" s="678">
        <v>1</v>
      </c>
      <c r="I337" s="665"/>
      <c r="J337" s="665"/>
      <c r="K337" s="678">
        <v>0</v>
      </c>
      <c r="L337" s="665">
        <v>9</v>
      </c>
      <c r="M337" s="666">
        <v>1183.8600000000001</v>
      </c>
    </row>
    <row r="338" spans="1:13" ht="14.4" customHeight="1" x14ac:dyDescent="0.3">
      <c r="A338" s="661" t="s">
        <v>2380</v>
      </c>
      <c r="B338" s="662" t="s">
        <v>2245</v>
      </c>
      <c r="C338" s="662" t="s">
        <v>4227</v>
      </c>
      <c r="D338" s="662" t="s">
        <v>2900</v>
      </c>
      <c r="E338" s="662" t="s">
        <v>4228</v>
      </c>
      <c r="F338" s="665">
        <v>2</v>
      </c>
      <c r="G338" s="665">
        <v>174.46</v>
      </c>
      <c r="H338" s="678">
        <v>1</v>
      </c>
      <c r="I338" s="665"/>
      <c r="J338" s="665"/>
      <c r="K338" s="678">
        <v>0</v>
      </c>
      <c r="L338" s="665">
        <v>2</v>
      </c>
      <c r="M338" s="666">
        <v>174.46</v>
      </c>
    </row>
    <row r="339" spans="1:13" ht="14.4" customHeight="1" x14ac:dyDescent="0.3">
      <c r="A339" s="661" t="s">
        <v>2380</v>
      </c>
      <c r="B339" s="662" t="s">
        <v>4595</v>
      </c>
      <c r="C339" s="662" t="s">
        <v>2589</v>
      </c>
      <c r="D339" s="662" t="s">
        <v>2590</v>
      </c>
      <c r="E339" s="662" t="s">
        <v>2591</v>
      </c>
      <c r="F339" s="665"/>
      <c r="G339" s="665"/>
      <c r="H339" s="678">
        <v>0</v>
      </c>
      <c r="I339" s="665">
        <v>6</v>
      </c>
      <c r="J339" s="665">
        <v>599.46</v>
      </c>
      <c r="K339" s="678">
        <v>1</v>
      </c>
      <c r="L339" s="665">
        <v>6</v>
      </c>
      <c r="M339" s="666">
        <v>599.46</v>
      </c>
    </row>
    <row r="340" spans="1:13" ht="14.4" customHeight="1" x14ac:dyDescent="0.3">
      <c r="A340" s="661" t="s">
        <v>2380</v>
      </c>
      <c r="B340" s="662" t="s">
        <v>4596</v>
      </c>
      <c r="C340" s="662" t="s">
        <v>3639</v>
      </c>
      <c r="D340" s="662" t="s">
        <v>2872</v>
      </c>
      <c r="E340" s="662" t="s">
        <v>2225</v>
      </c>
      <c r="F340" s="665">
        <v>3</v>
      </c>
      <c r="G340" s="665">
        <v>0</v>
      </c>
      <c r="H340" s="678"/>
      <c r="I340" s="665"/>
      <c r="J340" s="665"/>
      <c r="K340" s="678"/>
      <c r="L340" s="665">
        <v>3</v>
      </c>
      <c r="M340" s="666">
        <v>0</v>
      </c>
    </row>
    <row r="341" spans="1:13" ht="14.4" customHeight="1" x14ac:dyDescent="0.3">
      <c r="A341" s="661" t="s">
        <v>2380</v>
      </c>
      <c r="B341" s="662" t="s">
        <v>4596</v>
      </c>
      <c r="C341" s="662" t="s">
        <v>2877</v>
      </c>
      <c r="D341" s="662" t="s">
        <v>2872</v>
      </c>
      <c r="E341" s="662" t="s">
        <v>2873</v>
      </c>
      <c r="F341" s="665">
        <v>2</v>
      </c>
      <c r="G341" s="665">
        <v>1708.54</v>
      </c>
      <c r="H341" s="678">
        <v>1</v>
      </c>
      <c r="I341" s="665"/>
      <c r="J341" s="665"/>
      <c r="K341" s="678">
        <v>0</v>
      </c>
      <c r="L341" s="665">
        <v>2</v>
      </c>
      <c r="M341" s="666">
        <v>1708.54</v>
      </c>
    </row>
    <row r="342" spans="1:13" ht="14.4" customHeight="1" x14ac:dyDescent="0.3">
      <c r="A342" s="661" t="s">
        <v>2380</v>
      </c>
      <c r="B342" s="662" t="s">
        <v>4596</v>
      </c>
      <c r="C342" s="662" t="s">
        <v>3113</v>
      </c>
      <c r="D342" s="662" t="s">
        <v>2872</v>
      </c>
      <c r="E342" s="662" t="s">
        <v>3114</v>
      </c>
      <c r="F342" s="665">
        <v>1</v>
      </c>
      <c r="G342" s="665">
        <v>0</v>
      </c>
      <c r="H342" s="678"/>
      <c r="I342" s="665"/>
      <c r="J342" s="665"/>
      <c r="K342" s="678"/>
      <c r="L342" s="665">
        <v>1</v>
      </c>
      <c r="M342" s="666">
        <v>0</v>
      </c>
    </row>
    <row r="343" spans="1:13" ht="14.4" customHeight="1" x14ac:dyDescent="0.3">
      <c r="A343" s="661" t="s">
        <v>2380</v>
      </c>
      <c r="B343" s="662" t="s">
        <v>4596</v>
      </c>
      <c r="C343" s="662" t="s">
        <v>3866</v>
      </c>
      <c r="D343" s="662" t="s">
        <v>3867</v>
      </c>
      <c r="E343" s="662" t="s">
        <v>2873</v>
      </c>
      <c r="F343" s="665">
        <v>1</v>
      </c>
      <c r="G343" s="665">
        <v>854.27</v>
      </c>
      <c r="H343" s="678">
        <v>1</v>
      </c>
      <c r="I343" s="665"/>
      <c r="J343" s="665"/>
      <c r="K343" s="678">
        <v>0</v>
      </c>
      <c r="L343" s="665">
        <v>1</v>
      </c>
      <c r="M343" s="666">
        <v>854.27</v>
      </c>
    </row>
    <row r="344" spans="1:13" ht="14.4" customHeight="1" x14ac:dyDescent="0.3">
      <c r="A344" s="661" t="s">
        <v>2380</v>
      </c>
      <c r="B344" s="662" t="s">
        <v>2256</v>
      </c>
      <c r="C344" s="662" t="s">
        <v>1543</v>
      </c>
      <c r="D344" s="662" t="s">
        <v>1544</v>
      </c>
      <c r="E344" s="662" t="s">
        <v>2257</v>
      </c>
      <c r="F344" s="665"/>
      <c r="G344" s="665"/>
      <c r="H344" s="678">
        <v>0</v>
      </c>
      <c r="I344" s="665">
        <v>15</v>
      </c>
      <c r="J344" s="665">
        <v>1973.1</v>
      </c>
      <c r="K344" s="678">
        <v>1</v>
      </c>
      <c r="L344" s="665">
        <v>15</v>
      </c>
      <c r="M344" s="666">
        <v>1973.1</v>
      </c>
    </row>
    <row r="345" spans="1:13" ht="14.4" customHeight="1" x14ac:dyDescent="0.3">
      <c r="A345" s="661" t="s">
        <v>2380</v>
      </c>
      <c r="B345" s="662" t="s">
        <v>2256</v>
      </c>
      <c r="C345" s="662" t="s">
        <v>2893</v>
      </c>
      <c r="D345" s="662" t="s">
        <v>2894</v>
      </c>
      <c r="E345" s="662" t="s">
        <v>2895</v>
      </c>
      <c r="F345" s="665">
        <v>28</v>
      </c>
      <c r="G345" s="665">
        <v>12277.72</v>
      </c>
      <c r="H345" s="678">
        <v>1</v>
      </c>
      <c r="I345" s="665"/>
      <c r="J345" s="665"/>
      <c r="K345" s="678">
        <v>0</v>
      </c>
      <c r="L345" s="665">
        <v>28</v>
      </c>
      <c r="M345" s="666">
        <v>12277.72</v>
      </c>
    </row>
    <row r="346" spans="1:13" ht="14.4" customHeight="1" x14ac:dyDescent="0.3">
      <c r="A346" s="661" t="s">
        <v>2380</v>
      </c>
      <c r="B346" s="662" t="s">
        <v>2256</v>
      </c>
      <c r="C346" s="662" t="s">
        <v>2538</v>
      </c>
      <c r="D346" s="662" t="s">
        <v>1544</v>
      </c>
      <c r="E346" s="662" t="s">
        <v>2539</v>
      </c>
      <c r="F346" s="665"/>
      <c r="G346" s="665"/>
      <c r="H346" s="678">
        <v>0</v>
      </c>
      <c r="I346" s="665">
        <v>151</v>
      </c>
      <c r="J346" s="665">
        <v>59590.64</v>
      </c>
      <c r="K346" s="678">
        <v>1</v>
      </c>
      <c r="L346" s="665">
        <v>151</v>
      </c>
      <c r="M346" s="666">
        <v>59590.64</v>
      </c>
    </row>
    <row r="347" spans="1:13" ht="14.4" customHeight="1" x14ac:dyDescent="0.3">
      <c r="A347" s="661" t="s">
        <v>2380</v>
      </c>
      <c r="B347" s="662" t="s">
        <v>2256</v>
      </c>
      <c r="C347" s="662" t="s">
        <v>2620</v>
      </c>
      <c r="D347" s="662" t="s">
        <v>1544</v>
      </c>
      <c r="E347" s="662" t="s">
        <v>2621</v>
      </c>
      <c r="F347" s="665"/>
      <c r="G347" s="665"/>
      <c r="H347" s="678">
        <v>0</v>
      </c>
      <c r="I347" s="665">
        <v>1</v>
      </c>
      <c r="J347" s="665">
        <v>438.49</v>
      </c>
      <c r="K347" s="678">
        <v>1</v>
      </c>
      <c r="L347" s="665">
        <v>1</v>
      </c>
      <c r="M347" s="666">
        <v>438.49</v>
      </c>
    </row>
    <row r="348" spans="1:13" ht="14.4" customHeight="1" x14ac:dyDescent="0.3">
      <c r="A348" s="661" t="s">
        <v>2380</v>
      </c>
      <c r="B348" s="662" t="s">
        <v>2256</v>
      </c>
      <c r="C348" s="662" t="s">
        <v>3645</v>
      </c>
      <c r="D348" s="662" t="s">
        <v>3646</v>
      </c>
      <c r="E348" s="662" t="s">
        <v>3647</v>
      </c>
      <c r="F348" s="665">
        <v>1</v>
      </c>
      <c r="G348" s="665">
        <v>438.49</v>
      </c>
      <c r="H348" s="678">
        <v>1</v>
      </c>
      <c r="I348" s="665"/>
      <c r="J348" s="665"/>
      <c r="K348" s="678">
        <v>0</v>
      </c>
      <c r="L348" s="665">
        <v>1</v>
      </c>
      <c r="M348" s="666">
        <v>438.49</v>
      </c>
    </row>
    <row r="349" spans="1:13" ht="14.4" customHeight="1" x14ac:dyDescent="0.3">
      <c r="A349" s="661" t="s">
        <v>2380</v>
      </c>
      <c r="B349" s="662" t="s">
        <v>4597</v>
      </c>
      <c r="C349" s="662" t="s">
        <v>2527</v>
      </c>
      <c r="D349" s="662" t="s">
        <v>2528</v>
      </c>
      <c r="E349" s="662" t="s">
        <v>2529</v>
      </c>
      <c r="F349" s="665">
        <v>6</v>
      </c>
      <c r="G349" s="665">
        <v>4025.82</v>
      </c>
      <c r="H349" s="678">
        <v>0.6</v>
      </c>
      <c r="I349" s="665">
        <v>4</v>
      </c>
      <c r="J349" s="665">
        <v>2683.88</v>
      </c>
      <c r="K349" s="678">
        <v>0.39999999999999997</v>
      </c>
      <c r="L349" s="665">
        <v>10</v>
      </c>
      <c r="M349" s="666">
        <v>6709.7000000000007</v>
      </c>
    </row>
    <row r="350" spans="1:13" ht="14.4" customHeight="1" x14ac:dyDescent="0.3">
      <c r="A350" s="661" t="s">
        <v>2380</v>
      </c>
      <c r="B350" s="662" t="s">
        <v>4597</v>
      </c>
      <c r="C350" s="662" t="s">
        <v>3037</v>
      </c>
      <c r="D350" s="662" t="s">
        <v>2528</v>
      </c>
      <c r="E350" s="662" t="s">
        <v>3038</v>
      </c>
      <c r="F350" s="665">
        <v>1</v>
      </c>
      <c r="G350" s="665">
        <v>0</v>
      </c>
      <c r="H350" s="678"/>
      <c r="I350" s="665"/>
      <c r="J350" s="665"/>
      <c r="K350" s="678"/>
      <c r="L350" s="665">
        <v>1</v>
      </c>
      <c r="M350" s="666">
        <v>0</v>
      </c>
    </row>
    <row r="351" spans="1:13" ht="14.4" customHeight="1" x14ac:dyDescent="0.3">
      <c r="A351" s="661" t="s">
        <v>2380</v>
      </c>
      <c r="B351" s="662" t="s">
        <v>4597</v>
      </c>
      <c r="C351" s="662" t="s">
        <v>4018</v>
      </c>
      <c r="D351" s="662" t="s">
        <v>2799</v>
      </c>
      <c r="E351" s="662" t="s">
        <v>2873</v>
      </c>
      <c r="F351" s="665">
        <v>1</v>
      </c>
      <c r="G351" s="665">
        <v>745.52</v>
      </c>
      <c r="H351" s="678">
        <v>1</v>
      </c>
      <c r="I351" s="665"/>
      <c r="J351" s="665"/>
      <c r="K351" s="678">
        <v>0</v>
      </c>
      <c r="L351" s="665">
        <v>1</v>
      </c>
      <c r="M351" s="666">
        <v>745.52</v>
      </c>
    </row>
    <row r="352" spans="1:13" ht="14.4" customHeight="1" x14ac:dyDescent="0.3">
      <c r="A352" s="661" t="s">
        <v>2380</v>
      </c>
      <c r="B352" s="662" t="s">
        <v>4597</v>
      </c>
      <c r="C352" s="662" t="s">
        <v>3039</v>
      </c>
      <c r="D352" s="662" t="s">
        <v>2528</v>
      </c>
      <c r="E352" s="662" t="s">
        <v>3040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2380</v>
      </c>
      <c r="B353" s="662" t="s">
        <v>2271</v>
      </c>
      <c r="C353" s="662" t="s">
        <v>2456</v>
      </c>
      <c r="D353" s="662" t="s">
        <v>1712</v>
      </c>
      <c r="E353" s="662" t="s">
        <v>2457</v>
      </c>
      <c r="F353" s="665">
        <v>1</v>
      </c>
      <c r="G353" s="665">
        <v>0</v>
      </c>
      <c r="H353" s="678"/>
      <c r="I353" s="665"/>
      <c r="J353" s="665"/>
      <c r="K353" s="678"/>
      <c r="L353" s="665">
        <v>1</v>
      </c>
      <c r="M353" s="666">
        <v>0</v>
      </c>
    </row>
    <row r="354" spans="1:13" ht="14.4" customHeight="1" x14ac:dyDescent="0.3">
      <c r="A354" s="661" t="s">
        <v>2380</v>
      </c>
      <c r="B354" s="662" t="s">
        <v>2271</v>
      </c>
      <c r="C354" s="662" t="s">
        <v>1872</v>
      </c>
      <c r="D354" s="662" t="s">
        <v>1712</v>
      </c>
      <c r="E354" s="662" t="s">
        <v>2273</v>
      </c>
      <c r="F354" s="665"/>
      <c r="G354" s="665"/>
      <c r="H354" s="678">
        <v>0</v>
      </c>
      <c r="I354" s="665">
        <v>3</v>
      </c>
      <c r="J354" s="665">
        <v>463.08000000000004</v>
      </c>
      <c r="K354" s="678">
        <v>1</v>
      </c>
      <c r="L354" s="665">
        <v>3</v>
      </c>
      <c r="M354" s="666">
        <v>463.08000000000004</v>
      </c>
    </row>
    <row r="355" spans="1:13" ht="14.4" customHeight="1" x14ac:dyDescent="0.3">
      <c r="A355" s="661" t="s">
        <v>2380</v>
      </c>
      <c r="B355" s="662" t="s">
        <v>2271</v>
      </c>
      <c r="C355" s="662" t="s">
        <v>1880</v>
      </c>
      <c r="D355" s="662" t="s">
        <v>2277</v>
      </c>
      <c r="E355" s="662" t="s">
        <v>2278</v>
      </c>
      <c r="F355" s="665"/>
      <c r="G355" s="665"/>
      <c r="H355" s="678">
        <v>0</v>
      </c>
      <c r="I355" s="665">
        <v>1</v>
      </c>
      <c r="J355" s="665">
        <v>111.22</v>
      </c>
      <c r="K355" s="678">
        <v>1</v>
      </c>
      <c r="L355" s="665">
        <v>1</v>
      </c>
      <c r="M355" s="666">
        <v>111.22</v>
      </c>
    </row>
    <row r="356" spans="1:13" ht="14.4" customHeight="1" x14ac:dyDescent="0.3">
      <c r="A356" s="661" t="s">
        <v>2380</v>
      </c>
      <c r="B356" s="662" t="s">
        <v>2271</v>
      </c>
      <c r="C356" s="662" t="s">
        <v>1876</v>
      </c>
      <c r="D356" s="662" t="s">
        <v>2279</v>
      </c>
      <c r="E356" s="662" t="s">
        <v>2280</v>
      </c>
      <c r="F356" s="665"/>
      <c r="G356" s="665"/>
      <c r="H356" s="678">
        <v>0</v>
      </c>
      <c r="I356" s="665">
        <v>13</v>
      </c>
      <c r="J356" s="665">
        <v>1943.7600000000002</v>
      </c>
      <c r="K356" s="678">
        <v>1</v>
      </c>
      <c r="L356" s="665">
        <v>13</v>
      </c>
      <c r="M356" s="666">
        <v>1943.7600000000002</v>
      </c>
    </row>
    <row r="357" spans="1:13" ht="14.4" customHeight="1" x14ac:dyDescent="0.3">
      <c r="A357" s="661" t="s">
        <v>2380</v>
      </c>
      <c r="B357" s="662" t="s">
        <v>2271</v>
      </c>
      <c r="C357" s="662" t="s">
        <v>1711</v>
      </c>
      <c r="D357" s="662" t="s">
        <v>1712</v>
      </c>
      <c r="E357" s="662" t="s">
        <v>2272</v>
      </c>
      <c r="F357" s="665"/>
      <c r="G357" s="665"/>
      <c r="H357" s="678">
        <v>0</v>
      </c>
      <c r="I357" s="665">
        <v>5</v>
      </c>
      <c r="J357" s="665">
        <v>1125.3</v>
      </c>
      <c r="K357" s="678">
        <v>1</v>
      </c>
      <c r="L357" s="665">
        <v>5</v>
      </c>
      <c r="M357" s="666">
        <v>1125.3</v>
      </c>
    </row>
    <row r="358" spans="1:13" ht="14.4" customHeight="1" x14ac:dyDescent="0.3">
      <c r="A358" s="661" t="s">
        <v>2380</v>
      </c>
      <c r="B358" s="662" t="s">
        <v>2289</v>
      </c>
      <c r="C358" s="662" t="s">
        <v>1887</v>
      </c>
      <c r="D358" s="662" t="s">
        <v>1888</v>
      </c>
      <c r="E358" s="662" t="s">
        <v>2290</v>
      </c>
      <c r="F358" s="665"/>
      <c r="G358" s="665"/>
      <c r="H358" s="678">
        <v>0</v>
      </c>
      <c r="I358" s="665">
        <v>5</v>
      </c>
      <c r="J358" s="665">
        <v>352.70000000000005</v>
      </c>
      <c r="K358" s="678">
        <v>1</v>
      </c>
      <c r="L358" s="665">
        <v>5</v>
      </c>
      <c r="M358" s="666">
        <v>352.70000000000005</v>
      </c>
    </row>
    <row r="359" spans="1:13" ht="14.4" customHeight="1" x14ac:dyDescent="0.3">
      <c r="A359" s="661" t="s">
        <v>2380</v>
      </c>
      <c r="B359" s="662" t="s">
        <v>4598</v>
      </c>
      <c r="C359" s="662" t="s">
        <v>4226</v>
      </c>
      <c r="D359" s="662" t="s">
        <v>3053</v>
      </c>
      <c r="E359" s="662" t="s">
        <v>2554</v>
      </c>
      <c r="F359" s="665">
        <v>1</v>
      </c>
      <c r="G359" s="665">
        <v>0</v>
      </c>
      <c r="H359" s="678"/>
      <c r="I359" s="665"/>
      <c r="J359" s="665"/>
      <c r="K359" s="678"/>
      <c r="L359" s="665">
        <v>1</v>
      </c>
      <c r="M359" s="666">
        <v>0</v>
      </c>
    </row>
    <row r="360" spans="1:13" ht="14.4" customHeight="1" x14ac:dyDescent="0.3">
      <c r="A360" s="661" t="s">
        <v>2380</v>
      </c>
      <c r="B360" s="662" t="s">
        <v>2305</v>
      </c>
      <c r="C360" s="662" t="s">
        <v>2749</v>
      </c>
      <c r="D360" s="662" t="s">
        <v>2750</v>
      </c>
      <c r="E360" s="662" t="s">
        <v>2751</v>
      </c>
      <c r="F360" s="665"/>
      <c r="G360" s="665"/>
      <c r="H360" s="678">
        <v>0</v>
      </c>
      <c r="I360" s="665">
        <v>6</v>
      </c>
      <c r="J360" s="665">
        <v>6546.5399999999991</v>
      </c>
      <c r="K360" s="678">
        <v>1</v>
      </c>
      <c r="L360" s="665">
        <v>6</v>
      </c>
      <c r="M360" s="666">
        <v>6546.5399999999991</v>
      </c>
    </row>
    <row r="361" spans="1:13" ht="14.4" customHeight="1" x14ac:dyDescent="0.3">
      <c r="A361" s="661" t="s">
        <v>2380</v>
      </c>
      <c r="B361" s="662" t="s">
        <v>2305</v>
      </c>
      <c r="C361" s="662" t="s">
        <v>2752</v>
      </c>
      <c r="D361" s="662" t="s">
        <v>2750</v>
      </c>
      <c r="E361" s="662" t="s">
        <v>2753</v>
      </c>
      <c r="F361" s="665"/>
      <c r="G361" s="665"/>
      <c r="H361" s="678">
        <v>0</v>
      </c>
      <c r="I361" s="665">
        <v>1</v>
      </c>
      <c r="J361" s="665">
        <v>3818.86</v>
      </c>
      <c r="K361" s="678">
        <v>1</v>
      </c>
      <c r="L361" s="665">
        <v>1</v>
      </c>
      <c r="M361" s="666">
        <v>3818.86</v>
      </c>
    </row>
    <row r="362" spans="1:13" ht="14.4" customHeight="1" x14ac:dyDescent="0.3">
      <c r="A362" s="661" t="s">
        <v>2380</v>
      </c>
      <c r="B362" s="662" t="s">
        <v>2309</v>
      </c>
      <c r="C362" s="662" t="s">
        <v>1539</v>
      </c>
      <c r="D362" s="662" t="s">
        <v>1540</v>
      </c>
      <c r="E362" s="662" t="s">
        <v>2310</v>
      </c>
      <c r="F362" s="665"/>
      <c r="G362" s="665"/>
      <c r="H362" s="678">
        <v>0</v>
      </c>
      <c r="I362" s="665">
        <v>1</v>
      </c>
      <c r="J362" s="665">
        <v>36.54</v>
      </c>
      <c r="K362" s="678">
        <v>1</v>
      </c>
      <c r="L362" s="665">
        <v>1</v>
      </c>
      <c r="M362" s="666">
        <v>36.54</v>
      </c>
    </row>
    <row r="363" spans="1:13" ht="14.4" customHeight="1" x14ac:dyDescent="0.3">
      <c r="A363" s="661" t="s">
        <v>2380</v>
      </c>
      <c r="B363" s="662" t="s">
        <v>4608</v>
      </c>
      <c r="C363" s="662" t="s">
        <v>4203</v>
      </c>
      <c r="D363" s="662" t="s">
        <v>4063</v>
      </c>
      <c r="E363" s="662" t="s">
        <v>2324</v>
      </c>
      <c r="F363" s="665"/>
      <c r="G363" s="665"/>
      <c r="H363" s="678">
        <v>0</v>
      </c>
      <c r="I363" s="665">
        <v>1</v>
      </c>
      <c r="J363" s="665">
        <v>207.45</v>
      </c>
      <c r="K363" s="678">
        <v>1</v>
      </c>
      <c r="L363" s="665">
        <v>1</v>
      </c>
      <c r="M363" s="666">
        <v>207.45</v>
      </c>
    </row>
    <row r="364" spans="1:13" ht="14.4" customHeight="1" x14ac:dyDescent="0.3">
      <c r="A364" s="661" t="s">
        <v>2380</v>
      </c>
      <c r="B364" s="662" t="s">
        <v>4604</v>
      </c>
      <c r="C364" s="662" t="s">
        <v>3590</v>
      </c>
      <c r="D364" s="662" t="s">
        <v>3591</v>
      </c>
      <c r="E364" s="662" t="s">
        <v>3114</v>
      </c>
      <c r="F364" s="665"/>
      <c r="G364" s="665"/>
      <c r="H364" s="678">
        <v>0</v>
      </c>
      <c r="I364" s="665">
        <v>1</v>
      </c>
      <c r="J364" s="665">
        <v>207.45</v>
      </c>
      <c r="K364" s="678">
        <v>1</v>
      </c>
      <c r="L364" s="665">
        <v>1</v>
      </c>
      <c r="M364" s="666">
        <v>207.45</v>
      </c>
    </row>
    <row r="365" spans="1:13" ht="14.4" customHeight="1" x14ac:dyDescent="0.3">
      <c r="A365" s="661" t="s">
        <v>2381</v>
      </c>
      <c r="B365" s="662" t="s">
        <v>2199</v>
      </c>
      <c r="C365" s="662" t="s">
        <v>2482</v>
      </c>
      <c r="D365" s="662" t="s">
        <v>1548</v>
      </c>
      <c r="E365" s="662" t="s">
        <v>2204</v>
      </c>
      <c r="F365" s="665"/>
      <c r="G365" s="665"/>
      <c r="H365" s="678">
        <v>0</v>
      </c>
      <c r="I365" s="665">
        <v>1</v>
      </c>
      <c r="J365" s="665">
        <v>815.1</v>
      </c>
      <c r="K365" s="678">
        <v>1</v>
      </c>
      <c r="L365" s="665">
        <v>1</v>
      </c>
      <c r="M365" s="666">
        <v>815.1</v>
      </c>
    </row>
    <row r="366" spans="1:13" ht="14.4" customHeight="1" x14ac:dyDescent="0.3">
      <c r="A366" s="661" t="s">
        <v>2381</v>
      </c>
      <c r="B366" s="662" t="s">
        <v>2199</v>
      </c>
      <c r="C366" s="662" t="s">
        <v>2618</v>
      </c>
      <c r="D366" s="662" t="s">
        <v>1548</v>
      </c>
      <c r="E366" s="662" t="s">
        <v>2619</v>
      </c>
      <c r="F366" s="665"/>
      <c r="G366" s="665"/>
      <c r="H366" s="678"/>
      <c r="I366" s="665">
        <v>1</v>
      </c>
      <c r="J366" s="665">
        <v>0</v>
      </c>
      <c r="K366" s="678"/>
      <c r="L366" s="665">
        <v>1</v>
      </c>
      <c r="M366" s="666">
        <v>0</v>
      </c>
    </row>
    <row r="367" spans="1:13" ht="14.4" customHeight="1" x14ac:dyDescent="0.3">
      <c r="A367" s="661" t="s">
        <v>2381</v>
      </c>
      <c r="B367" s="662" t="s">
        <v>2199</v>
      </c>
      <c r="C367" s="662" t="s">
        <v>1547</v>
      </c>
      <c r="D367" s="662" t="s">
        <v>1548</v>
      </c>
      <c r="E367" s="662" t="s">
        <v>2207</v>
      </c>
      <c r="F367" s="665"/>
      <c r="G367" s="665"/>
      <c r="H367" s="678">
        <v>0</v>
      </c>
      <c r="I367" s="665">
        <v>2</v>
      </c>
      <c r="J367" s="665">
        <v>1847.48</v>
      </c>
      <c r="K367" s="678">
        <v>1</v>
      </c>
      <c r="L367" s="665">
        <v>2</v>
      </c>
      <c r="M367" s="666">
        <v>1847.48</v>
      </c>
    </row>
    <row r="368" spans="1:13" ht="14.4" customHeight="1" x14ac:dyDescent="0.3">
      <c r="A368" s="661" t="s">
        <v>2381</v>
      </c>
      <c r="B368" s="662" t="s">
        <v>2199</v>
      </c>
      <c r="C368" s="662" t="s">
        <v>1573</v>
      </c>
      <c r="D368" s="662" t="s">
        <v>1574</v>
      </c>
      <c r="E368" s="662" t="s">
        <v>2208</v>
      </c>
      <c r="F368" s="665"/>
      <c r="G368" s="665"/>
      <c r="H368" s="678">
        <v>0</v>
      </c>
      <c r="I368" s="665">
        <v>2</v>
      </c>
      <c r="J368" s="665">
        <v>3694.98</v>
      </c>
      <c r="K368" s="678">
        <v>1</v>
      </c>
      <c r="L368" s="665">
        <v>2</v>
      </c>
      <c r="M368" s="666">
        <v>3694.98</v>
      </c>
    </row>
    <row r="369" spans="1:13" ht="14.4" customHeight="1" x14ac:dyDescent="0.3">
      <c r="A369" s="661" t="s">
        <v>2381</v>
      </c>
      <c r="B369" s="662" t="s">
        <v>2199</v>
      </c>
      <c r="C369" s="662" t="s">
        <v>1722</v>
      </c>
      <c r="D369" s="662" t="s">
        <v>1548</v>
      </c>
      <c r="E369" s="662" t="s">
        <v>2206</v>
      </c>
      <c r="F369" s="665"/>
      <c r="G369" s="665"/>
      <c r="H369" s="678">
        <v>0</v>
      </c>
      <c r="I369" s="665">
        <v>1</v>
      </c>
      <c r="J369" s="665">
        <v>543.39</v>
      </c>
      <c r="K369" s="678">
        <v>1</v>
      </c>
      <c r="L369" s="665">
        <v>1</v>
      </c>
      <c r="M369" s="666">
        <v>543.39</v>
      </c>
    </row>
    <row r="370" spans="1:13" ht="14.4" customHeight="1" x14ac:dyDescent="0.3">
      <c r="A370" s="661" t="s">
        <v>2381</v>
      </c>
      <c r="B370" s="662" t="s">
        <v>4596</v>
      </c>
      <c r="C370" s="662" t="s">
        <v>2877</v>
      </c>
      <c r="D370" s="662" t="s">
        <v>2872</v>
      </c>
      <c r="E370" s="662" t="s">
        <v>2873</v>
      </c>
      <c r="F370" s="665">
        <v>3</v>
      </c>
      <c r="G370" s="665">
        <v>2562.81</v>
      </c>
      <c r="H370" s="678">
        <v>1</v>
      </c>
      <c r="I370" s="665"/>
      <c r="J370" s="665"/>
      <c r="K370" s="678">
        <v>0</v>
      </c>
      <c r="L370" s="665">
        <v>3</v>
      </c>
      <c r="M370" s="666">
        <v>2562.81</v>
      </c>
    </row>
    <row r="371" spans="1:13" ht="14.4" customHeight="1" x14ac:dyDescent="0.3">
      <c r="A371" s="661" t="s">
        <v>2381</v>
      </c>
      <c r="B371" s="662" t="s">
        <v>2256</v>
      </c>
      <c r="C371" s="662" t="s">
        <v>2538</v>
      </c>
      <c r="D371" s="662" t="s">
        <v>1544</v>
      </c>
      <c r="E371" s="662" t="s">
        <v>2539</v>
      </c>
      <c r="F371" s="665"/>
      <c r="G371" s="665"/>
      <c r="H371" s="678">
        <v>0</v>
      </c>
      <c r="I371" s="665">
        <v>7</v>
      </c>
      <c r="J371" s="665">
        <v>2762.48</v>
      </c>
      <c r="K371" s="678">
        <v>1</v>
      </c>
      <c r="L371" s="665">
        <v>7</v>
      </c>
      <c r="M371" s="666">
        <v>2762.48</v>
      </c>
    </row>
    <row r="372" spans="1:13" ht="14.4" customHeight="1" x14ac:dyDescent="0.3">
      <c r="A372" s="661" t="s">
        <v>2381</v>
      </c>
      <c r="B372" s="662" t="s">
        <v>2256</v>
      </c>
      <c r="C372" s="662" t="s">
        <v>2620</v>
      </c>
      <c r="D372" s="662" t="s">
        <v>1544</v>
      </c>
      <c r="E372" s="662" t="s">
        <v>2621</v>
      </c>
      <c r="F372" s="665"/>
      <c r="G372" s="665"/>
      <c r="H372" s="678">
        <v>0</v>
      </c>
      <c r="I372" s="665">
        <v>1</v>
      </c>
      <c r="J372" s="665">
        <v>438.49</v>
      </c>
      <c r="K372" s="678">
        <v>1</v>
      </c>
      <c r="L372" s="665">
        <v>1</v>
      </c>
      <c r="M372" s="666">
        <v>438.49</v>
      </c>
    </row>
    <row r="373" spans="1:13" ht="14.4" customHeight="1" x14ac:dyDescent="0.3">
      <c r="A373" s="661" t="s">
        <v>2381</v>
      </c>
      <c r="B373" s="662" t="s">
        <v>2256</v>
      </c>
      <c r="C373" s="662" t="s">
        <v>4322</v>
      </c>
      <c r="D373" s="662" t="s">
        <v>4323</v>
      </c>
      <c r="E373" s="662" t="s">
        <v>4324</v>
      </c>
      <c r="F373" s="665">
        <v>1</v>
      </c>
      <c r="G373" s="665">
        <v>0</v>
      </c>
      <c r="H373" s="678"/>
      <c r="I373" s="665"/>
      <c r="J373" s="665"/>
      <c r="K373" s="678"/>
      <c r="L373" s="665">
        <v>1</v>
      </c>
      <c r="M373" s="666">
        <v>0</v>
      </c>
    </row>
    <row r="374" spans="1:13" ht="14.4" customHeight="1" x14ac:dyDescent="0.3">
      <c r="A374" s="661" t="s">
        <v>2381</v>
      </c>
      <c r="B374" s="662" t="s">
        <v>2256</v>
      </c>
      <c r="C374" s="662" t="s">
        <v>4525</v>
      </c>
      <c r="D374" s="662" t="s">
        <v>2897</v>
      </c>
      <c r="E374" s="662" t="s">
        <v>2257</v>
      </c>
      <c r="F374" s="665">
        <v>2</v>
      </c>
      <c r="G374" s="665">
        <v>263.08</v>
      </c>
      <c r="H374" s="678">
        <v>1</v>
      </c>
      <c r="I374" s="665"/>
      <c r="J374" s="665"/>
      <c r="K374" s="678">
        <v>0</v>
      </c>
      <c r="L374" s="665">
        <v>2</v>
      </c>
      <c r="M374" s="666">
        <v>263.08</v>
      </c>
    </row>
    <row r="375" spans="1:13" ht="14.4" customHeight="1" x14ac:dyDescent="0.3">
      <c r="A375" s="661" t="s">
        <v>2381</v>
      </c>
      <c r="B375" s="662" t="s">
        <v>2265</v>
      </c>
      <c r="C375" s="662" t="s">
        <v>3620</v>
      </c>
      <c r="D375" s="662" t="s">
        <v>3621</v>
      </c>
      <c r="E375" s="662" t="s">
        <v>3622</v>
      </c>
      <c r="F375" s="665">
        <v>2</v>
      </c>
      <c r="G375" s="665">
        <v>158.06</v>
      </c>
      <c r="H375" s="678">
        <v>1</v>
      </c>
      <c r="I375" s="665"/>
      <c r="J375" s="665"/>
      <c r="K375" s="678">
        <v>0</v>
      </c>
      <c r="L375" s="665">
        <v>2</v>
      </c>
      <c r="M375" s="666">
        <v>158.06</v>
      </c>
    </row>
    <row r="376" spans="1:13" ht="14.4" customHeight="1" x14ac:dyDescent="0.3">
      <c r="A376" s="661" t="s">
        <v>2381</v>
      </c>
      <c r="B376" s="662" t="s">
        <v>2271</v>
      </c>
      <c r="C376" s="662" t="s">
        <v>1872</v>
      </c>
      <c r="D376" s="662" t="s">
        <v>1712</v>
      </c>
      <c r="E376" s="662" t="s">
        <v>2273</v>
      </c>
      <c r="F376" s="665"/>
      <c r="G376" s="665"/>
      <c r="H376" s="678">
        <v>0</v>
      </c>
      <c r="I376" s="665">
        <v>21</v>
      </c>
      <c r="J376" s="665">
        <v>3241.5600000000004</v>
      </c>
      <c r="K376" s="678">
        <v>1</v>
      </c>
      <c r="L376" s="665">
        <v>21</v>
      </c>
      <c r="M376" s="666">
        <v>3241.5600000000004</v>
      </c>
    </row>
    <row r="377" spans="1:13" ht="14.4" customHeight="1" x14ac:dyDescent="0.3">
      <c r="A377" s="661" t="s">
        <v>2381</v>
      </c>
      <c r="B377" s="662" t="s">
        <v>2271</v>
      </c>
      <c r="C377" s="662" t="s">
        <v>1876</v>
      </c>
      <c r="D377" s="662" t="s">
        <v>2279</v>
      </c>
      <c r="E377" s="662" t="s">
        <v>2280</v>
      </c>
      <c r="F377" s="665"/>
      <c r="G377" s="665"/>
      <c r="H377" s="678">
        <v>0</v>
      </c>
      <c r="I377" s="665">
        <v>4</v>
      </c>
      <c r="J377" s="665">
        <v>598.08000000000004</v>
      </c>
      <c r="K377" s="678">
        <v>1</v>
      </c>
      <c r="L377" s="665">
        <v>4</v>
      </c>
      <c r="M377" s="666">
        <v>598.08000000000004</v>
      </c>
    </row>
    <row r="378" spans="1:13" ht="14.4" customHeight="1" x14ac:dyDescent="0.3">
      <c r="A378" s="661" t="s">
        <v>2381</v>
      </c>
      <c r="B378" s="662" t="s">
        <v>2302</v>
      </c>
      <c r="C378" s="662" t="s">
        <v>4299</v>
      </c>
      <c r="D378" s="662" t="s">
        <v>4300</v>
      </c>
      <c r="E378" s="662" t="s">
        <v>4184</v>
      </c>
      <c r="F378" s="665">
        <v>1</v>
      </c>
      <c r="G378" s="665">
        <v>4097.2</v>
      </c>
      <c r="H378" s="678">
        <v>1</v>
      </c>
      <c r="I378" s="665"/>
      <c r="J378" s="665"/>
      <c r="K378" s="678">
        <v>0</v>
      </c>
      <c r="L378" s="665">
        <v>1</v>
      </c>
      <c r="M378" s="666">
        <v>4097.2</v>
      </c>
    </row>
    <row r="379" spans="1:13" ht="14.4" customHeight="1" x14ac:dyDescent="0.3">
      <c r="A379" s="661" t="s">
        <v>2381</v>
      </c>
      <c r="B379" s="662" t="s">
        <v>2305</v>
      </c>
      <c r="C379" s="662" t="s">
        <v>2749</v>
      </c>
      <c r="D379" s="662" t="s">
        <v>2750</v>
      </c>
      <c r="E379" s="662" t="s">
        <v>2751</v>
      </c>
      <c r="F379" s="665"/>
      <c r="G379" s="665"/>
      <c r="H379" s="678">
        <v>0</v>
      </c>
      <c r="I379" s="665">
        <v>3</v>
      </c>
      <c r="J379" s="665">
        <v>3273.2699999999995</v>
      </c>
      <c r="K379" s="678">
        <v>1</v>
      </c>
      <c r="L379" s="665">
        <v>3</v>
      </c>
      <c r="M379" s="666">
        <v>3273.2699999999995</v>
      </c>
    </row>
    <row r="380" spans="1:13" ht="14.4" customHeight="1" x14ac:dyDescent="0.3">
      <c r="A380" s="661" t="s">
        <v>2381</v>
      </c>
      <c r="B380" s="662" t="s">
        <v>2305</v>
      </c>
      <c r="C380" s="662" t="s">
        <v>2752</v>
      </c>
      <c r="D380" s="662" t="s">
        <v>2750</v>
      </c>
      <c r="E380" s="662" t="s">
        <v>2753</v>
      </c>
      <c r="F380" s="665"/>
      <c r="G380" s="665"/>
      <c r="H380" s="678">
        <v>0</v>
      </c>
      <c r="I380" s="665">
        <v>2</v>
      </c>
      <c r="J380" s="665">
        <v>7637.72</v>
      </c>
      <c r="K380" s="678">
        <v>1</v>
      </c>
      <c r="L380" s="665">
        <v>2</v>
      </c>
      <c r="M380" s="666">
        <v>7637.72</v>
      </c>
    </row>
    <row r="381" spans="1:13" ht="14.4" customHeight="1" x14ac:dyDescent="0.3">
      <c r="A381" s="661" t="s">
        <v>2381</v>
      </c>
      <c r="B381" s="662" t="s">
        <v>2322</v>
      </c>
      <c r="C381" s="662" t="s">
        <v>4296</v>
      </c>
      <c r="D381" s="662" t="s">
        <v>4297</v>
      </c>
      <c r="E381" s="662" t="s">
        <v>4298</v>
      </c>
      <c r="F381" s="665">
        <v>9</v>
      </c>
      <c r="G381" s="665">
        <v>977.6400000000001</v>
      </c>
      <c r="H381" s="678">
        <v>1</v>
      </c>
      <c r="I381" s="665"/>
      <c r="J381" s="665"/>
      <c r="K381" s="678">
        <v>0</v>
      </c>
      <c r="L381" s="665">
        <v>9</v>
      </c>
      <c r="M381" s="666">
        <v>977.6400000000001</v>
      </c>
    </row>
    <row r="382" spans="1:13" ht="14.4" customHeight="1" x14ac:dyDescent="0.3">
      <c r="A382" s="661" t="s">
        <v>2381</v>
      </c>
      <c r="B382" s="662" t="s">
        <v>2326</v>
      </c>
      <c r="C382" s="662" t="s">
        <v>1643</v>
      </c>
      <c r="D382" s="662" t="s">
        <v>1644</v>
      </c>
      <c r="E382" s="662" t="s">
        <v>2327</v>
      </c>
      <c r="F382" s="665"/>
      <c r="G382" s="665"/>
      <c r="H382" s="678">
        <v>0</v>
      </c>
      <c r="I382" s="665">
        <v>2</v>
      </c>
      <c r="J382" s="665">
        <v>127.5</v>
      </c>
      <c r="K382" s="678">
        <v>1</v>
      </c>
      <c r="L382" s="665">
        <v>2</v>
      </c>
      <c r="M382" s="666">
        <v>127.5</v>
      </c>
    </row>
    <row r="383" spans="1:13" ht="14.4" customHeight="1" x14ac:dyDescent="0.3">
      <c r="A383" s="661" t="s">
        <v>2381</v>
      </c>
      <c r="B383" s="662" t="s">
        <v>4609</v>
      </c>
      <c r="C383" s="662" t="s">
        <v>4326</v>
      </c>
      <c r="D383" s="662" t="s">
        <v>4327</v>
      </c>
      <c r="E383" s="662" t="s">
        <v>4328</v>
      </c>
      <c r="F383" s="665"/>
      <c r="G383" s="665"/>
      <c r="H383" s="678">
        <v>0</v>
      </c>
      <c r="I383" s="665">
        <v>2</v>
      </c>
      <c r="J383" s="665">
        <v>2359</v>
      </c>
      <c r="K383" s="678">
        <v>1</v>
      </c>
      <c r="L383" s="665">
        <v>2</v>
      </c>
      <c r="M383" s="666">
        <v>2359</v>
      </c>
    </row>
    <row r="384" spans="1:13" ht="14.4" customHeight="1" x14ac:dyDescent="0.3">
      <c r="A384" s="661" t="s">
        <v>2381</v>
      </c>
      <c r="B384" s="662" t="s">
        <v>4604</v>
      </c>
      <c r="C384" s="662" t="s">
        <v>4281</v>
      </c>
      <c r="D384" s="662" t="s">
        <v>4282</v>
      </c>
      <c r="E384" s="662" t="s">
        <v>3114</v>
      </c>
      <c r="F384" s="665">
        <v>2</v>
      </c>
      <c r="G384" s="665">
        <v>414.9</v>
      </c>
      <c r="H384" s="678">
        <v>1</v>
      </c>
      <c r="I384" s="665"/>
      <c r="J384" s="665"/>
      <c r="K384" s="678">
        <v>0</v>
      </c>
      <c r="L384" s="665">
        <v>2</v>
      </c>
      <c r="M384" s="666">
        <v>414.9</v>
      </c>
    </row>
    <row r="385" spans="1:13" ht="14.4" customHeight="1" x14ac:dyDescent="0.3">
      <c r="A385" s="661" t="s">
        <v>2382</v>
      </c>
      <c r="B385" s="662" t="s">
        <v>2217</v>
      </c>
      <c r="C385" s="662" t="s">
        <v>4348</v>
      </c>
      <c r="D385" s="662" t="s">
        <v>568</v>
      </c>
      <c r="E385" s="662" t="s">
        <v>4349</v>
      </c>
      <c r="F385" s="665">
        <v>2</v>
      </c>
      <c r="G385" s="665">
        <v>787.88</v>
      </c>
      <c r="H385" s="678">
        <v>1</v>
      </c>
      <c r="I385" s="665"/>
      <c r="J385" s="665"/>
      <c r="K385" s="678">
        <v>0</v>
      </c>
      <c r="L385" s="665">
        <v>2</v>
      </c>
      <c r="M385" s="666">
        <v>787.88</v>
      </c>
    </row>
    <row r="386" spans="1:13" ht="14.4" customHeight="1" x14ac:dyDescent="0.3">
      <c r="A386" s="661" t="s">
        <v>2382</v>
      </c>
      <c r="B386" s="662" t="s">
        <v>4595</v>
      </c>
      <c r="C386" s="662" t="s">
        <v>2589</v>
      </c>
      <c r="D386" s="662" t="s">
        <v>2590</v>
      </c>
      <c r="E386" s="662" t="s">
        <v>2591</v>
      </c>
      <c r="F386" s="665"/>
      <c r="G386" s="665"/>
      <c r="H386" s="678">
        <v>0</v>
      </c>
      <c r="I386" s="665">
        <v>3</v>
      </c>
      <c r="J386" s="665">
        <v>299.73</v>
      </c>
      <c r="K386" s="678">
        <v>1</v>
      </c>
      <c r="L386" s="665">
        <v>3</v>
      </c>
      <c r="M386" s="666">
        <v>299.73</v>
      </c>
    </row>
    <row r="387" spans="1:13" ht="14.4" customHeight="1" x14ac:dyDescent="0.3">
      <c r="A387" s="661" t="s">
        <v>2382</v>
      </c>
      <c r="B387" s="662" t="s">
        <v>4596</v>
      </c>
      <c r="C387" s="662" t="s">
        <v>2877</v>
      </c>
      <c r="D387" s="662" t="s">
        <v>2872</v>
      </c>
      <c r="E387" s="662" t="s">
        <v>2873</v>
      </c>
      <c r="F387" s="665">
        <v>1</v>
      </c>
      <c r="G387" s="665">
        <v>854.27</v>
      </c>
      <c r="H387" s="678">
        <v>1</v>
      </c>
      <c r="I387" s="665"/>
      <c r="J387" s="665"/>
      <c r="K387" s="678">
        <v>0</v>
      </c>
      <c r="L387" s="665">
        <v>1</v>
      </c>
      <c r="M387" s="666">
        <v>854.27</v>
      </c>
    </row>
    <row r="388" spans="1:13" ht="14.4" customHeight="1" x14ac:dyDescent="0.3">
      <c r="A388" s="661" t="s">
        <v>2382</v>
      </c>
      <c r="B388" s="662" t="s">
        <v>4596</v>
      </c>
      <c r="C388" s="662" t="s">
        <v>2878</v>
      </c>
      <c r="D388" s="662" t="s">
        <v>2875</v>
      </c>
      <c r="E388" s="662" t="s">
        <v>2876</v>
      </c>
      <c r="F388" s="665">
        <v>1</v>
      </c>
      <c r="G388" s="665">
        <v>1708.55</v>
      </c>
      <c r="H388" s="678">
        <v>1</v>
      </c>
      <c r="I388" s="665"/>
      <c r="J388" s="665"/>
      <c r="K388" s="678">
        <v>0</v>
      </c>
      <c r="L388" s="665">
        <v>1</v>
      </c>
      <c r="M388" s="666">
        <v>1708.55</v>
      </c>
    </row>
    <row r="389" spans="1:13" ht="14.4" customHeight="1" x14ac:dyDescent="0.3">
      <c r="A389" s="661" t="s">
        <v>2382</v>
      </c>
      <c r="B389" s="662" t="s">
        <v>2256</v>
      </c>
      <c r="C389" s="662" t="s">
        <v>1543</v>
      </c>
      <c r="D389" s="662" t="s">
        <v>1544</v>
      </c>
      <c r="E389" s="662" t="s">
        <v>2257</v>
      </c>
      <c r="F389" s="665"/>
      <c r="G389" s="665"/>
      <c r="H389" s="678">
        <v>0</v>
      </c>
      <c r="I389" s="665">
        <v>1</v>
      </c>
      <c r="J389" s="665">
        <v>131.54</v>
      </c>
      <c r="K389" s="678">
        <v>1</v>
      </c>
      <c r="L389" s="665">
        <v>1</v>
      </c>
      <c r="M389" s="666">
        <v>131.54</v>
      </c>
    </row>
    <row r="390" spans="1:13" ht="14.4" customHeight="1" x14ac:dyDescent="0.3">
      <c r="A390" s="661" t="s">
        <v>2382</v>
      </c>
      <c r="B390" s="662" t="s">
        <v>2256</v>
      </c>
      <c r="C390" s="662" t="s">
        <v>2538</v>
      </c>
      <c r="D390" s="662" t="s">
        <v>1544</v>
      </c>
      <c r="E390" s="662" t="s">
        <v>2539</v>
      </c>
      <c r="F390" s="665"/>
      <c r="G390" s="665"/>
      <c r="H390" s="678">
        <v>0</v>
      </c>
      <c r="I390" s="665">
        <v>2</v>
      </c>
      <c r="J390" s="665">
        <v>789.28</v>
      </c>
      <c r="K390" s="678">
        <v>1</v>
      </c>
      <c r="L390" s="665">
        <v>2</v>
      </c>
      <c r="M390" s="666">
        <v>789.28</v>
      </c>
    </row>
    <row r="391" spans="1:13" ht="14.4" customHeight="1" x14ac:dyDescent="0.3">
      <c r="A391" s="661" t="s">
        <v>2382</v>
      </c>
      <c r="B391" s="662" t="s">
        <v>2256</v>
      </c>
      <c r="C391" s="662" t="s">
        <v>2620</v>
      </c>
      <c r="D391" s="662" t="s">
        <v>1544</v>
      </c>
      <c r="E391" s="662" t="s">
        <v>2621</v>
      </c>
      <c r="F391" s="665"/>
      <c r="G391" s="665"/>
      <c r="H391" s="678">
        <v>0</v>
      </c>
      <c r="I391" s="665">
        <v>9</v>
      </c>
      <c r="J391" s="665">
        <v>3946.41</v>
      </c>
      <c r="K391" s="678">
        <v>1</v>
      </c>
      <c r="L391" s="665">
        <v>9</v>
      </c>
      <c r="M391" s="666">
        <v>3946.41</v>
      </c>
    </row>
    <row r="392" spans="1:13" ht="14.4" customHeight="1" x14ac:dyDescent="0.3">
      <c r="A392" s="661" t="s">
        <v>2382</v>
      </c>
      <c r="B392" s="662" t="s">
        <v>4597</v>
      </c>
      <c r="C392" s="662" t="s">
        <v>2527</v>
      </c>
      <c r="D392" s="662" t="s">
        <v>2528</v>
      </c>
      <c r="E392" s="662" t="s">
        <v>2529</v>
      </c>
      <c r="F392" s="665">
        <v>1</v>
      </c>
      <c r="G392" s="665">
        <v>670.97</v>
      </c>
      <c r="H392" s="678">
        <v>1</v>
      </c>
      <c r="I392" s="665"/>
      <c r="J392" s="665"/>
      <c r="K392" s="678">
        <v>0</v>
      </c>
      <c r="L392" s="665">
        <v>1</v>
      </c>
      <c r="M392" s="666">
        <v>670.97</v>
      </c>
    </row>
    <row r="393" spans="1:13" ht="14.4" customHeight="1" x14ac:dyDescent="0.3">
      <c r="A393" s="661" t="s">
        <v>2382</v>
      </c>
      <c r="B393" s="662" t="s">
        <v>2309</v>
      </c>
      <c r="C393" s="662" t="s">
        <v>3308</v>
      </c>
      <c r="D393" s="662" t="s">
        <v>3309</v>
      </c>
      <c r="E393" s="662" t="s">
        <v>3310</v>
      </c>
      <c r="F393" s="665">
        <v>1</v>
      </c>
      <c r="G393" s="665">
        <v>36.54</v>
      </c>
      <c r="H393" s="678">
        <v>1</v>
      </c>
      <c r="I393" s="665"/>
      <c r="J393" s="665"/>
      <c r="K393" s="678">
        <v>0</v>
      </c>
      <c r="L393" s="665">
        <v>1</v>
      </c>
      <c r="M393" s="666">
        <v>36.54</v>
      </c>
    </row>
    <row r="394" spans="1:13" ht="14.4" customHeight="1" x14ac:dyDescent="0.3">
      <c r="A394" s="661" t="s">
        <v>2382</v>
      </c>
      <c r="B394" s="662" t="s">
        <v>4599</v>
      </c>
      <c r="C394" s="662" t="s">
        <v>806</v>
      </c>
      <c r="D394" s="662" t="s">
        <v>807</v>
      </c>
      <c r="E394" s="662" t="s">
        <v>3772</v>
      </c>
      <c r="F394" s="665"/>
      <c r="G394" s="665"/>
      <c r="H394" s="678">
        <v>0</v>
      </c>
      <c r="I394" s="665">
        <v>1</v>
      </c>
      <c r="J394" s="665">
        <v>156.61000000000001</v>
      </c>
      <c r="K394" s="678">
        <v>1</v>
      </c>
      <c r="L394" s="665">
        <v>1</v>
      </c>
      <c r="M394" s="666">
        <v>156.61000000000001</v>
      </c>
    </row>
    <row r="395" spans="1:13" ht="14.4" customHeight="1" x14ac:dyDescent="0.3">
      <c r="A395" s="661" t="s">
        <v>2382</v>
      </c>
      <c r="B395" s="662" t="s">
        <v>2321</v>
      </c>
      <c r="C395" s="662" t="s">
        <v>4332</v>
      </c>
      <c r="D395" s="662" t="s">
        <v>1675</v>
      </c>
      <c r="E395" s="662" t="s">
        <v>4333</v>
      </c>
      <c r="F395" s="665"/>
      <c r="G395" s="665"/>
      <c r="H395" s="678">
        <v>0</v>
      </c>
      <c r="I395" s="665">
        <v>1</v>
      </c>
      <c r="J395" s="665">
        <v>264</v>
      </c>
      <c r="K395" s="678">
        <v>1</v>
      </c>
      <c r="L395" s="665">
        <v>1</v>
      </c>
      <c r="M395" s="666">
        <v>264</v>
      </c>
    </row>
    <row r="396" spans="1:13" ht="14.4" customHeight="1" x14ac:dyDescent="0.3">
      <c r="A396" s="661" t="s">
        <v>2382</v>
      </c>
      <c r="B396" s="662" t="s">
        <v>2321</v>
      </c>
      <c r="C396" s="662" t="s">
        <v>1674</v>
      </c>
      <c r="D396" s="662" t="s">
        <v>1675</v>
      </c>
      <c r="E396" s="662" t="s">
        <v>2251</v>
      </c>
      <c r="F396" s="665"/>
      <c r="G396" s="665"/>
      <c r="H396" s="678">
        <v>0</v>
      </c>
      <c r="I396" s="665">
        <v>3</v>
      </c>
      <c r="J396" s="665">
        <v>255.48</v>
      </c>
      <c r="K396" s="678">
        <v>1</v>
      </c>
      <c r="L396" s="665">
        <v>3</v>
      </c>
      <c r="M396" s="666">
        <v>255.48</v>
      </c>
    </row>
    <row r="397" spans="1:13" ht="14.4" customHeight="1" x14ac:dyDescent="0.3">
      <c r="A397" s="661" t="s">
        <v>2382</v>
      </c>
      <c r="B397" s="662" t="s">
        <v>2321</v>
      </c>
      <c r="C397" s="662" t="s">
        <v>4334</v>
      </c>
      <c r="D397" s="662" t="s">
        <v>1675</v>
      </c>
      <c r="E397" s="662" t="s">
        <v>4333</v>
      </c>
      <c r="F397" s="665"/>
      <c r="G397" s="665"/>
      <c r="H397" s="678">
        <v>0</v>
      </c>
      <c r="I397" s="665">
        <v>1</v>
      </c>
      <c r="J397" s="665">
        <v>264</v>
      </c>
      <c r="K397" s="678">
        <v>1</v>
      </c>
      <c r="L397" s="665">
        <v>1</v>
      </c>
      <c r="M397" s="666">
        <v>264</v>
      </c>
    </row>
    <row r="398" spans="1:13" ht="14.4" customHeight="1" x14ac:dyDescent="0.3">
      <c r="A398" s="661" t="s">
        <v>2383</v>
      </c>
      <c r="B398" s="662" t="s">
        <v>4593</v>
      </c>
      <c r="C398" s="662" t="s">
        <v>2688</v>
      </c>
      <c r="D398" s="662" t="s">
        <v>2689</v>
      </c>
      <c r="E398" s="662" t="s">
        <v>2690</v>
      </c>
      <c r="F398" s="665"/>
      <c r="G398" s="665"/>
      <c r="H398" s="678"/>
      <c r="I398" s="665">
        <v>1</v>
      </c>
      <c r="J398" s="665">
        <v>0</v>
      </c>
      <c r="K398" s="678"/>
      <c r="L398" s="665">
        <v>1</v>
      </c>
      <c r="M398" s="666">
        <v>0</v>
      </c>
    </row>
    <row r="399" spans="1:13" ht="14.4" customHeight="1" x14ac:dyDescent="0.3">
      <c r="A399" s="661" t="s">
        <v>2383</v>
      </c>
      <c r="B399" s="662" t="s">
        <v>2199</v>
      </c>
      <c r="C399" s="662" t="s">
        <v>2439</v>
      </c>
      <c r="D399" s="662" t="s">
        <v>1548</v>
      </c>
      <c r="E399" s="662" t="s">
        <v>2206</v>
      </c>
      <c r="F399" s="665"/>
      <c r="G399" s="665"/>
      <c r="H399" s="678">
        <v>0</v>
      </c>
      <c r="I399" s="665">
        <v>5</v>
      </c>
      <c r="J399" s="665">
        <v>2611.9499999999998</v>
      </c>
      <c r="K399" s="678">
        <v>1</v>
      </c>
      <c r="L399" s="665">
        <v>5</v>
      </c>
      <c r="M399" s="666">
        <v>2611.9499999999998</v>
      </c>
    </row>
    <row r="400" spans="1:13" ht="14.4" customHeight="1" x14ac:dyDescent="0.3">
      <c r="A400" s="661" t="s">
        <v>2383</v>
      </c>
      <c r="B400" s="662" t="s">
        <v>2224</v>
      </c>
      <c r="C400" s="662" t="s">
        <v>1555</v>
      </c>
      <c r="D400" s="662" t="s">
        <v>1556</v>
      </c>
      <c r="E400" s="662" t="s">
        <v>2225</v>
      </c>
      <c r="F400" s="665"/>
      <c r="G400" s="665"/>
      <c r="H400" s="678">
        <v>0</v>
      </c>
      <c r="I400" s="665">
        <v>1</v>
      </c>
      <c r="J400" s="665">
        <v>35.11</v>
      </c>
      <c r="K400" s="678">
        <v>1</v>
      </c>
      <c r="L400" s="665">
        <v>1</v>
      </c>
      <c r="M400" s="666">
        <v>35.11</v>
      </c>
    </row>
    <row r="401" spans="1:13" ht="14.4" customHeight="1" x14ac:dyDescent="0.3">
      <c r="A401" s="661" t="s">
        <v>2383</v>
      </c>
      <c r="B401" s="662" t="s">
        <v>4596</v>
      </c>
      <c r="C401" s="662" t="s">
        <v>3110</v>
      </c>
      <c r="D401" s="662" t="s">
        <v>2875</v>
      </c>
      <c r="E401" s="662" t="s">
        <v>2249</v>
      </c>
      <c r="F401" s="665">
        <v>1</v>
      </c>
      <c r="G401" s="665">
        <v>512.57000000000005</v>
      </c>
      <c r="H401" s="678">
        <v>1</v>
      </c>
      <c r="I401" s="665"/>
      <c r="J401" s="665"/>
      <c r="K401" s="678">
        <v>0</v>
      </c>
      <c r="L401" s="665">
        <v>1</v>
      </c>
      <c r="M401" s="666">
        <v>512.57000000000005</v>
      </c>
    </row>
    <row r="402" spans="1:13" ht="14.4" customHeight="1" x14ac:dyDescent="0.3">
      <c r="A402" s="661" t="s">
        <v>2383</v>
      </c>
      <c r="B402" s="662" t="s">
        <v>4596</v>
      </c>
      <c r="C402" s="662" t="s">
        <v>2878</v>
      </c>
      <c r="D402" s="662" t="s">
        <v>2875</v>
      </c>
      <c r="E402" s="662" t="s">
        <v>2876</v>
      </c>
      <c r="F402" s="665">
        <v>1</v>
      </c>
      <c r="G402" s="665">
        <v>1708.55</v>
      </c>
      <c r="H402" s="678">
        <v>1</v>
      </c>
      <c r="I402" s="665"/>
      <c r="J402" s="665"/>
      <c r="K402" s="678">
        <v>0</v>
      </c>
      <c r="L402" s="665">
        <v>1</v>
      </c>
      <c r="M402" s="666">
        <v>1708.55</v>
      </c>
    </row>
    <row r="403" spans="1:13" ht="14.4" customHeight="1" x14ac:dyDescent="0.3">
      <c r="A403" s="661" t="s">
        <v>2383</v>
      </c>
      <c r="B403" s="662" t="s">
        <v>2256</v>
      </c>
      <c r="C403" s="662" t="s">
        <v>1543</v>
      </c>
      <c r="D403" s="662" t="s">
        <v>1544</v>
      </c>
      <c r="E403" s="662" t="s">
        <v>2257</v>
      </c>
      <c r="F403" s="665"/>
      <c r="G403" s="665"/>
      <c r="H403" s="678">
        <v>0</v>
      </c>
      <c r="I403" s="665">
        <v>2</v>
      </c>
      <c r="J403" s="665">
        <v>263.08</v>
      </c>
      <c r="K403" s="678">
        <v>1</v>
      </c>
      <c r="L403" s="665">
        <v>2</v>
      </c>
      <c r="M403" s="666">
        <v>263.08</v>
      </c>
    </row>
    <row r="404" spans="1:13" ht="14.4" customHeight="1" x14ac:dyDescent="0.3">
      <c r="A404" s="661" t="s">
        <v>2383</v>
      </c>
      <c r="B404" s="662" t="s">
        <v>2256</v>
      </c>
      <c r="C404" s="662" t="s">
        <v>2893</v>
      </c>
      <c r="D404" s="662" t="s">
        <v>2894</v>
      </c>
      <c r="E404" s="662" t="s">
        <v>2895</v>
      </c>
      <c r="F404" s="665">
        <v>1</v>
      </c>
      <c r="G404" s="665">
        <v>438.49</v>
      </c>
      <c r="H404" s="678">
        <v>1</v>
      </c>
      <c r="I404" s="665"/>
      <c r="J404" s="665"/>
      <c r="K404" s="678">
        <v>0</v>
      </c>
      <c r="L404" s="665">
        <v>1</v>
      </c>
      <c r="M404" s="666">
        <v>438.49</v>
      </c>
    </row>
    <row r="405" spans="1:13" ht="14.4" customHeight="1" x14ac:dyDescent="0.3">
      <c r="A405" s="661" t="s">
        <v>2383</v>
      </c>
      <c r="B405" s="662" t="s">
        <v>2256</v>
      </c>
      <c r="C405" s="662" t="s">
        <v>2538</v>
      </c>
      <c r="D405" s="662" t="s">
        <v>1544</v>
      </c>
      <c r="E405" s="662" t="s">
        <v>2539</v>
      </c>
      <c r="F405" s="665"/>
      <c r="G405" s="665"/>
      <c r="H405" s="678">
        <v>0</v>
      </c>
      <c r="I405" s="665">
        <v>2</v>
      </c>
      <c r="J405" s="665">
        <v>789.28</v>
      </c>
      <c r="K405" s="678">
        <v>1</v>
      </c>
      <c r="L405" s="665">
        <v>2</v>
      </c>
      <c r="M405" s="666">
        <v>789.28</v>
      </c>
    </row>
    <row r="406" spans="1:13" ht="14.4" customHeight="1" x14ac:dyDescent="0.3">
      <c r="A406" s="661" t="s">
        <v>2383</v>
      </c>
      <c r="B406" s="662" t="s">
        <v>2256</v>
      </c>
      <c r="C406" s="662" t="s">
        <v>2620</v>
      </c>
      <c r="D406" s="662" t="s">
        <v>1544</v>
      </c>
      <c r="E406" s="662" t="s">
        <v>2621</v>
      </c>
      <c r="F406" s="665"/>
      <c r="G406" s="665"/>
      <c r="H406" s="678">
        <v>0</v>
      </c>
      <c r="I406" s="665">
        <v>1</v>
      </c>
      <c r="J406" s="665">
        <v>438.49</v>
      </c>
      <c r="K406" s="678">
        <v>1</v>
      </c>
      <c r="L406" s="665">
        <v>1</v>
      </c>
      <c r="M406" s="666">
        <v>438.49</v>
      </c>
    </row>
    <row r="407" spans="1:13" ht="14.4" customHeight="1" x14ac:dyDescent="0.3">
      <c r="A407" s="661" t="s">
        <v>2383</v>
      </c>
      <c r="B407" s="662" t="s">
        <v>2271</v>
      </c>
      <c r="C407" s="662" t="s">
        <v>1872</v>
      </c>
      <c r="D407" s="662" t="s">
        <v>1712</v>
      </c>
      <c r="E407" s="662" t="s">
        <v>2273</v>
      </c>
      <c r="F407" s="665"/>
      <c r="G407" s="665"/>
      <c r="H407" s="678">
        <v>0</v>
      </c>
      <c r="I407" s="665">
        <v>10</v>
      </c>
      <c r="J407" s="665">
        <v>1543.6000000000001</v>
      </c>
      <c r="K407" s="678">
        <v>1</v>
      </c>
      <c r="L407" s="665">
        <v>10</v>
      </c>
      <c r="M407" s="666">
        <v>1543.6000000000001</v>
      </c>
    </row>
    <row r="408" spans="1:13" ht="14.4" customHeight="1" x14ac:dyDescent="0.3">
      <c r="A408" s="661" t="s">
        <v>2383</v>
      </c>
      <c r="B408" s="662" t="s">
        <v>2271</v>
      </c>
      <c r="C408" s="662" t="s">
        <v>1876</v>
      </c>
      <c r="D408" s="662" t="s">
        <v>2279</v>
      </c>
      <c r="E408" s="662" t="s">
        <v>2280</v>
      </c>
      <c r="F408" s="665"/>
      <c r="G408" s="665"/>
      <c r="H408" s="678">
        <v>0</v>
      </c>
      <c r="I408" s="665">
        <v>10</v>
      </c>
      <c r="J408" s="665">
        <v>1495.2</v>
      </c>
      <c r="K408" s="678">
        <v>1</v>
      </c>
      <c r="L408" s="665">
        <v>10</v>
      </c>
      <c r="M408" s="666">
        <v>1495.2</v>
      </c>
    </row>
    <row r="409" spans="1:13" ht="14.4" customHeight="1" x14ac:dyDescent="0.3">
      <c r="A409" s="661" t="s">
        <v>2383</v>
      </c>
      <c r="B409" s="662" t="s">
        <v>2271</v>
      </c>
      <c r="C409" s="662" t="s">
        <v>1711</v>
      </c>
      <c r="D409" s="662" t="s">
        <v>1712</v>
      </c>
      <c r="E409" s="662" t="s">
        <v>2272</v>
      </c>
      <c r="F409" s="665"/>
      <c r="G409" s="665"/>
      <c r="H409" s="678">
        <v>0</v>
      </c>
      <c r="I409" s="665">
        <v>2</v>
      </c>
      <c r="J409" s="665">
        <v>450.12</v>
      </c>
      <c r="K409" s="678">
        <v>1</v>
      </c>
      <c r="L409" s="665">
        <v>2</v>
      </c>
      <c r="M409" s="666">
        <v>450.12</v>
      </c>
    </row>
    <row r="410" spans="1:13" ht="14.4" customHeight="1" x14ac:dyDescent="0.3">
      <c r="A410" s="661" t="s">
        <v>2383</v>
      </c>
      <c r="B410" s="662" t="s">
        <v>2289</v>
      </c>
      <c r="C410" s="662" t="s">
        <v>4356</v>
      </c>
      <c r="D410" s="662" t="s">
        <v>4357</v>
      </c>
      <c r="E410" s="662" t="s">
        <v>2290</v>
      </c>
      <c r="F410" s="665">
        <v>1</v>
      </c>
      <c r="G410" s="665">
        <v>70.540000000000006</v>
      </c>
      <c r="H410" s="678">
        <v>1</v>
      </c>
      <c r="I410" s="665"/>
      <c r="J410" s="665"/>
      <c r="K410" s="678">
        <v>0</v>
      </c>
      <c r="L410" s="665">
        <v>1</v>
      </c>
      <c r="M410" s="666">
        <v>70.540000000000006</v>
      </c>
    </row>
    <row r="411" spans="1:13" ht="14.4" customHeight="1" x14ac:dyDescent="0.3">
      <c r="A411" s="661" t="s">
        <v>2383</v>
      </c>
      <c r="B411" s="662" t="s">
        <v>4598</v>
      </c>
      <c r="C411" s="662" t="s">
        <v>3052</v>
      </c>
      <c r="D411" s="662" t="s">
        <v>3053</v>
      </c>
      <c r="E411" s="662" t="s">
        <v>3054</v>
      </c>
      <c r="F411" s="665"/>
      <c r="G411" s="665"/>
      <c r="H411" s="678"/>
      <c r="I411" s="665">
        <v>2</v>
      </c>
      <c r="J411" s="665">
        <v>0</v>
      </c>
      <c r="K411" s="678"/>
      <c r="L411" s="665">
        <v>2</v>
      </c>
      <c r="M411" s="666">
        <v>0</v>
      </c>
    </row>
    <row r="412" spans="1:13" ht="14.4" customHeight="1" x14ac:dyDescent="0.3">
      <c r="A412" s="661" t="s">
        <v>2383</v>
      </c>
      <c r="B412" s="662" t="s">
        <v>4598</v>
      </c>
      <c r="C412" s="662" t="s">
        <v>2890</v>
      </c>
      <c r="D412" s="662" t="s">
        <v>2891</v>
      </c>
      <c r="E412" s="662" t="s">
        <v>2892</v>
      </c>
      <c r="F412" s="665"/>
      <c r="G412" s="665"/>
      <c r="H412" s="678"/>
      <c r="I412" s="665">
        <v>1</v>
      </c>
      <c r="J412" s="665">
        <v>0</v>
      </c>
      <c r="K412" s="678"/>
      <c r="L412" s="665">
        <v>1</v>
      </c>
      <c r="M412" s="666">
        <v>0</v>
      </c>
    </row>
    <row r="413" spans="1:13" ht="14.4" customHeight="1" x14ac:dyDescent="0.3">
      <c r="A413" s="661" t="s">
        <v>2383</v>
      </c>
      <c r="B413" s="662" t="s">
        <v>2305</v>
      </c>
      <c r="C413" s="662" t="s">
        <v>1706</v>
      </c>
      <c r="D413" s="662" t="s">
        <v>1707</v>
      </c>
      <c r="E413" s="662" t="s">
        <v>2306</v>
      </c>
      <c r="F413" s="665"/>
      <c r="G413" s="665"/>
      <c r="H413" s="678">
        <v>0</v>
      </c>
      <c r="I413" s="665">
        <v>3</v>
      </c>
      <c r="J413" s="665">
        <v>620.64</v>
      </c>
      <c r="K413" s="678">
        <v>1</v>
      </c>
      <c r="L413" s="665">
        <v>3</v>
      </c>
      <c r="M413" s="666">
        <v>620.64</v>
      </c>
    </row>
    <row r="414" spans="1:13" ht="14.4" customHeight="1" x14ac:dyDescent="0.3">
      <c r="A414" s="661" t="s">
        <v>2383</v>
      </c>
      <c r="B414" s="662" t="s">
        <v>2305</v>
      </c>
      <c r="C414" s="662" t="s">
        <v>2749</v>
      </c>
      <c r="D414" s="662" t="s">
        <v>2750</v>
      </c>
      <c r="E414" s="662" t="s">
        <v>2751</v>
      </c>
      <c r="F414" s="665"/>
      <c r="G414" s="665"/>
      <c r="H414" s="678">
        <v>0</v>
      </c>
      <c r="I414" s="665">
        <v>66</v>
      </c>
      <c r="J414" s="665">
        <v>72011.939999999988</v>
      </c>
      <c r="K414" s="678">
        <v>1</v>
      </c>
      <c r="L414" s="665">
        <v>66</v>
      </c>
      <c r="M414" s="666">
        <v>72011.939999999988</v>
      </c>
    </row>
    <row r="415" spans="1:13" ht="14.4" customHeight="1" x14ac:dyDescent="0.3">
      <c r="A415" s="661" t="s">
        <v>2383</v>
      </c>
      <c r="B415" s="662" t="s">
        <v>2309</v>
      </c>
      <c r="C415" s="662" t="s">
        <v>1539</v>
      </c>
      <c r="D415" s="662" t="s">
        <v>1540</v>
      </c>
      <c r="E415" s="662" t="s">
        <v>2310</v>
      </c>
      <c r="F415" s="665"/>
      <c r="G415" s="665"/>
      <c r="H415" s="678">
        <v>0</v>
      </c>
      <c r="I415" s="665">
        <v>2</v>
      </c>
      <c r="J415" s="665">
        <v>73.08</v>
      </c>
      <c r="K415" s="678">
        <v>1</v>
      </c>
      <c r="L415" s="665">
        <v>2</v>
      </c>
      <c r="M415" s="666">
        <v>73.08</v>
      </c>
    </row>
    <row r="416" spans="1:13" ht="14.4" customHeight="1" x14ac:dyDescent="0.3">
      <c r="A416" s="661" t="s">
        <v>2383</v>
      </c>
      <c r="B416" s="662" t="s">
        <v>2316</v>
      </c>
      <c r="C416" s="662" t="s">
        <v>3802</v>
      </c>
      <c r="D416" s="662" t="s">
        <v>3803</v>
      </c>
      <c r="E416" s="662" t="s">
        <v>3804</v>
      </c>
      <c r="F416" s="665"/>
      <c r="G416" s="665"/>
      <c r="H416" s="678">
        <v>0</v>
      </c>
      <c r="I416" s="665">
        <v>1</v>
      </c>
      <c r="J416" s="665">
        <v>14.11</v>
      </c>
      <c r="K416" s="678">
        <v>1</v>
      </c>
      <c r="L416" s="665">
        <v>1</v>
      </c>
      <c r="M416" s="666">
        <v>14.11</v>
      </c>
    </row>
    <row r="417" spans="1:13" ht="14.4" customHeight="1" x14ac:dyDescent="0.3">
      <c r="A417" s="661" t="s">
        <v>2383</v>
      </c>
      <c r="B417" s="662" t="s">
        <v>4610</v>
      </c>
      <c r="C417" s="662" t="s">
        <v>4372</v>
      </c>
      <c r="D417" s="662" t="s">
        <v>4373</v>
      </c>
      <c r="E417" s="662" t="s">
        <v>4374</v>
      </c>
      <c r="F417" s="665">
        <v>2</v>
      </c>
      <c r="G417" s="665">
        <v>0</v>
      </c>
      <c r="H417" s="678"/>
      <c r="I417" s="665"/>
      <c r="J417" s="665"/>
      <c r="K417" s="678"/>
      <c r="L417" s="665">
        <v>2</v>
      </c>
      <c r="M417" s="666">
        <v>0</v>
      </c>
    </row>
    <row r="418" spans="1:13" ht="14.4" customHeight="1" x14ac:dyDescent="0.3">
      <c r="A418" s="661" t="s">
        <v>2384</v>
      </c>
      <c r="B418" s="662" t="s">
        <v>2199</v>
      </c>
      <c r="C418" s="662" t="s">
        <v>2439</v>
      </c>
      <c r="D418" s="662" t="s">
        <v>1548</v>
      </c>
      <c r="E418" s="662" t="s">
        <v>2206</v>
      </c>
      <c r="F418" s="665"/>
      <c r="G418" s="665"/>
      <c r="H418" s="678">
        <v>0</v>
      </c>
      <c r="I418" s="665">
        <v>4</v>
      </c>
      <c r="J418" s="665">
        <v>2173.56</v>
      </c>
      <c r="K418" s="678">
        <v>1</v>
      </c>
      <c r="L418" s="665">
        <v>4</v>
      </c>
      <c r="M418" s="666">
        <v>2173.56</v>
      </c>
    </row>
    <row r="419" spans="1:13" ht="14.4" customHeight="1" x14ac:dyDescent="0.3">
      <c r="A419" s="661" t="s">
        <v>2384</v>
      </c>
      <c r="B419" s="662" t="s">
        <v>2199</v>
      </c>
      <c r="C419" s="662" t="s">
        <v>2482</v>
      </c>
      <c r="D419" s="662" t="s">
        <v>1548</v>
      </c>
      <c r="E419" s="662" t="s">
        <v>2204</v>
      </c>
      <c r="F419" s="665"/>
      <c r="G419" s="665"/>
      <c r="H419" s="678">
        <v>0</v>
      </c>
      <c r="I419" s="665">
        <v>1</v>
      </c>
      <c r="J419" s="665">
        <v>815.1</v>
      </c>
      <c r="K419" s="678">
        <v>1</v>
      </c>
      <c r="L419" s="665">
        <v>1</v>
      </c>
      <c r="M419" s="666">
        <v>815.1</v>
      </c>
    </row>
    <row r="420" spans="1:13" ht="14.4" customHeight="1" x14ac:dyDescent="0.3">
      <c r="A420" s="661" t="s">
        <v>2384</v>
      </c>
      <c r="B420" s="662" t="s">
        <v>2199</v>
      </c>
      <c r="C420" s="662" t="s">
        <v>1547</v>
      </c>
      <c r="D420" s="662" t="s">
        <v>1548</v>
      </c>
      <c r="E420" s="662" t="s">
        <v>2207</v>
      </c>
      <c r="F420" s="665"/>
      <c r="G420" s="665"/>
      <c r="H420" s="678">
        <v>0</v>
      </c>
      <c r="I420" s="665">
        <v>1</v>
      </c>
      <c r="J420" s="665">
        <v>923.74</v>
      </c>
      <c r="K420" s="678">
        <v>1</v>
      </c>
      <c r="L420" s="665">
        <v>1</v>
      </c>
      <c r="M420" s="666">
        <v>923.74</v>
      </c>
    </row>
    <row r="421" spans="1:13" ht="14.4" customHeight="1" x14ac:dyDescent="0.3">
      <c r="A421" s="661" t="s">
        <v>2384</v>
      </c>
      <c r="B421" s="662" t="s">
        <v>2199</v>
      </c>
      <c r="C421" s="662" t="s">
        <v>2708</v>
      </c>
      <c r="D421" s="662" t="s">
        <v>1548</v>
      </c>
      <c r="E421" s="662" t="s">
        <v>2619</v>
      </c>
      <c r="F421" s="665">
        <v>3</v>
      </c>
      <c r="G421" s="665">
        <v>0</v>
      </c>
      <c r="H421" s="678"/>
      <c r="I421" s="665"/>
      <c r="J421" s="665"/>
      <c r="K421" s="678"/>
      <c r="L421" s="665">
        <v>3</v>
      </c>
      <c r="M421" s="666">
        <v>0</v>
      </c>
    </row>
    <row r="422" spans="1:13" ht="14.4" customHeight="1" x14ac:dyDescent="0.3">
      <c r="A422" s="661" t="s">
        <v>2384</v>
      </c>
      <c r="B422" s="662" t="s">
        <v>2199</v>
      </c>
      <c r="C422" s="662" t="s">
        <v>2707</v>
      </c>
      <c r="D422" s="662" t="s">
        <v>1548</v>
      </c>
      <c r="E422" s="662" t="s">
        <v>2481</v>
      </c>
      <c r="F422" s="665">
        <v>3</v>
      </c>
      <c r="G422" s="665">
        <v>489.03</v>
      </c>
      <c r="H422" s="678">
        <v>1</v>
      </c>
      <c r="I422" s="665"/>
      <c r="J422" s="665"/>
      <c r="K422" s="678">
        <v>0</v>
      </c>
      <c r="L422" s="665">
        <v>3</v>
      </c>
      <c r="M422" s="666">
        <v>489.03</v>
      </c>
    </row>
    <row r="423" spans="1:13" ht="14.4" customHeight="1" x14ac:dyDescent="0.3">
      <c r="A423" s="661" t="s">
        <v>2384</v>
      </c>
      <c r="B423" s="662" t="s">
        <v>4595</v>
      </c>
      <c r="C423" s="662" t="s">
        <v>2589</v>
      </c>
      <c r="D423" s="662" t="s">
        <v>2590</v>
      </c>
      <c r="E423" s="662" t="s">
        <v>2591</v>
      </c>
      <c r="F423" s="665"/>
      <c r="G423" s="665"/>
      <c r="H423" s="678">
        <v>0</v>
      </c>
      <c r="I423" s="665">
        <v>2</v>
      </c>
      <c r="J423" s="665">
        <v>199.82</v>
      </c>
      <c r="K423" s="678">
        <v>1</v>
      </c>
      <c r="L423" s="665">
        <v>2</v>
      </c>
      <c r="M423" s="666">
        <v>199.82</v>
      </c>
    </row>
    <row r="424" spans="1:13" ht="14.4" customHeight="1" x14ac:dyDescent="0.3">
      <c r="A424" s="661" t="s">
        <v>2384</v>
      </c>
      <c r="B424" s="662" t="s">
        <v>4596</v>
      </c>
      <c r="C424" s="662" t="s">
        <v>3110</v>
      </c>
      <c r="D424" s="662" t="s">
        <v>2875</v>
      </c>
      <c r="E424" s="662" t="s">
        <v>2249</v>
      </c>
      <c r="F424" s="665">
        <v>1</v>
      </c>
      <c r="G424" s="665">
        <v>512.57000000000005</v>
      </c>
      <c r="H424" s="678">
        <v>1</v>
      </c>
      <c r="I424" s="665"/>
      <c r="J424" s="665"/>
      <c r="K424" s="678">
        <v>0</v>
      </c>
      <c r="L424" s="665">
        <v>1</v>
      </c>
      <c r="M424" s="666">
        <v>512.57000000000005</v>
      </c>
    </row>
    <row r="425" spans="1:13" ht="14.4" customHeight="1" x14ac:dyDescent="0.3">
      <c r="A425" s="661" t="s">
        <v>2384</v>
      </c>
      <c r="B425" s="662" t="s">
        <v>4596</v>
      </c>
      <c r="C425" s="662" t="s">
        <v>2878</v>
      </c>
      <c r="D425" s="662" t="s">
        <v>2875</v>
      </c>
      <c r="E425" s="662" t="s">
        <v>2876</v>
      </c>
      <c r="F425" s="665">
        <v>1</v>
      </c>
      <c r="G425" s="665">
        <v>1708.55</v>
      </c>
      <c r="H425" s="678">
        <v>1</v>
      </c>
      <c r="I425" s="665"/>
      <c r="J425" s="665"/>
      <c r="K425" s="678">
        <v>0</v>
      </c>
      <c r="L425" s="665">
        <v>1</v>
      </c>
      <c r="M425" s="666">
        <v>1708.55</v>
      </c>
    </row>
    <row r="426" spans="1:13" ht="14.4" customHeight="1" x14ac:dyDescent="0.3">
      <c r="A426" s="661" t="s">
        <v>2384</v>
      </c>
      <c r="B426" s="662" t="s">
        <v>2256</v>
      </c>
      <c r="C426" s="662" t="s">
        <v>1543</v>
      </c>
      <c r="D426" s="662" t="s">
        <v>1544</v>
      </c>
      <c r="E426" s="662" t="s">
        <v>2257</v>
      </c>
      <c r="F426" s="665"/>
      <c r="G426" s="665"/>
      <c r="H426" s="678">
        <v>0</v>
      </c>
      <c r="I426" s="665">
        <v>1</v>
      </c>
      <c r="J426" s="665">
        <v>131.54</v>
      </c>
      <c r="K426" s="678">
        <v>1</v>
      </c>
      <c r="L426" s="665">
        <v>1</v>
      </c>
      <c r="M426" s="666">
        <v>131.54</v>
      </c>
    </row>
    <row r="427" spans="1:13" ht="14.4" customHeight="1" x14ac:dyDescent="0.3">
      <c r="A427" s="661" t="s">
        <v>2384</v>
      </c>
      <c r="B427" s="662" t="s">
        <v>2256</v>
      </c>
      <c r="C427" s="662" t="s">
        <v>2893</v>
      </c>
      <c r="D427" s="662" t="s">
        <v>2894</v>
      </c>
      <c r="E427" s="662" t="s">
        <v>2895</v>
      </c>
      <c r="F427" s="665">
        <v>1</v>
      </c>
      <c r="G427" s="665">
        <v>438.49</v>
      </c>
      <c r="H427" s="678">
        <v>1</v>
      </c>
      <c r="I427" s="665"/>
      <c r="J427" s="665"/>
      <c r="K427" s="678">
        <v>0</v>
      </c>
      <c r="L427" s="665">
        <v>1</v>
      </c>
      <c r="M427" s="666">
        <v>438.49</v>
      </c>
    </row>
    <row r="428" spans="1:13" ht="14.4" customHeight="1" x14ac:dyDescent="0.3">
      <c r="A428" s="661" t="s">
        <v>2384</v>
      </c>
      <c r="B428" s="662" t="s">
        <v>2256</v>
      </c>
      <c r="C428" s="662" t="s">
        <v>4486</v>
      </c>
      <c r="D428" s="662" t="s">
        <v>2894</v>
      </c>
      <c r="E428" s="662" t="s">
        <v>4487</v>
      </c>
      <c r="F428" s="665">
        <v>3</v>
      </c>
      <c r="G428" s="665">
        <v>394.62</v>
      </c>
      <c r="H428" s="678">
        <v>1</v>
      </c>
      <c r="I428" s="665"/>
      <c r="J428" s="665"/>
      <c r="K428" s="678">
        <v>0</v>
      </c>
      <c r="L428" s="665">
        <v>3</v>
      </c>
      <c r="M428" s="666">
        <v>394.62</v>
      </c>
    </row>
    <row r="429" spans="1:13" ht="14.4" customHeight="1" x14ac:dyDescent="0.3">
      <c r="A429" s="661" t="s">
        <v>2384</v>
      </c>
      <c r="B429" s="662" t="s">
        <v>2256</v>
      </c>
      <c r="C429" s="662" t="s">
        <v>2538</v>
      </c>
      <c r="D429" s="662" t="s">
        <v>1544</v>
      </c>
      <c r="E429" s="662" t="s">
        <v>2539</v>
      </c>
      <c r="F429" s="665"/>
      <c r="G429" s="665"/>
      <c r="H429" s="678">
        <v>0</v>
      </c>
      <c r="I429" s="665">
        <v>1</v>
      </c>
      <c r="J429" s="665">
        <v>394.64</v>
      </c>
      <c r="K429" s="678">
        <v>1</v>
      </c>
      <c r="L429" s="665">
        <v>1</v>
      </c>
      <c r="M429" s="666">
        <v>394.64</v>
      </c>
    </row>
    <row r="430" spans="1:13" ht="14.4" customHeight="1" x14ac:dyDescent="0.3">
      <c r="A430" s="661" t="s">
        <v>2384</v>
      </c>
      <c r="B430" s="662" t="s">
        <v>2256</v>
      </c>
      <c r="C430" s="662" t="s">
        <v>2620</v>
      </c>
      <c r="D430" s="662" t="s">
        <v>1544</v>
      </c>
      <c r="E430" s="662" t="s">
        <v>2621</v>
      </c>
      <c r="F430" s="665"/>
      <c r="G430" s="665"/>
      <c r="H430" s="678">
        <v>0</v>
      </c>
      <c r="I430" s="665">
        <v>2</v>
      </c>
      <c r="J430" s="665">
        <v>876.98</v>
      </c>
      <c r="K430" s="678">
        <v>1</v>
      </c>
      <c r="L430" s="665">
        <v>2</v>
      </c>
      <c r="M430" s="666">
        <v>876.98</v>
      </c>
    </row>
    <row r="431" spans="1:13" ht="14.4" customHeight="1" x14ac:dyDescent="0.3">
      <c r="A431" s="661" t="s">
        <v>2384</v>
      </c>
      <c r="B431" s="662" t="s">
        <v>2256</v>
      </c>
      <c r="C431" s="662" t="s">
        <v>4095</v>
      </c>
      <c r="D431" s="662" t="s">
        <v>3713</v>
      </c>
      <c r="E431" s="662" t="s">
        <v>4096</v>
      </c>
      <c r="F431" s="665">
        <v>1</v>
      </c>
      <c r="G431" s="665">
        <v>438.49</v>
      </c>
      <c r="H431" s="678">
        <v>1</v>
      </c>
      <c r="I431" s="665"/>
      <c r="J431" s="665"/>
      <c r="K431" s="678">
        <v>0</v>
      </c>
      <c r="L431" s="665">
        <v>1</v>
      </c>
      <c r="M431" s="666">
        <v>438.49</v>
      </c>
    </row>
    <row r="432" spans="1:13" ht="14.4" customHeight="1" x14ac:dyDescent="0.3">
      <c r="A432" s="661" t="s">
        <v>2384</v>
      </c>
      <c r="B432" s="662" t="s">
        <v>4597</v>
      </c>
      <c r="C432" s="662" t="s">
        <v>4018</v>
      </c>
      <c r="D432" s="662" t="s">
        <v>2799</v>
      </c>
      <c r="E432" s="662" t="s">
        <v>2873</v>
      </c>
      <c r="F432" s="665">
        <v>1</v>
      </c>
      <c r="G432" s="665">
        <v>745.52</v>
      </c>
      <c r="H432" s="678">
        <v>1</v>
      </c>
      <c r="I432" s="665"/>
      <c r="J432" s="665"/>
      <c r="K432" s="678">
        <v>0</v>
      </c>
      <c r="L432" s="665">
        <v>1</v>
      </c>
      <c r="M432" s="666">
        <v>745.52</v>
      </c>
    </row>
    <row r="433" spans="1:13" ht="14.4" customHeight="1" x14ac:dyDescent="0.3">
      <c r="A433" s="661" t="s">
        <v>2384</v>
      </c>
      <c r="B433" s="662" t="s">
        <v>2271</v>
      </c>
      <c r="C433" s="662" t="s">
        <v>1872</v>
      </c>
      <c r="D433" s="662" t="s">
        <v>1712</v>
      </c>
      <c r="E433" s="662" t="s">
        <v>2273</v>
      </c>
      <c r="F433" s="665"/>
      <c r="G433" s="665"/>
      <c r="H433" s="678">
        <v>0</v>
      </c>
      <c r="I433" s="665">
        <v>11</v>
      </c>
      <c r="J433" s="665">
        <v>1697.9600000000003</v>
      </c>
      <c r="K433" s="678">
        <v>1</v>
      </c>
      <c r="L433" s="665">
        <v>11</v>
      </c>
      <c r="M433" s="666">
        <v>1697.9600000000003</v>
      </c>
    </row>
    <row r="434" spans="1:13" ht="14.4" customHeight="1" x14ac:dyDescent="0.3">
      <c r="A434" s="661" t="s">
        <v>2384</v>
      </c>
      <c r="B434" s="662" t="s">
        <v>2271</v>
      </c>
      <c r="C434" s="662" t="s">
        <v>1876</v>
      </c>
      <c r="D434" s="662" t="s">
        <v>2279</v>
      </c>
      <c r="E434" s="662" t="s">
        <v>2280</v>
      </c>
      <c r="F434" s="665"/>
      <c r="G434" s="665"/>
      <c r="H434" s="678">
        <v>0</v>
      </c>
      <c r="I434" s="665">
        <v>2</v>
      </c>
      <c r="J434" s="665">
        <v>299.04000000000002</v>
      </c>
      <c r="K434" s="678">
        <v>1</v>
      </c>
      <c r="L434" s="665">
        <v>2</v>
      </c>
      <c r="M434" s="666">
        <v>299.04000000000002</v>
      </c>
    </row>
    <row r="435" spans="1:13" ht="14.4" customHeight="1" x14ac:dyDescent="0.3">
      <c r="A435" s="661" t="s">
        <v>2384</v>
      </c>
      <c r="B435" s="662" t="s">
        <v>2305</v>
      </c>
      <c r="C435" s="662" t="s">
        <v>2752</v>
      </c>
      <c r="D435" s="662" t="s">
        <v>2750</v>
      </c>
      <c r="E435" s="662" t="s">
        <v>2753</v>
      </c>
      <c r="F435" s="665"/>
      <c r="G435" s="665"/>
      <c r="H435" s="678">
        <v>0</v>
      </c>
      <c r="I435" s="665">
        <v>1</v>
      </c>
      <c r="J435" s="665">
        <v>3818.86</v>
      </c>
      <c r="K435" s="678">
        <v>1</v>
      </c>
      <c r="L435" s="665">
        <v>1</v>
      </c>
      <c r="M435" s="666">
        <v>3818.86</v>
      </c>
    </row>
    <row r="436" spans="1:13" ht="14.4" customHeight="1" x14ac:dyDescent="0.3">
      <c r="A436" s="661" t="s">
        <v>2385</v>
      </c>
      <c r="B436" s="662" t="s">
        <v>2187</v>
      </c>
      <c r="C436" s="662" t="s">
        <v>4411</v>
      </c>
      <c r="D436" s="662" t="s">
        <v>4412</v>
      </c>
      <c r="E436" s="662" t="s">
        <v>4413</v>
      </c>
      <c r="F436" s="665">
        <v>1</v>
      </c>
      <c r="G436" s="665">
        <v>172.91</v>
      </c>
      <c r="H436" s="678">
        <v>1</v>
      </c>
      <c r="I436" s="665"/>
      <c r="J436" s="665"/>
      <c r="K436" s="678">
        <v>0</v>
      </c>
      <c r="L436" s="665">
        <v>1</v>
      </c>
      <c r="M436" s="666">
        <v>172.91</v>
      </c>
    </row>
    <row r="437" spans="1:13" ht="14.4" customHeight="1" x14ac:dyDescent="0.3">
      <c r="A437" s="661" t="s">
        <v>2385</v>
      </c>
      <c r="B437" s="662" t="s">
        <v>4594</v>
      </c>
      <c r="C437" s="662" t="s">
        <v>2782</v>
      </c>
      <c r="D437" s="662" t="s">
        <v>2783</v>
      </c>
      <c r="E437" s="662" t="s">
        <v>2784</v>
      </c>
      <c r="F437" s="665"/>
      <c r="G437" s="665"/>
      <c r="H437" s="678">
        <v>0</v>
      </c>
      <c r="I437" s="665">
        <v>4</v>
      </c>
      <c r="J437" s="665">
        <v>1578.56</v>
      </c>
      <c r="K437" s="678">
        <v>1</v>
      </c>
      <c r="L437" s="665">
        <v>4</v>
      </c>
      <c r="M437" s="666">
        <v>1578.56</v>
      </c>
    </row>
    <row r="438" spans="1:13" ht="14.4" customHeight="1" x14ac:dyDescent="0.3">
      <c r="A438" s="661" t="s">
        <v>2385</v>
      </c>
      <c r="B438" s="662" t="s">
        <v>2245</v>
      </c>
      <c r="C438" s="662" t="s">
        <v>4430</v>
      </c>
      <c r="D438" s="662" t="s">
        <v>4431</v>
      </c>
      <c r="E438" s="662" t="s">
        <v>4432</v>
      </c>
      <c r="F438" s="665">
        <v>2</v>
      </c>
      <c r="G438" s="665">
        <v>0</v>
      </c>
      <c r="H438" s="678"/>
      <c r="I438" s="665"/>
      <c r="J438" s="665"/>
      <c r="K438" s="678"/>
      <c r="L438" s="665">
        <v>2</v>
      </c>
      <c r="M438" s="666">
        <v>0</v>
      </c>
    </row>
    <row r="439" spans="1:13" ht="14.4" customHeight="1" x14ac:dyDescent="0.3">
      <c r="A439" s="661" t="s">
        <v>2385</v>
      </c>
      <c r="B439" s="662" t="s">
        <v>4596</v>
      </c>
      <c r="C439" s="662" t="s">
        <v>2871</v>
      </c>
      <c r="D439" s="662" t="s">
        <v>2872</v>
      </c>
      <c r="E439" s="662" t="s">
        <v>2873</v>
      </c>
      <c r="F439" s="665">
        <v>2</v>
      </c>
      <c r="G439" s="665">
        <v>1708.54</v>
      </c>
      <c r="H439" s="678">
        <v>1</v>
      </c>
      <c r="I439" s="665"/>
      <c r="J439" s="665"/>
      <c r="K439" s="678">
        <v>0</v>
      </c>
      <c r="L439" s="665">
        <v>2</v>
      </c>
      <c r="M439" s="666">
        <v>1708.54</v>
      </c>
    </row>
    <row r="440" spans="1:13" ht="14.4" customHeight="1" x14ac:dyDescent="0.3">
      <c r="A440" s="661" t="s">
        <v>2385</v>
      </c>
      <c r="B440" s="662" t="s">
        <v>4596</v>
      </c>
      <c r="C440" s="662" t="s">
        <v>2874</v>
      </c>
      <c r="D440" s="662" t="s">
        <v>2875</v>
      </c>
      <c r="E440" s="662" t="s">
        <v>2876</v>
      </c>
      <c r="F440" s="665">
        <v>1</v>
      </c>
      <c r="G440" s="665">
        <v>1708.55</v>
      </c>
      <c r="H440" s="678">
        <v>1</v>
      </c>
      <c r="I440" s="665"/>
      <c r="J440" s="665"/>
      <c r="K440" s="678">
        <v>0</v>
      </c>
      <c r="L440" s="665">
        <v>1</v>
      </c>
      <c r="M440" s="666">
        <v>1708.55</v>
      </c>
    </row>
    <row r="441" spans="1:13" ht="14.4" customHeight="1" x14ac:dyDescent="0.3">
      <c r="A441" s="661" t="s">
        <v>2385</v>
      </c>
      <c r="B441" s="662" t="s">
        <v>4596</v>
      </c>
      <c r="C441" s="662" t="s">
        <v>2877</v>
      </c>
      <c r="D441" s="662" t="s">
        <v>2872</v>
      </c>
      <c r="E441" s="662" t="s">
        <v>2873</v>
      </c>
      <c r="F441" s="665">
        <v>20</v>
      </c>
      <c r="G441" s="665">
        <v>17085.400000000001</v>
      </c>
      <c r="H441" s="678">
        <v>1</v>
      </c>
      <c r="I441" s="665"/>
      <c r="J441" s="665"/>
      <c r="K441" s="678">
        <v>0</v>
      </c>
      <c r="L441" s="665">
        <v>20</v>
      </c>
      <c r="M441" s="666">
        <v>17085.400000000001</v>
      </c>
    </row>
    <row r="442" spans="1:13" ht="14.4" customHeight="1" x14ac:dyDescent="0.3">
      <c r="A442" s="661" t="s">
        <v>2385</v>
      </c>
      <c r="B442" s="662" t="s">
        <v>4596</v>
      </c>
      <c r="C442" s="662" t="s">
        <v>2878</v>
      </c>
      <c r="D442" s="662" t="s">
        <v>2875</v>
      </c>
      <c r="E442" s="662" t="s">
        <v>2876</v>
      </c>
      <c r="F442" s="665">
        <v>16</v>
      </c>
      <c r="G442" s="665">
        <v>27336.799999999996</v>
      </c>
      <c r="H442" s="678">
        <v>1</v>
      </c>
      <c r="I442" s="665"/>
      <c r="J442" s="665"/>
      <c r="K442" s="678">
        <v>0</v>
      </c>
      <c r="L442" s="665">
        <v>16</v>
      </c>
      <c r="M442" s="666">
        <v>27336.799999999996</v>
      </c>
    </row>
    <row r="443" spans="1:13" ht="14.4" customHeight="1" x14ac:dyDescent="0.3">
      <c r="A443" s="661" t="s">
        <v>2385</v>
      </c>
      <c r="B443" s="662" t="s">
        <v>4596</v>
      </c>
      <c r="C443" s="662" t="s">
        <v>4415</v>
      </c>
      <c r="D443" s="662" t="s">
        <v>4416</v>
      </c>
      <c r="E443" s="662" t="s">
        <v>2876</v>
      </c>
      <c r="F443" s="665">
        <v>3</v>
      </c>
      <c r="G443" s="665">
        <v>5125.6499999999996</v>
      </c>
      <c r="H443" s="678">
        <v>1</v>
      </c>
      <c r="I443" s="665"/>
      <c r="J443" s="665"/>
      <c r="K443" s="678">
        <v>0</v>
      </c>
      <c r="L443" s="665">
        <v>3</v>
      </c>
      <c r="M443" s="666">
        <v>5125.6499999999996</v>
      </c>
    </row>
    <row r="444" spans="1:13" ht="14.4" customHeight="1" x14ac:dyDescent="0.3">
      <c r="A444" s="661" t="s">
        <v>2385</v>
      </c>
      <c r="B444" s="662" t="s">
        <v>4596</v>
      </c>
      <c r="C444" s="662" t="s">
        <v>4417</v>
      </c>
      <c r="D444" s="662" t="s">
        <v>4416</v>
      </c>
      <c r="E444" s="662" t="s">
        <v>2876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2385</v>
      </c>
      <c r="B445" s="662" t="s">
        <v>4596</v>
      </c>
      <c r="C445" s="662" t="s">
        <v>3866</v>
      </c>
      <c r="D445" s="662" t="s">
        <v>3867</v>
      </c>
      <c r="E445" s="662" t="s">
        <v>2873</v>
      </c>
      <c r="F445" s="665">
        <v>7</v>
      </c>
      <c r="G445" s="665">
        <v>5979.8899999999994</v>
      </c>
      <c r="H445" s="678">
        <v>1</v>
      </c>
      <c r="I445" s="665"/>
      <c r="J445" s="665"/>
      <c r="K445" s="678">
        <v>0</v>
      </c>
      <c r="L445" s="665">
        <v>7</v>
      </c>
      <c r="M445" s="666">
        <v>5979.8899999999994</v>
      </c>
    </row>
    <row r="446" spans="1:13" ht="14.4" customHeight="1" x14ac:dyDescent="0.3">
      <c r="A446" s="661" t="s">
        <v>2385</v>
      </c>
      <c r="B446" s="662" t="s">
        <v>4596</v>
      </c>
      <c r="C446" s="662" t="s">
        <v>3049</v>
      </c>
      <c r="D446" s="662" t="s">
        <v>3050</v>
      </c>
      <c r="E446" s="662" t="s">
        <v>3051</v>
      </c>
      <c r="F446" s="665">
        <v>7</v>
      </c>
      <c r="G446" s="665">
        <v>0</v>
      </c>
      <c r="H446" s="678"/>
      <c r="I446" s="665"/>
      <c r="J446" s="665"/>
      <c r="K446" s="678"/>
      <c r="L446" s="665">
        <v>7</v>
      </c>
      <c r="M446" s="666">
        <v>0</v>
      </c>
    </row>
    <row r="447" spans="1:13" ht="14.4" customHeight="1" x14ac:dyDescent="0.3">
      <c r="A447" s="661" t="s">
        <v>2385</v>
      </c>
      <c r="B447" s="662" t="s">
        <v>4596</v>
      </c>
      <c r="C447" s="662" t="s">
        <v>4418</v>
      </c>
      <c r="D447" s="662" t="s">
        <v>3050</v>
      </c>
      <c r="E447" s="662" t="s">
        <v>4419</v>
      </c>
      <c r="F447" s="665">
        <v>1</v>
      </c>
      <c r="G447" s="665">
        <v>1708.55</v>
      </c>
      <c r="H447" s="678">
        <v>1</v>
      </c>
      <c r="I447" s="665"/>
      <c r="J447" s="665"/>
      <c r="K447" s="678">
        <v>0</v>
      </c>
      <c r="L447" s="665">
        <v>1</v>
      </c>
      <c r="M447" s="666">
        <v>1708.55</v>
      </c>
    </row>
    <row r="448" spans="1:13" ht="14.4" customHeight="1" x14ac:dyDescent="0.3">
      <c r="A448" s="661" t="s">
        <v>2385</v>
      </c>
      <c r="B448" s="662" t="s">
        <v>4596</v>
      </c>
      <c r="C448" s="662" t="s">
        <v>4420</v>
      </c>
      <c r="D448" s="662" t="s">
        <v>4421</v>
      </c>
      <c r="E448" s="662" t="s">
        <v>3040</v>
      </c>
      <c r="F448" s="665">
        <v>9</v>
      </c>
      <c r="G448" s="665">
        <v>7688.4299999999994</v>
      </c>
      <c r="H448" s="678">
        <v>1</v>
      </c>
      <c r="I448" s="665"/>
      <c r="J448" s="665"/>
      <c r="K448" s="678">
        <v>0</v>
      </c>
      <c r="L448" s="665">
        <v>9</v>
      </c>
      <c r="M448" s="666">
        <v>7688.4299999999994</v>
      </c>
    </row>
    <row r="449" spans="1:13" ht="14.4" customHeight="1" x14ac:dyDescent="0.3">
      <c r="A449" s="661" t="s">
        <v>2385</v>
      </c>
      <c r="B449" s="662" t="s">
        <v>4596</v>
      </c>
      <c r="C449" s="662" t="s">
        <v>4423</v>
      </c>
      <c r="D449" s="662" t="s">
        <v>4421</v>
      </c>
      <c r="E449" s="662" t="s">
        <v>4424</v>
      </c>
      <c r="F449" s="665">
        <v>6</v>
      </c>
      <c r="G449" s="665">
        <v>0</v>
      </c>
      <c r="H449" s="678"/>
      <c r="I449" s="665"/>
      <c r="J449" s="665"/>
      <c r="K449" s="678"/>
      <c r="L449" s="665">
        <v>6</v>
      </c>
      <c r="M449" s="666">
        <v>0</v>
      </c>
    </row>
    <row r="450" spans="1:13" ht="14.4" customHeight="1" x14ac:dyDescent="0.3">
      <c r="A450" s="661" t="s">
        <v>2385</v>
      </c>
      <c r="B450" s="662" t="s">
        <v>4596</v>
      </c>
      <c r="C450" s="662" t="s">
        <v>4425</v>
      </c>
      <c r="D450" s="662" t="s">
        <v>2872</v>
      </c>
      <c r="E450" s="662" t="s">
        <v>4426</v>
      </c>
      <c r="F450" s="665">
        <v>1</v>
      </c>
      <c r="G450" s="665">
        <v>0</v>
      </c>
      <c r="H450" s="678"/>
      <c r="I450" s="665"/>
      <c r="J450" s="665"/>
      <c r="K450" s="678"/>
      <c r="L450" s="665">
        <v>1</v>
      </c>
      <c r="M450" s="666">
        <v>0</v>
      </c>
    </row>
    <row r="451" spans="1:13" ht="14.4" customHeight="1" x14ac:dyDescent="0.3">
      <c r="A451" s="661" t="s">
        <v>2385</v>
      </c>
      <c r="B451" s="662" t="s">
        <v>4596</v>
      </c>
      <c r="C451" s="662" t="s">
        <v>4427</v>
      </c>
      <c r="D451" s="662" t="s">
        <v>3050</v>
      </c>
      <c r="E451" s="662" t="s">
        <v>3841</v>
      </c>
      <c r="F451" s="665">
        <v>2</v>
      </c>
      <c r="G451" s="665">
        <v>0</v>
      </c>
      <c r="H451" s="678"/>
      <c r="I451" s="665"/>
      <c r="J451" s="665"/>
      <c r="K451" s="678"/>
      <c r="L451" s="665">
        <v>2</v>
      </c>
      <c r="M451" s="666">
        <v>0</v>
      </c>
    </row>
    <row r="452" spans="1:13" ht="14.4" customHeight="1" x14ac:dyDescent="0.3">
      <c r="A452" s="661" t="s">
        <v>2385</v>
      </c>
      <c r="B452" s="662" t="s">
        <v>4596</v>
      </c>
      <c r="C452" s="662" t="s">
        <v>4428</v>
      </c>
      <c r="D452" s="662" t="s">
        <v>4421</v>
      </c>
      <c r="E452" s="662" t="s">
        <v>4429</v>
      </c>
      <c r="F452" s="665">
        <v>1</v>
      </c>
      <c r="G452" s="665">
        <v>0</v>
      </c>
      <c r="H452" s="678"/>
      <c r="I452" s="665"/>
      <c r="J452" s="665"/>
      <c r="K452" s="678"/>
      <c r="L452" s="665">
        <v>1</v>
      </c>
      <c r="M452" s="666">
        <v>0</v>
      </c>
    </row>
    <row r="453" spans="1:13" ht="14.4" customHeight="1" x14ac:dyDescent="0.3">
      <c r="A453" s="661" t="s">
        <v>2385</v>
      </c>
      <c r="B453" s="662" t="s">
        <v>2256</v>
      </c>
      <c r="C453" s="662" t="s">
        <v>2893</v>
      </c>
      <c r="D453" s="662" t="s">
        <v>2894</v>
      </c>
      <c r="E453" s="662" t="s">
        <v>2895</v>
      </c>
      <c r="F453" s="665">
        <v>43</v>
      </c>
      <c r="G453" s="665">
        <v>18855.07</v>
      </c>
      <c r="H453" s="678">
        <v>1</v>
      </c>
      <c r="I453" s="665"/>
      <c r="J453" s="665"/>
      <c r="K453" s="678">
        <v>0</v>
      </c>
      <c r="L453" s="665">
        <v>43</v>
      </c>
      <c r="M453" s="666">
        <v>18855.07</v>
      </c>
    </row>
    <row r="454" spans="1:13" ht="14.4" customHeight="1" x14ac:dyDescent="0.3">
      <c r="A454" s="661" t="s">
        <v>2385</v>
      </c>
      <c r="B454" s="662" t="s">
        <v>2256</v>
      </c>
      <c r="C454" s="662" t="s">
        <v>2538</v>
      </c>
      <c r="D454" s="662" t="s">
        <v>1544</v>
      </c>
      <c r="E454" s="662" t="s">
        <v>2539</v>
      </c>
      <c r="F454" s="665"/>
      <c r="G454" s="665"/>
      <c r="H454" s="678">
        <v>0</v>
      </c>
      <c r="I454" s="665">
        <v>10</v>
      </c>
      <c r="J454" s="665">
        <v>3946.3999999999996</v>
      </c>
      <c r="K454" s="678">
        <v>1</v>
      </c>
      <c r="L454" s="665">
        <v>10</v>
      </c>
      <c r="M454" s="666">
        <v>3946.3999999999996</v>
      </c>
    </row>
    <row r="455" spans="1:13" ht="14.4" customHeight="1" x14ac:dyDescent="0.3">
      <c r="A455" s="661" t="s">
        <v>2385</v>
      </c>
      <c r="B455" s="662" t="s">
        <v>4597</v>
      </c>
      <c r="C455" s="662" t="s">
        <v>2527</v>
      </c>
      <c r="D455" s="662" t="s">
        <v>2528</v>
      </c>
      <c r="E455" s="662" t="s">
        <v>2529</v>
      </c>
      <c r="F455" s="665">
        <v>8</v>
      </c>
      <c r="G455" s="665">
        <v>5367.76</v>
      </c>
      <c r="H455" s="678">
        <v>0.79999999999999993</v>
      </c>
      <c r="I455" s="665">
        <v>2</v>
      </c>
      <c r="J455" s="665">
        <v>1341.94</v>
      </c>
      <c r="K455" s="678">
        <v>0.19999999999999998</v>
      </c>
      <c r="L455" s="665">
        <v>10</v>
      </c>
      <c r="M455" s="666">
        <v>6709.7000000000007</v>
      </c>
    </row>
    <row r="456" spans="1:13" ht="14.4" customHeight="1" x14ac:dyDescent="0.3">
      <c r="A456" s="661" t="s">
        <v>2385</v>
      </c>
      <c r="B456" s="662" t="s">
        <v>4597</v>
      </c>
      <c r="C456" s="662" t="s">
        <v>4019</v>
      </c>
      <c r="D456" s="662" t="s">
        <v>4020</v>
      </c>
      <c r="E456" s="662" t="s">
        <v>3040</v>
      </c>
      <c r="F456" s="665"/>
      <c r="G456" s="665"/>
      <c r="H456" s="678">
        <v>0</v>
      </c>
      <c r="I456" s="665">
        <v>2</v>
      </c>
      <c r="J456" s="665">
        <v>1491.04</v>
      </c>
      <c r="K456" s="678">
        <v>1</v>
      </c>
      <c r="L456" s="665">
        <v>2</v>
      </c>
      <c r="M456" s="666">
        <v>1491.04</v>
      </c>
    </row>
    <row r="457" spans="1:13" ht="14.4" customHeight="1" x14ac:dyDescent="0.3">
      <c r="A457" s="661" t="s">
        <v>2385</v>
      </c>
      <c r="B457" s="662" t="s">
        <v>2265</v>
      </c>
      <c r="C457" s="662" t="s">
        <v>1702</v>
      </c>
      <c r="D457" s="662" t="s">
        <v>1703</v>
      </c>
      <c r="E457" s="662" t="s">
        <v>2267</v>
      </c>
      <c r="F457" s="665"/>
      <c r="G457" s="665"/>
      <c r="H457" s="678">
        <v>0</v>
      </c>
      <c r="I457" s="665">
        <v>1</v>
      </c>
      <c r="J457" s="665">
        <v>59.27</v>
      </c>
      <c r="K457" s="678">
        <v>1</v>
      </c>
      <c r="L457" s="665">
        <v>1</v>
      </c>
      <c r="M457" s="666">
        <v>59.27</v>
      </c>
    </row>
    <row r="458" spans="1:13" ht="14.4" customHeight="1" x14ac:dyDescent="0.3">
      <c r="A458" s="661" t="s">
        <v>2385</v>
      </c>
      <c r="B458" s="662" t="s">
        <v>2271</v>
      </c>
      <c r="C458" s="662" t="s">
        <v>1872</v>
      </c>
      <c r="D458" s="662" t="s">
        <v>1712</v>
      </c>
      <c r="E458" s="662" t="s">
        <v>2273</v>
      </c>
      <c r="F458" s="665"/>
      <c r="G458" s="665"/>
      <c r="H458" s="678">
        <v>0</v>
      </c>
      <c r="I458" s="665">
        <v>3</v>
      </c>
      <c r="J458" s="665">
        <v>463.08000000000004</v>
      </c>
      <c r="K458" s="678">
        <v>1</v>
      </c>
      <c r="L458" s="665">
        <v>3</v>
      </c>
      <c r="M458" s="666">
        <v>463.08000000000004</v>
      </c>
    </row>
    <row r="459" spans="1:13" ht="14.4" customHeight="1" x14ac:dyDescent="0.3">
      <c r="A459" s="661" t="s">
        <v>2385</v>
      </c>
      <c r="B459" s="662" t="s">
        <v>2289</v>
      </c>
      <c r="C459" s="662" t="s">
        <v>1887</v>
      </c>
      <c r="D459" s="662" t="s">
        <v>1888</v>
      </c>
      <c r="E459" s="662" t="s">
        <v>2290</v>
      </c>
      <c r="F459" s="665"/>
      <c r="G459" s="665"/>
      <c r="H459" s="678">
        <v>0</v>
      </c>
      <c r="I459" s="665">
        <v>12</v>
      </c>
      <c r="J459" s="665">
        <v>846.48</v>
      </c>
      <c r="K459" s="678">
        <v>1</v>
      </c>
      <c r="L459" s="665">
        <v>12</v>
      </c>
      <c r="M459" s="666">
        <v>846.48</v>
      </c>
    </row>
    <row r="460" spans="1:13" ht="14.4" customHeight="1" x14ac:dyDescent="0.3">
      <c r="A460" s="661" t="s">
        <v>2385</v>
      </c>
      <c r="B460" s="662" t="s">
        <v>4598</v>
      </c>
      <c r="C460" s="662" t="s">
        <v>2890</v>
      </c>
      <c r="D460" s="662" t="s">
        <v>2891</v>
      </c>
      <c r="E460" s="662" t="s">
        <v>2892</v>
      </c>
      <c r="F460" s="665"/>
      <c r="G460" s="665"/>
      <c r="H460" s="678"/>
      <c r="I460" s="665">
        <v>1</v>
      </c>
      <c r="J460" s="665">
        <v>0</v>
      </c>
      <c r="K460" s="678"/>
      <c r="L460" s="665">
        <v>1</v>
      </c>
      <c r="M460" s="666">
        <v>0</v>
      </c>
    </row>
    <row r="461" spans="1:13" ht="14.4" customHeight="1" x14ac:dyDescent="0.3">
      <c r="A461" s="661" t="s">
        <v>2385</v>
      </c>
      <c r="B461" s="662" t="s">
        <v>4598</v>
      </c>
      <c r="C461" s="662" t="s">
        <v>3768</v>
      </c>
      <c r="D461" s="662" t="s">
        <v>2891</v>
      </c>
      <c r="E461" s="662" t="s">
        <v>3769</v>
      </c>
      <c r="F461" s="665"/>
      <c r="G461" s="665"/>
      <c r="H461" s="678">
        <v>0</v>
      </c>
      <c r="I461" s="665">
        <v>14</v>
      </c>
      <c r="J461" s="665">
        <v>6992.3</v>
      </c>
      <c r="K461" s="678">
        <v>1</v>
      </c>
      <c r="L461" s="665">
        <v>14</v>
      </c>
      <c r="M461" s="666">
        <v>6992.3</v>
      </c>
    </row>
    <row r="462" spans="1:13" ht="14.4" customHeight="1" x14ac:dyDescent="0.3">
      <c r="A462" s="661" t="s">
        <v>2385</v>
      </c>
      <c r="B462" s="662" t="s">
        <v>2305</v>
      </c>
      <c r="C462" s="662" t="s">
        <v>1706</v>
      </c>
      <c r="D462" s="662" t="s">
        <v>1707</v>
      </c>
      <c r="E462" s="662" t="s">
        <v>2306</v>
      </c>
      <c r="F462" s="665"/>
      <c r="G462" s="665"/>
      <c r="H462" s="678">
        <v>0</v>
      </c>
      <c r="I462" s="665">
        <v>3</v>
      </c>
      <c r="J462" s="665">
        <v>620.64</v>
      </c>
      <c r="K462" s="678">
        <v>1</v>
      </c>
      <c r="L462" s="665">
        <v>3</v>
      </c>
      <c r="M462" s="666">
        <v>620.64</v>
      </c>
    </row>
    <row r="463" spans="1:13" ht="14.4" customHeight="1" x14ac:dyDescent="0.3">
      <c r="A463" s="661" t="s">
        <v>2385</v>
      </c>
      <c r="B463" s="662" t="s">
        <v>2305</v>
      </c>
      <c r="C463" s="662" t="s">
        <v>2749</v>
      </c>
      <c r="D463" s="662" t="s">
        <v>2750</v>
      </c>
      <c r="E463" s="662" t="s">
        <v>2751</v>
      </c>
      <c r="F463" s="665"/>
      <c r="G463" s="665"/>
      <c r="H463" s="678">
        <v>0</v>
      </c>
      <c r="I463" s="665">
        <v>1</v>
      </c>
      <c r="J463" s="665">
        <v>1091.0899999999999</v>
      </c>
      <c r="K463" s="678">
        <v>1</v>
      </c>
      <c r="L463" s="665">
        <v>1</v>
      </c>
      <c r="M463" s="666">
        <v>1091.0899999999999</v>
      </c>
    </row>
    <row r="464" spans="1:13" ht="14.4" customHeight="1" x14ac:dyDescent="0.3">
      <c r="A464" s="661" t="s">
        <v>2385</v>
      </c>
      <c r="B464" s="662" t="s">
        <v>2305</v>
      </c>
      <c r="C464" s="662" t="s">
        <v>2752</v>
      </c>
      <c r="D464" s="662" t="s">
        <v>2750</v>
      </c>
      <c r="E464" s="662" t="s">
        <v>2753</v>
      </c>
      <c r="F464" s="665"/>
      <c r="G464" s="665"/>
      <c r="H464" s="678">
        <v>0</v>
      </c>
      <c r="I464" s="665">
        <v>43</v>
      </c>
      <c r="J464" s="665">
        <v>164210.97999999998</v>
      </c>
      <c r="K464" s="678">
        <v>1</v>
      </c>
      <c r="L464" s="665">
        <v>43</v>
      </c>
      <c r="M464" s="666">
        <v>164210.97999999998</v>
      </c>
    </row>
    <row r="465" spans="1:13" ht="14.4" customHeight="1" x14ac:dyDescent="0.3">
      <c r="A465" s="661" t="s">
        <v>2385</v>
      </c>
      <c r="B465" s="662" t="s">
        <v>2305</v>
      </c>
      <c r="C465" s="662" t="s">
        <v>4393</v>
      </c>
      <c r="D465" s="662" t="s">
        <v>4394</v>
      </c>
      <c r="E465" s="662" t="s">
        <v>2186</v>
      </c>
      <c r="F465" s="665">
        <v>9</v>
      </c>
      <c r="G465" s="665">
        <v>10521.27</v>
      </c>
      <c r="H465" s="678">
        <v>1</v>
      </c>
      <c r="I465" s="665"/>
      <c r="J465" s="665"/>
      <c r="K465" s="678">
        <v>0</v>
      </c>
      <c r="L465" s="665">
        <v>9</v>
      </c>
      <c r="M465" s="666">
        <v>10521.27</v>
      </c>
    </row>
    <row r="466" spans="1:13" ht="14.4" customHeight="1" x14ac:dyDescent="0.3">
      <c r="A466" s="661" t="s">
        <v>2385</v>
      </c>
      <c r="B466" s="662" t="s">
        <v>2307</v>
      </c>
      <c r="C466" s="662" t="s">
        <v>3301</v>
      </c>
      <c r="D466" s="662" t="s">
        <v>1632</v>
      </c>
      <c r="E466" s="662" t="s">
        <v>3302</v>
      </c>
      <c r="F466" s="665"/>
      <c r="G466" s="665"/>
      <c r="H466" s="678">
        <v>0</v>
      </c>
      <c r="I466" s="665">
        <v>1</v>
      </c>
      <c r="J466" s="665">
        <v>146.15</v>
      </c>
      <c r="K466" s="678">
        <v>1</v>
      </c>
      <c r="L466" s="665">
        <v>1</v>
      </c>
      <c r="M466" s="666">
        <v>146.15</v>
      </c>
    </row>
    <row r="467" spans="1:13" ht="14.4" customHeight="1" x14ac:dyDescent="0.3">
      <c r="A467" s="661" t="s">
        <v>2385</v>
      </c>
      <c r="B467" s="662" t="s">
        <v>4599</v>
      </c>
      <c r="C467" s="662" t="s">
        <v>4433</v>
      </c>
      <c r="D467" s="662" t="s">
        <v>4434</v>
      </c>
      <c r="E467" s="662" t="s">
        <v>4102</v>
      </c>
      <c r="F467" s="665">
        <v>2</v>
      </c>
      <c r="G467" s="665">
        <v>187.92</v>
      </c>
      <c r="H467" s="678">
        <v>1</v>
      </c>
      <c r="I467" s="665"/>
      <c r="J467" s="665"/>
      <c r="K467" s="678">
        <v>0</v>
      </c>
      <c r="L467" s="665">
        <v>2</v>
      </c>
      <c r="M467" s="666">
        <v>187.92</v>
      </c>
    </row>
    <row r="468" spans="1:13" ht="14.4" customHeight="1" x14ac:dyDescent="0.3">
      <c r="A468" s="661" t="s">
        <v>2385</v>
      </c>
      <c r="B468" s="662" t="s">
        <v>4603</v>
      </c>
      <c r="C468" s="662" t="s">
        <v>4403</v>
      </c>
      <c r="D468" s="662" t="s">
        <v>3619</v>
      </c>
      <c r="E468" s="662" t="s">
        <v>2882</v>
      </c>
      <c r="F468" s="665">
        <v>1</v>
      </c>
      <c r="G468" s="665">
        <v>64.540000000000006</v>
      </c>
      <c r="H468" s="678">
        <v>1</v>
      </c>
      <c r="I468" s="665"/>
      <c r="J468" s="665"/>
      <c r="K468" s="678">
        <v>0</v>
      </c>
      <c r="L468" s="665">
        <v>1</v>
      </c>
      <c r="M468" s="666">
        <v>64.540000000000006</v>
      </c>
    </row>
    <row r="469" spans="1:13" ht="14.4" customHeight="1" x14ac:dyDescent="0.3">
      <c r="A469" s="661" t="s">
        <v>2385</v>
      </c>
      <c r="B469" s="662" t="s">
        <v>4603</v>
      </c>
      <c r="C469" s="662" t="s">
        <v>4404</v>
      </c>
      <c r="D469" s="662" t="s">
        <v>4405</v>
      </c>
      <c r="E469" s="662" t="s">
        <v>4406</v>
      </c>
      <c r="F469" s="665">
        <v>1</v>
      </c>
      <c r="G469" s="665">
        <v>189.43</v>
      </c>
      <c r="H469" s="678">
        <v>1</v>
      </c>
      <c r="I469" s="665"/>
      <c r="J469" s="665"/>
      <c r="K469" s="678">
        <v>0</v>
      </c>
      <c r="L469" s="665">
        <v>1</v>
      </c>
      <c r="M469" s="666">
        <v>189.43</v>
      </c>
    </row>
    <row r="470" spans="1:13" ht="14.4" customHeight="1" x14ac:dyDescent="0.3">
      <c r="A470" s="661" t="s">
        <v>2386</v>
      </c>
      <c r="B470" s="662" t="s">
        <v>2190</v>
      </c>
      <c r="C470" s="662" t="s">
        <v>4451</v>
      </c>
      <c r="D470" s="662" t="s">
        <v>572</v>
      </c>
      <c r="E470" s="662" t="s">
        <v>4452</v>
      </c>
      <c r="F470" s="665">
        <v>3</v>
      </c>
      <c r="G470" s="665">
        <v>0</v>
      </c>
      <c r="H470" s="678"/>
      <c r="I470" s="665">
        <v>2</v>
      </c>
      <c r="J470" s="665">
        <v>0</v>
      </c>
      <c r="K470" s="678"/>
      <c r="L470" s="665">
        <v>5</v>
      </c>
      <c r="M470" s="666">
        <v>0</v>
      </c>
    </row>
    <row r="471" spans="1:13" ht="14.4" customHeight="1" x14ac:dyDescent="0.3">
      <c r="A471" s="661" t="s">
        <v>2386</v>
      </c>
      <c r="B471" s="662" t="s">
        <v>2190</v>
      </c>
      <c r="C471" s="662" t="s">
        <v>4453</v>
      </c>
      <c r="D471" s="662" t="s">
        <v>1693</v>
      </c>
      <c r="E471" s="662" t="s">
        <v>4454</v>
      </c>
      <c r="F471" s="665">
        <v>1</v>
      </c>
      <c r="G471" s="665">
        <v>0</v>
      </c>
      <c r="H471" s="678"/>
      <c r="I471" s="665"/>
      <c r="J471" s="665"/>
      <c r="K471" s="678"/>
      <c r="L471" s="665">
        <v>1</v>
      </c>
      <c r="M471" s="666">
        <v>0</v>
      </c>
    </row>
    <row r="472" spans="1:13" ht="14.4" customHeight="1" x14ac:dyDescent="0.3">
      <c r="A472" s="661" t="s">
        <v>2386</v>
      </c>
      <c r="B472" s="662" t="s">
        <v>4595</v>
      </c>
      <c r="C472" s="662" t="s">
        <v>2589</v>
      </c>
      <c r="D472" s="662" t="s">
        <v>2590</v>
      </c>
      <c r="E472" s="662" t="s">
        <v>2591</v>
      </c>
      <c r="F472" s="665"/>
      <c r="G472" s="665"/>
      <c r="H472" s="678">
        <v>0</v>
      </c>
      <c r="I472" s="665">
        <v>72</v>
      </c>
      <c r="J472" s="665">
        <v>7193.52</v>
      </c>
      <c r="K472" s="678">
        <v>1</v>
      </c>
      <c r="L472" s="665">
        <v>72</v>
      </c>
      <c r="M472" s="666">
        <v>7193.52</v>
      </c>
    </row>
    <row r="473" spans="1:13" ht="14.4" customHeight="1" x14ac:dyDescent="0.3">
      <c r="A473" s="661" t="s">
        <v>2386</v>
      </c>
      <c r="B473" s="662" t="s">
        <v>4596</v>
      </c>
      <c r="C473" s="662" t="s">
        <v>2871</v>
      </c>
      <c r="D473" s="662" t="s">
        <v>2872</v>
      </c>
      <c r="E473" s="662" t="s">
        <v>2873</v>
      </c>
      <c r="F473" s="665">
        <v>2</v>
      </c>
      <c r="G473" s="665">
        <v>1708.54</v>
      </c>
      <c r="H473" s="678">
        <v>1</v>
      </c>
      <c r="I473" s="665"/>
      <c r="J473" s="665"/>
      <c r="K473" s="678">
        <v>0</v>
      </c>
      <c r="L473" s="665">
        <v>2</v>
      </c>
      <c r="M473" s="666">
        <v>1708.54</v>
      </c>
    </row>
    <row r="474" spans="1:13" ht="14.4" customHeight="1" x14ac:dyDescent="0.3">
      <c r="A474" s="661" t="s">
        <v>2386</v>
      </c>
      <c r="B474" s="662" t="s">
        <v>4596</v>
      </c>
      <c r="C474" s="662" t="s">
        <v>2877</v>
      </c>
      <c r="D474" s="662" t="s">
        <v>2872</v>
      </c>
      <c r="E474" s="662" t="s">
        <v>2873</v>
      </c>
      <c r="F474" s="665">
        <v>22</v>
      </c>
      <c r="G474" s="665">
        <v>18793.940000000002</v>
      </c>
      <c r="H474" s="678">
        <v>1</v>
      </c>
      <c r="I474" s="665"/>
      <c r="J474" s="665"/>
      <c r="K474" s="678">
        <v>0</v>
      </c>
      <c r="L474" s="665">
        <v>22</v>
      </c>
      <c r="M474" s="666">
        <v>18793.940000000002</v>
      </c>
    </row>
    <row r="475" spans="1:13" ht="14.4" customHeight="1" x14ac:dyDescent="0.3">
      <c r="A475" s="661" t="s">
        <v>2386</v>
      </c>
      <c r="B475" s="662" t="s">
        <v>4596</v>
      </c>
      <c r="C475" s="662" t="s">
        <v>3113</v>
      </c>
      <c r="D475" s="662" t="s">
        <v>2872</v>
      </c>
      <c r="E475" s="662" t="s">
        <v>3114</v>
      </c>
      <c r="F475" s="665">
        <v>65</v>
      </c>
      <c r="G475" s="665">
        <v>0</v>
      </c>
      <c r="H475" s="678"/>
      <c r="I475" s="665"/>
      <c r="J475" s="665"/>
      <c r="K475" s="678"/>
      <c r="L475" s="665">
        <v>65</v>
      </c>
      <c r="M475" s="666">
        <v>0</v>
      </c>
    </row>
    <row r="476" spans="1:13" ht="14.4" customHeight="1" x14ac:dyDescent="0.3">
      <c r="A476" s="661" t="s">
        <v>2386</v>
      </c>
      <c r="B476" s="662" t="s">
        <v>2256</v>
      </c>
      <c r="C476" s="662" t="s">
        <v>1543</v>
      </c>
      <c r="D476" s="662" t="s">
        <v>1544</v>
      </c>
      <c r="E476" s="662" t="s">
        <v>2257</v>
      </c>
      <c r="F476" s="665"/>
      <c r="G476" s="665"/>
      <c r="H476" s="678">
        <v>0</v>
      </c>
      <c r="I476" s="665">
        <v>5</v>
      </c>
      <c r="J476" s="665">
        <v>657.69999999999993</v>
      </c>
      <c r="K476" s="678">
        <v>1</v>
      </c>
      <c r="L476" s="665">
        <v>5</v>
      </c>
      <c r="M476" s="666">
        <v>657.69999999999993</v>
      </c>
    </row>
    <row r="477" spans="1:13" ht="14.4" customHeight="1" x14ac:dyDescent="0.3">
      <c r="A477" s="661" t="s">
        <v>2386</v>
      </c>
      <c r="B477" s="662" t="s">
        <v>2256</v>
      </c>
      <c r="C477" s="662" t="s">
        <v>2893</v>
      </c>
      <c r="D477" s="662" t="s">
        <v>2894</v>
      </c>
      <c r="E477" s="662" t="s">
        <v>2895</v>
      </c>
      <c r="F477" s="665">
        <v>1</v>
      </c>
      <c r="G477" s="665">
        <v>438.49</v>
      </c>
      <c r="H477" s="678">
        <v>1</v>
      </c>
      <c r="I477" s="665"/>
      <c r="J477" s="665"/>
      <c r="K477" s="678">
        <v>0</v>
      </c>
      <c r="L477" s="665">
        <v>1</v>
      </c>
      <c r="M477" s="666">
        <v>438.49</v>
      </c>
    </row>
    <row r="478" spans="1:13" ht="14.4" customHeight="1" x14ac:dyDescent="0.3">
      <c r="A478" s="661" t="s">
        <v>2386</v>
      </c>
      <c r="B478" s="662" t="s">
        <v>2256</v>
      </c>
      <c r="C478" s="662" t="s">
        <v>2538</v>
      </c>
      <c r="D478" s="662" t="s">
        <v>1544</v>
      </c>
      <c r="E478" s="662" t="s">
        <v>2539</v>
      </c>
      <c r="F478" s="665"/>
      <c r="G478" s="665"/>
      <c r="H478" s="678">
        <v>0</v>
      </c>
      <c r="I478" s="665">
        <v>51</v>
      </c>
      <c r="J478" s="665">
        <v>20126.639999999992</v>
      </c>
      <c r="K478" s="678">
        <v>1</v>
      </c>
      <c r="L478" s="665">
        <v>51</v>
      </c>
      <c r="M478" s="666">
        <v>20126.639999999992</v>
      </c>
    </row>
    <row r="479" spans="1:13" ht="14.4" customHeight="1" x14ac:dyDescent="0.3">
      <c r="A479" s="661" t="s">
        <v>2386</v>
      </c>
      <c r="B479" s="662" t="s">
        <v>2256</v>
      </c>
      <c r="C479" s="662" t="s">
        <v>2620</v>
      </c>
      <c r="D479" s="662" t="s">
        <v>1544</v>
      </c>
      <c r="E479" s="662" t="s">
        <v>2621</v>
      </c>
      <c r="F479" s="665"/>
      <c r="G479" s="665"/>
      <c r="H479" s="678">
        <v>0</v>
      </c>
      <c r="I479" s="665">
        <v>1</v>
      </c>
      <c r="J479" s="665">
        <v>438.49</v>
      </c>
      <c r="K479" s="678">
        <v>1</v>
      </c>
      <c r="L479" s="665">
        <v>1</v>
      </c>
      <c r="M479" s="666">
        <v>438.49</v>
      </c>
    </row>
    <row r="480" spans="1:13" ht="14.4" customHeight="1" x14ac:dyDescent="0.3">
      <c r="A480" s="661" t="s">
        <v>2386</v>
      </c>
      <c r="B480" s="662" t="s">
        <v>4597</v>
      </c>
      <c r="C480" s="662" t="s">
        <v>2527</v>
      </c>
      <c r="D480" s="662" t="s">
        <v>2528</v>
      </c>
      <c r="E480" s="662" t="s">
        <v>2529</v>
      </c>
      <c r="F480" s="665"/>
      <c r="G480" s="665"/>
      <c r="H480" s="678">
        <v>0</v>
      </c>
      <c r="I480" s="665">
        <v>3</v>
      </c>
      <c r="J480" s="665">
        <v>2012.91</v>
      </c>
      <c r="K480" s="678">
        <v>1</v>
      </c>
      <c r="L480" s="665">
        <v>3</v>
      </c>
      <c r="M480" s="666">
        <v>2012.91</v>
      </c>
    </row>
    <row r="481" spans="1:13" ht="14.4" customHeight="1" x14ac:dyDescent="0.3">
      <c r="A481" s="661" t="s">
        <v>2386</v>
      </c>
      <c r="B481" s="662" t="s">
        <v>2265</v>
      </c>
      <c r="C481" s="662" t="s">
        <v>3291</v>
      </c>
      <c r="D481" s="662" t="s">
        <v>3292</v>
      </c>
      <c r="E481" s="662" t="s">
        <v>3293</v>
      </c>
      <c r="F481" s="665"/>
      <c r="G481" s="665"/>
      <c r="H481" s="678">
        <v>0</v>
      </c>
      <c r="I481" s="665">
        <v>1</v>
      </c>
      <c r="J481" s="665">
        <v>79.03</v>
      </c>
      <c r="K481" s="678">
        <v>1</v>
      </c>
      <c r="L481" s="665">
        <v>1</v>
      </c>
      <c r="M481" s="666">
        <v>79.03</v>
      </c>
    </row>
    <row r="482" spans="1:13" ht="14.4" customHeight="1" x14ac:dyDescent="0.3">
      <c r="A482" s="661" t="s">
        <v>2386</v>
      </c>
      <c r="B482" s="662" t="s">
        <v>2271</v>
      </c>
      <c r="C482" s="662" t="s">
        <v>1872</v>
      </c>
      <c r="D482" s="662" t="s">
        <v>1712</v>
      </c>
      <c r="E482" s="662" t="s">
        <v>2273</v>
      </c>
      <c r="F482" s="665"/>
      <c r="G482" s="665"/>
      <c r="H482" s="678">
        <v>0</v>
      </c>
      <c r="I482" s="665">
        <v>4</v>
      </c>
      <c r="J482" s="665">
        <v>617.44000000000005</v>
      </c>
      <c r="K482" s="678">
        <v>1</v>
      </c>
      <c r="L482" s="665">
        <v>4</v>
      </c>
      <c r="M482" s="666">
        <v>617.44000000000005</v>
      </c>
    </row>
    <row r="483" spans="1:13" ht="14.4" customHeight="1" x14ac:dyDescent="0.3">
      <c r="A483" s="661" t="s">
        <v>2386</v>
      </c>
      <c r="B483" s="662" t="s">
        <v>2271</v>
      </c>
      <c r="C483" s="662" t="s">
        <v>4538</v>
      </c>
      <c r="D483" s="662" t="s">
        <v>4539</v>
      </c>
      <c r="E483" s="662" t="s">
        <v>4540</v>
      </c>
      <c r="F483" s="665"/>
      <c r="G483" s="665"/>
      <c r="H483" s="678">
        <v>0</v>
      </c>
      <c r="I483" s="665">
        <v>5</v>
      </c>
      <c r="J483" s="665">
        <v>330.4</v>
      </c>
      <c r="K483" s="678">
        <v>1</v>
      </c>
      <c r="L483" s="665">
        <v>5</v>
      </c>
      <c r="M483" s="666">
        <v>330.4</v>
      </c>
    </row>
    <row r="484" spans="1:13" ht="14.4" customHeight="1" x14ac:dyDescent="0.3">
      <c r="A484" s="661" t="s">
        <v>2386</v>
      </c>
      <c r="B484" s="662" t="s">
        <v>2271</v>
      </c>
      <c r="C484" s="662" t="s">
        <v>1876</v>
      </c>
      <c r="D484" s="662" t="s">
        <v>2279</v>
      </c>
      <c r="E484" s="662" t="s">
        <v>2280</v>
      </c>
      <c r="F484" s="665"/>
      <c r="G484" s="665"/>
      <c r="H484" s="678">
        <v>0</v>
      </c>
      <c r="I484" s="665">
        <v>5</v>
      </c>
      <c r="J484" s="665">
        <v>747.60000000000014</v>
      </c>
      <c r="K484" s="678">
        <v>1</v>
      </c>
      <c r="L484" s="665">
        <v>5</v>
      </c>
      <c r="M484" s="666">
        <v>747.60000000000014</v>
      </c>
    </row>
    <row r="485" spans="1:13" ht="14.4" customHeight="1" x14ac:dyDescent="0.3">
      <c r="A485" s="661" t="s">
        <v>2386</v>
      </c>
      <c r="B485" s="662" t="s">
        <v>2271</v>
      </c>
      <c r="C485" s="662" t="s">
        <v>2739</v>
      </c>
      <c r="D485" s="662" t="s">
        <v>2740</v>
      </c>
      <c r="E485" s="662" t="s">
        <v>2741</v>
      </c>
      <c r="F485" s="665"/>
      <c r="G485" s="665"/>
      <c r="H485" s="678">
        <v>0</v>
      </c>
      <c r="I485" s="665">
        <v>1</v>
      </c>
      <c r="J485" s="665">
        <v>75.73</v>
      </c>
      <c r="K485" s="678">
        <v>1</v>
      </c>
      <c r="L485" s="665">
        <v>1</v>
      </c>
      <c r="M485" s="666">
        <v>75.73</v>
      </c>
    </row>
    <row r="486" spans="1:13" ht="14.4" customHeight="1" x14ac:dyDescent="0.3">
      <c r="A486" s="661" t="s">
        <v>2386</v>
      </c>
      <c r="B486" s="662" t="s">
        <v>2289</v>
      </c>
      <c r="C486" s="662" t="s">
        <v>3807</v>
      </c>
      <c r="D486" s="662" t="s">
        <v>1888</v>
      </c>
      <c r="E486" s="662" t="s">
        <v>3808</v>
      </c>
      <c r="F486" s="665"/>
      <c r="G486" s="665"/>
      <c r="H486" s="678">
        <v>0</v>
      </c>
      <c r="I486" s="665">
        <v>1</v>
      </c>
      <c r="J486" s="665">
        <v>141.09</v>
      </c>
      <c r="K486" s="678">
        <v>1</v>
      </c>
      <c r="L486" s="665">
        <v>1</v>
      </c>
      <c r="M486" s="666">
        <v>141.09</v>
      </c>
    </row>
    <row r="487" spans="1:13" ht="14.4" customHeight="1" x14ac:dyDescent="0.3">
      <c r="A487" s="661" t="s">
        <v>2386</v>
      </c>
      <c r="B487" s="662" t="s">
        <v>2309</v>
      </c>
      <c r="C487" s="662" t="s">
        <v>1539</v>
      </c>
      <c r="D487" s="662" t="s">
        <v>1540</v>
      </c>
      <c r="E487" s="662" t="s">
        <v>2310</v>
      </c>
      <c r="F487" s="665"/>
      <c r="G487" s="665"/>
      <c r="H487" s="678">
        <v>0</v>
      </c>
      <c r="I487" s="665">
        <v>1</v>
      </c>
      <c r="J487" s="665">
        <v>36.54</v>
      </c>
      <c r="K487" s="678">
        <v>1</v>
      </c>
      <c r="L487" s="665">
        <v>1</v>
      </c>
      <c r="M487" s="666">
        <v>36.54</v>
      </c>
    </row>
    <row r="488" spans="1:13" ht="14.4" customHeight="1" x14ac:dyDescent="0.3">
      <c r="A488" s="661" t="s">
        <v>2386</v>
      </c>
      <c r="B488" s="662" t="s">
        <v>2309</v>
      </c>
      <c r="C488" s="662" t="s">
        <v>3308</v>
      </c>
      <c r="D488" s="662" t="s">
        <v>3309</v>
      </c>
      <c r="E488" s="662" t="s">
        <v>3310</v>
      </c>
      <c r="F488" s="665">
        <v>1</v>
      </c>
      <c r="G488" s="665">
        <v>36.54</v>
      </c>
      <c r="H488" s="678">
        <v>1</v>
      </c>
      <c r="I488" s="665"/>
      <c r="J488" s="665"/>
      <c r="K488" s="678">
        <v>0</v>
      </c>
      <c r="L488" s="665">
        <v>1</v>
      </c>
      <c r="M488" s="666">
        <v>36.54</v>
      </c>
    </row>
    <row r="489" spans="1:13" ht="14.4" customHeight="1" x14ac:dyDescent="0.3">
      <c r="A489" s="661" t="s">
        <v>2386</v>
      </c>
      <c r="B489" s="662" t="s">
        <v>4603</v>
      </c>
      <c r="C489" s="662" t="s">
        <v>4550</v>
      </c>
      <c r="D489" s="662" t="s">
        <v>3699</v>
      </c>
      <c r="E489" s="662" t="s">
        <v>4551</v>
      </c>
      <c r="F489" s="665"/>
      <c r="G489" s="665"/>
      <c r="H489" s="678">
        <v>0</v>
      </c>
      <c r="I489" s="665">
        <v>1</v>
      </c>
      <c r="J489" s="665">
        <v>207.45</v>
      </c>
      <c r="K489" s="678">
        <v>1</v>
      </c>
      <c r="L489" s="665">
        <v>1</v>
      </c>
      <c r="M489" s="666">
        <v>207.45</v>
      </c>
    </row>
    <row r="490" spans="1:13" ht="14.4" customHeight="1" x14ac:dyDescent="0.3">
      <c r="A490" s="661" t="s">
        <v>2386</v>
      </c>
      <c r="B490" s="662" t="s">
        <v>4604</v>
      </c>
      <c r="C490" s="662" t="s">
        <v>3590</v>
      </c>
      <c r="D490" s="662" t="s">
        <v>3591</v>
      </c>
      <c r="E490" s="662" t="s">
        <v>3114</v>
      </c>
      <c r="F490" s="665"/>
      <c r="G490" s="665"/>
      <c r="H490" s="678">
        <v>0</v>
      </c>
      <c r="I490" s="665">
        <v>1</v>
      </c>
      <c r="J490" s="665">
        <v>207.45</v>
      </c>
      <c r="K490" s="678">
        <v>1</v>
      </c>
      <c r="L490" s="665">
        <v>1</v>
      </c>
      <c r="M490" s="666">
        <v>207.45</v>
      </c>
    </row>
    <row r="491" spans="1:13" ht="14.4" customHeight="1" x14ac:dyDescent="0.3">
      <c r="A491" s="661" t="s">
        <v>2387</v>
      </c>
      <c r="B491" s="662" t="s">
        <v>2215</v>
      </c>
      <c r="C491" s="662" t="s">
        <v>2079</v>
      </c>
      <c r="D491" s="662" t="s">
        <v>1620</v>
      </c>
      <c r="E491" s="662" t="s">
        <v>2336</v>
      </c>
      <c r="F491" s="665"/>
      <c r="G491" s="665"/>
      <c r="H491" s="678">
        <v>0</v>
      </c>
      <c r="I491" s="665">
        <v>3</v>
      </c>
      <c r="J491" s="665">
        <v>216</v>
      </c>
      <c r="K491" s="678">
        <v>1</v>
      </c>
      <c r="L491" s="665">
        <v>3</v>
      </c>
      <c r="M491" s="666">
        <v>216</v>
      </c>
    </row>
    <row r="492" spans="1:13" ht="14.4" customHeight="1" x14ac:dyDescent="0.3">
      <c r="A492" s="661" t="s">
        <v>2387</v>
      </c>
      <c r="B492" s="662" t="s">
        <v>2241</v>
      </c>
      <c r="C492" s="662" t="s">
        <v>4477</v>
      </c>
      <c r="D492" s="662" t="s">
        <v>1613</v>
      </c>
      <c r="E492" s="662" t="s">
        <v>4478</v>
      </c>
      <c r="F492" s="665"/>
      <c r="G492" s="665"/>
      <c r="H492" s="678">
        <v>0</v>
      </c>
      <c r="I492" s="665">
        <v>1</v>
      </c>
      <c r="J492" s="665">
        <v>140.18</v>
      </c>
      <c r="K492" s="678">
        <v>1</v>
      </c>
      <c r="L492" s="665">
        <v>1</v>
      </c>
      <c r="M492" s="666">
        <v>140.18</v>
      </c>
    </row>
    <row r="493" spans="1:13" ht="14.4" customHeight="1" x14ac:dyDescent="0.3">
      <c r="A493" s="661" t="s">
        <v>2387</v>
      </c>
      <c r="B493" s="662" t="s">
        <v>2241</v>
      </c>
      <c r="C493" s="662" t="s">
        <v>4479</v>
      </c>
      <c r="D493" s="662" t="s">
        <v>1613</v>
      </c>
      <c r="E493" s="662" t="s">
        <v>4480</v>
      </c>
      <c r="F493" s="665"/>
      <c r="G493" s="665"/>
      <c r="H493" s="678"/>
      <c r="I493" s="665">
        <v>2</v>
      </c>
      <c r="J493" s="665">
        <v>0</v>
      </c>
      <c r="K493" s="678"/>
      <c r="L493" s="665">
        <v>2</v>
      </c>
      <c r="M493" s="666">
        <v>0</v>
      </c>
    </row>
    <row r="494" spans="1:13" ht="14.4" customHeight="1" x14ac:dyDescent="0.3">
      <c r="A494" s="661" t="s">
        <v>2387</v>
      </c>
      <c r="B494" s="662" t="s">
        <v>4600</v>
      </c>
      <c r="C494" s="662" t="s">
        <v>4481</v>
      </c>
      <c r="D494" s="662" t="s">
        <v>4482</v>
      </c>
      <c r="E494" s="662" t="s">
        <v>3297</v>
      </c>
      <c r="F494" s="665"/>
      <c r="G494" s="665"/>
      <c r="H494" s="678">
        <v>0</v>
      </c>
      <c r="I494" s="665">
        <v>3</v>
      </c>
      <c r="J494" s="665">
        <v>301.25</v>
      </c>
      <c r="K494" s="678">
        <v>1</v>
      </c>
      <c r="L494" s="665">
        <v>3</v>
      </c>
      <c r="M494" s="666">
        <v>301.25</v>
      </c>
    </row>
    <row r="495" spans="1:13" ht="14.4" customHeight="1" x14ac:dyDescent="0.3">
      <c r="A495" s="661" t="s">
        <v>2387</v>
      </c>
      <c r="B495" s="662" t="s">
        <v>2247</v>
      </c>
      <c r="C495" s="662" t="s">
        <v>3805</v>
      </c>
      <c r="D495" s="662" t="s">
        <v>2250</v>
      </c>
      <c r="E495" s="662" t="s">
        <v>3806</v>
      </c>
      <c r="F495" s="665"/>
      <c r="G495" s="665"/>
      <c r="H495" s="678">
        <v>0</v>
      </c>
      <c r="I495" s="665">
        <v>2</v>
      </c>
      <c r="J495" s="665">
        <v>784.84</v>
      </c>
      <c r="K495" s="678">
        <v>1</v>
      </c>
      <c r="L495" s="665">
        <v>2</v>
      </c>
      <c r="M495" s="666">
        <v>784.84</v>
      </c>
    </row>
    <row r="496" spans="1:13" ht="14.4" customHeight="1" x14ac:dyDescent="0.3">
      <c r="A496" s="661" t="s">
        <v>2387</v>
      </c>
      <c r="B496" s="662" t="s">
        <v>4596</v>
      </c>
      <c r="C496" s="662" t="s">
        <v>3111</v>
      </c>
      <c r="D496" s="662" t="s">
        <v>2875</v>
      </c>
      <c r="E496" s="662" t="s">
        <v>3112</v>
      </c>
      <c r="F496" s="665">
        <v>2</v>
      </c>
      <c r="G496" s="665">
        <v>0</v>
      </c>
      <c r="H496" s="678"/>
      <c r="I496" s="665"/>
      <c r="J496" s="665"/>
      <c r="K496" s="678"/>
      <c r="L496" s="665">
        <v>2</v>
      </c>
      <c r="M496" s="666">
        <v>0</v>
      </c>
    </row>
    <row r="497" spans="1:13" ht="14.4" customHeight="1" x14ac:dyDescent="0.3">
      <c r="A497" s="661" t="s">
        <v>2387</v>
      </c>
      <c r="B497" s="662" t="s">
        <v>4596</v>
      </c>
      <c r="C497" s="662" t="s">
        <v>2878</v>
      </c>
      <c r="D497" s="662" t="s">
        <v>2875</v>
      </c>
      <c r="E497" s="662" t="s">
        <v>2876</v>
      </c>
      <c r="F497" s="665">
        <v>1</v>
      </c>
      <c r="G497" s="665">
        <v>1708.55</v>
      </c>
      <c r="H497" s="678">
        <v>1</v>
      </c>
      <c r="I497" s="665"/>
      <c r="J497" s="665"/>
      <c r="K497" s="678">
        <v>0</v>
      </c>
      <c r="L497" s="665">
        <v>1</v>
      </c>
      <c r="M497" s="666">
        <v>1708.55</v>
      </c>
    </row>
    <row r="498" spans="1:13" ht="14.4" customHeight="1" x14ac:dyDescent="0.3">
      <c r="A498" s="661" t="s">
        <v>2387</v>
      </c>
      <c r="B498" s="662" t="s">
        <v>4596</v>
      </c>
      <c r="C498" s="662" t="s">
        <v>4483</v>
      </c>
      <c r="D498" s="662" t="s">
        <v>2875</v>
      </c>
      <c r="E498" s="662" t="s">
        <v>3144</v>
      </c>
      <c r="F498" s="665">
        <v>1</v>
      </c>
      <c r="G498" s="665">
        <v>0</v>
      </c>
      <c r="H498" s="678"/>
      <c r="I498" s="665"/>
      <c r="J498" s="665"/>
      <c r="K498" s="678"/>
      <c r="L498" s="665">
        <v>1</v>
      </c>
      <c r="M498" s="666">
        <v>0</v>
      </c>
    </row>
    <row r="499" spans="1:13" ht="14.4" customHeight="1" x14ac:dyDescent="0.3">
      <c r="A499" s="661" t="s">
        <v>2387</v>
      </c>
      <c r="B499" s="662" t="s">
        <v>2256</v>
      </c>
      <c r="C499" s="662" t="s">
        <v>2538</v>
      </c>
      <c r="D499" s="662" t="s">
        <v>1544</v>
      </c>
      <c r="E499" s="662" t="s">
        <v>2539</v>
      </c>
      <c r="F499" s="665"/>
      <c r="G499" s="665"/>
      <c r="H499" s="678">
        <v>0</v>
      </c>
      <c r="I499" s="665">
        <v>9</v>
      </c>
      <c r="J499" s="665">
        <v>3551.7599999999998</v>
      </c>
      <c r="K499" s="678">
        <v>1</v>
      </c>
      <c r="L499" s="665">
        <v>9</v>
      </c>
      <c r="M499" s="666">
        <v>3551.7599999999998</v>
      </c>
    </row>
    <row r="500" spans="1:13" ht="14.4" customHeight="1" x14ac:dyDescent="0.3">
      <c r="A500" s="661" t="s">
        <v>2388</v>
      </c>
      <c r="B500" s="662" t="s">
        <v>2199</v>
      </c>
      <c r="C500" s="662" t="s">
        <v>2480</v>
      </c>
      <c r="D500" s="662" t="s">
        <v>1548</v>
      </c>
      <c r="E500" s="662" t="s">
        <v>2481</v>
      </c>
      <c r="F500" s="665"/>
      <c r="G500" s="665"/>
      <c r="H500" s="678">
        <v>0</v>
      </c>
      <c r="I500" s="665">
        <v>4</v>
      </c>
      <c r="J500" s="665">
        <v>589.04</v>
      </c>
      <c r="K500" s="678">
        <v>1</v>
      </c>
      <c r="L500" s="665">
        <v>4</v>
      </c>
      <c r="M500" s="666">
        <v>589.04</v>
      </c>
    </row>
    <row r="501" spans="1:13" ht="14.4" customHeight="1" x14ac:dyDescent="0.3">
      <c r="A501" s="661" t="s">
        <v>2388</v>
      </c>
      <c r="B501" s="662" t="s">
        <v>2199</v>
      </c>
      <c r="C501" s="662" t="s">
        <v>1547</v>
      </c>
      <c r="D501" s="662" t="s">
        <v>1548</v>
      </c>
      <c r="E501" s="662" t="s">
        <v>2207</v>
      </c>
      <c r="F501" s="665"/>
      <c r="G501" s="665"/>
      <c r="H501" s="678">
        <v>0</v>
      </c>
      <c r="I501" s="665">
        <v>4</v>
      </c>
      <c r="J501" s="665">
        <v>3694.96</v>
      </c>
      <c r="K501" s="678">
        <v>1</v>
      </c>
      <c r="L501" s="665">
        <v>4</v>
      </c>
      <c r="M501" s="666">
        <v>3694.96</v>
      </c>
    </row>
    <row r="502" spans="1:13" ht="14.4" customHeight="1" x14ac:dyDescent="0.3">
      <c r="A502" s="661" t="s">
        <v>2388</v>
      </c>
      <c r="B502" s="662" t="s">
        <v>2199</v>
      </c>
      <c r="C502" s="662" t="s">
        <v>2711</v>
      </c>
      <c r="D502" s="662" t="s">
        <v>1574</v>
      </c>
      <c r="E502" s="662" t="s">
        <v>2712</v>
      </c>
      <c r="F502" s="665"/>
      <c r="G502" s="665"/>
      <c r="H502" s="678">
        <v>0</v>
      </c>
      <c r="I502" s="665">
        <v>2</v>
      </c>
      <c r="J502" s="665">
        <v>739</v>
      </c>
      <c r="K502" s="678">
        <v>1</v>
      </c>
      <c r="L502" s="665">
        <v>2</v>
      </c>
      <c r="M502" s="666">
        <v>739</v>
      </c>
    </row>
    <row r="503" spans="1:13" ht="14.4" customHeight="1" x14ac:dyDescent="0.3">
      <c r="A503" s="661" t="s">
        <v>2388</v>
      </c>
      <c r="B503" s="662" t="s">
        <v>2199</v>
      </c>
      <c r="C503" s="662" t="s">
        <v>2582</v>
      </c>
      <c r="D503" s="662" t="s">
        <v>1548</v>
      </c>
      <c r="E503" s="662" t="s">
        <v>2583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2388</v>
      </c>
      <c r="B504" s="662" t="s">
        <v>2256</v>
      </c>
      <c r="C504" s="662" t="s">
        <v>1543</v>
      </c>
      <c r="D504" s="662" t="s">
        <v>1544</v>
      </c>
      <c r="E504" s="662" t="s">
        <v>2257</v>
      </c>
      <c r="F504" s="665"/>
      <c r="G504" s="665"/>
      <c r="H504" s="678">
        <v>0</v>
      </c>
      <c r="I504" s="665">
        <v>1</v>
      </c>
      <c r="J504" s="665">
        <v>131.54</v>
      </c>
      <c r="K504" s="678">
        <v>1</v>
      </c>
      <c r="L504" s="665">
        <v>1</v>
      </c>
      <c r="M504" s="666">
        <v>131.54</v>
      </c>
    </row>
    <row r="505" spans="1:13" ht="14.4" customHeight="1" x14ac:dyDescent="0.3">
      <c r="A505" s="661" t="s">
        <v>2388</v>
      </c>
      <c r="B505" s="662" t="s">
        <v>2256</v>
      </c>
      <c r="C505" s="662" t="s">
        <v>2538</v>
      </c>
      <c r="D505" s="662" t="s">
        <v>1544</v>
      </c>
      <c r="E505" s="662" t="s">
        <v>2539</v>
      </c>
      <c r="F505" s="665"/>
      <c r="G505" s="665"/>
      <c r="H505" s="678">
        <v>0</v>
      </c>
      <c r="I505" s="665">
        <v>2</v>
      </c>
      <c r="J505" s="665">
        <v>789.28</v>
      </c>
      <c r="K505" s="678">
        <v>1</v>
      </c>
      <c r="L505" s="665">
        <v>2</v>
      </c>
      <c r="M505" s="666">
        <v>789.28</v>
      </c>
    </row>
    <row r="506" spans="1:13" ht="14.4" customHeight="1" x14ac:dyDescent="0.3">
      <c r="A506" s="661" t="s">
        <v>2388</v>
      </c>
      <c r="B506" s="662" t="s">
        <v>2271</v>
      </c>
      <c r="C506" s="662" t="s">
        <v>1872</v>
      </c>
      <c r="D506" s="662" t="s">
        <v>1712</v>
      </c>
      <c r="E506" s="662" t="s">
        <v>2273</v>
      </c>
      <c r="F506" s="665"/>
      <c r="G506" s="665"/>
      <c r="H506" s="678">
        <v>0</v>
      </c>
      <c r="I506" s="665">
        <v>3</v>
      </c>
      <c r="J506" s="665">
        <v>463.08000000000004</v>
      </c>
      <c r="K506" s="678">
        <v>1</v>
      </c>
      <c r="L506" s="665">
        <v>3</v>
      </c>
      <c r="M506" s="666">
        <v>463.08000000000004</v>
      </c>
    </row>
    <row r="507" spans="1:13" ht="14.4" customHeight="1" x14ac:dyDescent="0.3">
      <c r="A507" s="661" t="s">
        <v>2388</v>
      </c>
      <c r="B507" s="662" t="s">
        <v>2271</v>
      </c>
      <c r="C507" s="662" t="s">
        <v>1876</v>
      </c>
      <c r="D507" s="662" t="s">
        <v>2279</v>
      </c>
      <c r="E507" s="662" t="s">
        <v>2280</v>
      </c>
      <c r="F507" s="665"/>
      <c r="G507" s="665"/>
      <c r="H507" s="678">
        <v>0</v>
      </c>
      <c r="I507" s="665">
        <v>1</v>
      </c>
      <c r="J507" s="665">
        <v>149.52000000000001</v>
      </c>
      <c r="K507" s="678">
        <v>1</v>
      </c>
      <c r="L507" s="665">
        <v>1</v>
      </c>
      <c r="M507" s="666">
        <v>149.52000000000001</v>
      </c>
    </row>
    <row r="508" spans="1:13" ht="14.4" customHeight="1" thickBot="1" x14ac:dyDescent="0.35">
      <c r="A508" s="667" t="s">
        <v>2388</v>
      </c>
      <c r="B508" s="668" t="s">
        <v>2316</v>
      </c>
      <c r="C508" s="668" t="s">
        <v>3210</v>
      </c>
      <c r="D508" s="668" t="s">
        <v>3211</v>
      </c>
      <c r="E508" s="668" t="s">
        <v>2600</v>
      </c>
      <c r="F508" s="671"/>
      <c r="G508" s="671"/>
      <c r="H508" s="679">
        <v>0</v>
      </c>
      <c r="I508" s="671">
        <v>1</v>
      </c>
      <c r="J508" s="671">
        <v>4.7</v>
      </c>
      <c r="K508" s="679">
        <v>1</v>
      </c>
      <c r="L508" s="671">
        <v>1</v>
      </c>
      <c r="M508" s="672">
        <v>4.7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542</v>
      </c>
      <c r="B5" s="646" t="s">
        <v>543</v>
      </c>
      <c r="C5" s="647" t="s">
        <v>544</v>
      </c>
      <c r="D5" s="647" t="s">
        <v>544</v>
      </c>
      <c r="E5" s="647"/>
      <c r="F5" s="647" t="s">
        <v>544</v>
      </c>
      <c r="G5" s="647" t="s">
        <v>544</v>
      </c>
      <c r="H5" s="647" t="s">
        <v>544</v>
      </c>
      <c r="I5" s="648" t="s">
        <v>544</v>
      </c>
      <c r="J5" s="649" t="s">
        <v>74</v>
      </c>
    </row>
    <row r="6" spans="1:10" ht="14.4" customHeight="1" x14ac:dyDescent="0.3">
      <c r="A6" s="645" t="s">
        <v>542</v>
      </c>
      <c r="B6" s="646" t="s">
        <v>333</v>
      </c>
      <c r="C6" s="647">
        <v>697.20699999999988</v>
      </c>
      <c r="D6" s="647">
        <v>790.06815000000017</v>
      </c>
      <c r="E6" s="647"/>
      <c r="F6" s="647">
        <v>23.6905</v>
      </c>
      <c r="G6" s="647">
        <v>366.68444090485536</v>
      </c>
      <c r="H6" s="647">
        <v>-342.99394090485538</v>
      </c>
      <c r="I6" s="648">
        <v>6.4607322692884703E-2</v>
      </c>
      <c r="J6" s="649" t="s">
        <v>1</v>
      </c>
    </row>
    <row r="7" spans="1:10" ht="14.4" customHeight="1" x14ac:dyDescent="0.3">
      <c r="A7" s="645" t="s">
        <v>542</v>
      </c>
      <c r="B7" s="646" t="s">
        <v>334</v>
      </c>
      <c r="C7" s="647">
        <v>7.1763600000000007</v>
      </c>
      <c r="D7" s="647">
        <v>3.3859400000000006</v>
      </c>
      <c r="E7" s="647"/>
      <c r="F7" s="647">
        <v>10.059669999999002</v>
      </c>
      <c r="G7" s="647">
        <v>4.1324620397426663</v>
      </c>
      <c r="H7" s="647">
        <v>5.9272079602563359</v>
      </c>
      <c r="I7" s="648">
        <v>2.4343042726716568</v>
      </c>
      <c r="J7" s="649" t="s">
        <v>1</v>
      </c>
    </row>
    <row r="8" spans="1:10" ht="14.4" customHeight="1" x14ac:dyDescent="0.3">
      <c r="A8" s="645" t="s">
        <v>542</v>
      </c>
      <c r="B8" s="646" t="s">
        <v>335</v>
      </c>
      <c r="C8" s="647">
        <v>0.47399999999999998</v>
      </c>
      <c r="D8" s="647">
        <v>1.4197500000000001</v>
      </c>
      <c r="E8" s="647"/>
      <c r="F8" s="647">
        <v>1.2992900000000001</v>
      </c>
      <c r="G8" s="647">
        <v>0.91666674942241677</v>
      </c>
      <c r="H8" s="647">
        <v>0.38262325057758328</v>
      </c>
      <c r="I8" s="648">
        <v>1.417407144765173</v>
      </c>
      <c r="J8" s="649" t="s">
        <v>1</v>
      </c>
    </row>
    <row r="9" spans="1:10" ht="14.4" customHeight="1" x14ac:dyDescent="0.3">
      <c r="A9" s="645" t="s">
        <v>542</v>
      </c>
      <c r="B9" s="646" t="s">
        <v>336</v>
      </c>
      <c r="C9" s="647">
        <v>124.40512999999999</v>
      </c>
      <c r="D9" s="647">
        <v>140.96854000000002</v>
      </c>
      <c r="E9" s="647"/>
      <c r="F9" s="647">
        <v>193.34762999999998</v>
      </c>
      <c r="G9" s="647">
        <v>151.09385699532484</v>
      </c>
      <c r="H9" s="647">
        <v>42.253773004675139</v>
      </c>
      <c r="I9" s="648">
        <v>1.279652487830677</v>
      </c>
      <c r="J9" s="649" t="s">
        <v>1</v>
      </c>
    </row>
    <row r="10" spans="1:10" ht="14.4" customHeight="1" x14ac:dyDescent="0.3">
      <c r="A10" s="645" t="s">
        <v>542</v>
      </c>
      <c r="B10" s="646" t="s">
        <v>337</v>
      </c>
      <c r="C10" s="647">
        <v>1194.7523100000001</v>
      </c>
      <c r="D10" s="647">
        <v>1363.0504100000003</v>
      </c>
      <c r="E10" s="647"/>
      <c r="F10" s="647">
        <v>1218.6104599999981</v>
      </c>
      <c r="G10" s="647">
        <v>1808.3835182083819</v>
      </c>
      <c r="H10" s="647">
        <v>-589.77305820838387</v>
      </c>
      <c r="I10" s="648">
        <v>0.67386726749606241</v>
      </c>
      <c r="J10" s="649" t="s">
        <v>1</v>
      </c>
    </row>
    <row r="11" spans="1:10" ht="14.4" customHeight="1" x14ac:dyDescent="0.3">
      <c r="A11" s="645" t="s">
        <v>542</v>
      </c>
      <c r="B11" s="646" t="s">
        <v>338</v>
      </c>
      <c r="C11" s="647">
        <v>5048.1993600000014</v>
      </c>
      <c r="D11" s="647">
        <v>9501.8380300000008</v>
      </c>
      <c r="E11" s="647"/>
      <c r="F11" s="647">
        <v>12333.726829999998</v>
      </c>
      <c r="G11" s="647">
        <v>16941.447076983459</v>
      </c>
      <c r="H11" s="647">
        <v>-4607.720246983461</v>
      </c>
      <c r="I11" s="648">
        <v>0.72802085760174051</v>
      </c>
      <c r="J11" s="649" t="s">
        <v>1</v>
      </c>
    </row>
    <row r="12" spans="1:10" ht="14.4" customHeight="1" x14ac:dyDescent="0.3">
      <c r="A12" s="645" t="s">
        <v>542</v>
      </c>
      <c r="B12" s="646" t="s">
        <v>339</v>
      </c>
      <c r="C12" s="647">
        <v>25.5337</v>
      </c>
      <c r="D12" s="647">
        <v>34.808899999999994</v>
      </c>
      <c r="E12" s="647"/>
      <c r="F12" s="647">
        <v>30.77327</v>
      </c>
      <c r="G12" s="647">
        <v>36.666669976914079</v>
      </c>
      <c r="H12" s="647">
        <v>-5.893399976914079</v>
      </c>
      <c r="I12" s="648">
        <v>0.83927092423106164</v>
      </c>
      <c r="J12" s="649" t="s">
        <v>1</v>
      </c>
    </row>
    <row r="13" spans="1:10" ht="14.4" customHeight="1" x14ac:dyDescent="0.3">
      <c r="A13" s="645" t="s">
        <v>542</v>
      </c>
      <c r="B13" s="646" t="s">
        <v>340</v>
      </c>
      <c r="C13" s="647">
        <v>8.41282</v>
      </c>
      <c r="D13" s="647">
        <v>8.4079300000000003</v>
      </c>
      <c r="E13" s="647"/>
      <c r="F13" s="647">
        <v>4.1341199999999994</v>
      </c>
      <c r="G13" s="647">
        <v>9.1666674942278341</v>
      </c>
      <c r="H13" s="647">
        <v>-5.0325474942278348</v>
      </c>
      <c r="I13" s="648">
        <v>0.45099486837536285</v>
      </c>
      <c r="J13" s="649" t="s">
        <v>1</v>
      </c>
    </row>
    <row r="14" spans="1:10" ht="14.4" customHeight="1" x14ac:dyDescent="0.3">
      <c r="A14" s="645" t="s">
        <v>542</v>
      </c>
      <c r="B14" s="646" t="s">
        <v>341</v>
      </c>
      <c r="C14" s="647">
        <v>91.761890000001003</v>
      </c>
      <c r="D14" s="647">
        <v>110.79760999999901</v>
      </c>
      <c r="E14" s="647"/>
      <c r="F14" s="647">
        <v>133.85840999999797</v>
      </c>
      <c r="G14" s="647">
        <v>146.44598988443417</v>
      </c>
      <c r="H14" s="647">
        <v>-12.587579884436195</v>
      </c>
      <c r="I14" s="648">
        <v>0.91404626446671899</v>
      </c>
      <c r="J14" s="649" t="s">
        <v>1</v>
      </c>
    </row>
    <row r="15" spans="1:10" ht="14.4" customHeight="1" x14ac:dyDescent="0.3">
      <c r="A15" s="645" t="s">
        <v>542</v>
      </c>
      <c r="B15" s="646" t="s">
        <v>342</v>
      </c>
      <c r="C15" s="647">
        <v>68.1858</v>
      </c>
      <c r="D15" s="647">
        <v>136.3716</v>
      </c>
      <c r="E15" s="647"/>
      <c r="F15" s="647">
        <v>204.5574</v>
      </c>
      <c r="G15" s="647">
        <v>175.08333528628617</v>
      </c>
      <c r="H15" s="647">
        <v>29.47406471371383</v>
      </c>
      <c r="I15" s="648">
        <v>1.1683430616941328</v>
      </c>
      <c r="J15" s="649" t="s">
        <v>1</v>
      </c>
    </row>
    <row r="16" spans="1:10" ht="14.4" customHeight="1" x14ac:dyDescent="0.3">
      <c r="A16" s="645" t="s">
        <v>542</v>
      </c>
      <c r="B16" s="646" t="s">
        <v>343</v>
      </c>
      <c r="C16" s="647">
        <v>92.983299999999986</v>
      </c>
      <c r="D16" s="647">
        <v>100.41810000000001</v>
      </c>
      <c r="E16" s="647"/>
      <c r="F16" s="647">
        <v>118.3017</v>
      </c>
      <c r="G16" s="647">
        <v>147.65659964602617</v>
      </c>
      <c r="H16" s="647">
        <v>-29.354899646026169</v>
      </c>
      <c r="I16" s="648">
        <v>0.80119480120497144</v>
      </c>
      <c r="J16" s="649" t="s">
        <v>1</v>
      </c>
    </row>
    <row r="17" spans="1:10" ht="14.4" customHeight="1" x14ac:dyDescent="0.3">
      <c r="A17" s="645" t="s">
        <v>542</v>
      </c>
      <c r="B17" s="646" t="s">
        <v>344</v>
      </c>
      <c r="C17" s="647">
        <v>746.31582000000003</v>
      </c>
      <c r="D17" s="647">
        <v>377.31176999999894</v>
      </c>
      <c r="E17" s="647"/>
      <c r="F17" s="647">
        <v>244.02602000000005</v>
      </c>
      <c r="G17" s="647">
        <v>467.41286540729556</v>
      </c>
      <c r="H17" s="647">
        <v>-223.38684540729551</v>
      </c>
      <c r="I17" s="648">
        <v>0.52207809852935894</v>
      </c>
      <c r="J17" s="649" t="s">
        <v>1</v>
      </c>
    </row>
    <row r="18" spans="1:10" ht="14.4" customHeight="1" x14ac:dyDescent="0.3">
      <c r="A18" s="645" t="s">
        <v>542</v>
      </c>
      <c r="B18" s="646" t="s">
        <v>345</v>
      </c>
      <c r="C18" s="647" t="s">
        <v>544</v>
      </c>
      <c r="D18" s="647">
        <v>336.44798000000003</v>
      </c>
      <c r="E18" s="647"/>
      <c r="F18" s="647">
        <v>582.02523999999801</v>
      </c>
      <c r="G18" s="647">
        <v>393.72590826924386</v>
      </c>
      <c r="H18" s="647">
        <v>188.29933173075415</v>
      </c>
      <c r="I18" s="648">
        <v>1.4782497869101068</v>
      </c>
      <c r="J18" s="649" t="s">
        <v>1</v>
      </c>
    </row>
    <row r="19" spans="1:10" ht="14.4" customHeight="1" x14ac:dyDescent="0.3">
      <c r="A19" s="645" t="s">
        <v>542</v>
      </c>
      <c r="B19" s="646" t="s">
        <v>346</v>
      </c>
      <c r="C19" s="647" t="s">
        <v>544</v>
      </c>
      <c r="D19" s="647">
        <v>17.625820000000001</v>
      </c>
      <c r="E19" s="647"/>
      <c r="F19" s="647">
        <v>4.0232599999990004</v>
      </c>
      <c r="G19" s="647">
        <v>18.333334988456581</v>
      </c>
      <c r="H19" s="647">
        <v>-14.310074988457581</v>
      </c>
      <c r="I19" s="648">
        <v>0.21945052564261819</v>
      </c>
      <c r="J19" s="649" t="s">
        <v>1</v>
      </c>
    </row>
    <row r="20" spans="1:10" ht="14.4" customHeight="1" x14ac:dyDescent="0.3">
      <c r="A20" s="645" t="s">
        <v>542</v>
      </c>
      <c r="B20" s="646" t="s">
        <v>348</v>
      </c>
      <c r="C20" s="647">
        <v>960.38357000000008</v>
      </c>
      <c r="D20" s="647">
        <v>743.28762000000006</v>
      </c>
      <c r="E20" s="647"/>
      <c r="F20" s="647">
        <v>879.84048000000007</v>
      </c>
      <c r="G20" s="647">
        <v>916.92909962649958</v>
      </c>
      <c r="H20" s="647">
        <v>-37.088619626499508</v>
      </c>
      <c r="I20" s="648">
        <v>0.95955126776802357</v>
      </c>
      <c r="J20" s="649" t="s">
        <v>1</v>
      </c>
    </row>
    <row r="21" spans="1:10" ht="14.4" customHeight="1" x14ac:dyDescent="0.3">
      <c r="A21" s="645" t="s">
        <v>542</v>
      </c>
      <c r="B21" s="646" t="s">
        <v>349</v>
      </c>
      <c r="C21" s="647">
        <v>0</v>
      </c>
      <c r="D21" s="647" t="s">
        <v>544</v>
      </c>
      <c r="E21" s="647"/>
      <c r="F21" s="647">
        <v>0.16567000000000001</v>
      </c>
      <c r="G21" s="647">
        <v>0</v>
      </c>
      <c r="H21" s="647">
        <v>0.16567000000000001</v>
      </c>
      <c r="I21" s="648" t="s">
        <v>544</v>
      </c>
      <c r="J21" s="649" t="s">
        <v>1</v>
      </c>
    </row>
    <row r="22" spans="1:10" ht="14.4" customHeight="1" x14ac:dyDescent="0.3">
      <c r="A22" s="645" t="s">
        <v>542</v>
      </c>
      <c r="B22" s="646" t="s">
        <v>545</v>
      </c>
      <c r="C22" s="647">
        <v>9065.7910600000014</v>
      </c>
      <c r="D22" s="647">
        <v>13666.208149999999</v>
      </c>
      <c r="E22" s="647"/>
      <c r="F22" s="647">
        <v>15982.439949999987</v>
      </c>
      <c r="G22" s="647">
        <v>21584.078492460572</v>
      </c>
      <c r="H22" s="647">
        <v>-5601.6385424605851</v>
      </c>
      <c r="I22" s="648">
        <v>0.74047358359925974</v>
      </c>
      <c r="J22" s="649" t="s">
        <v>546</v>
      </c>
    </row>
    <row r="24" spans="1:10" ht="14.4" customHeight="1" x14ac:dyDescent="0.3">
      <c r="A24" s="645" t="s">
        <v>542</v>
      </c>
      <c r="B24" s="646" t="s">
        <v>543</v>
      </c>
      <c r="C24" s="647" t="s">
        <v>544</v>
      </c>
      <c r="D24" s="647" t="s">
        <v>544</v>
      </c>
      <c r="E24" s="647"/>
      <c r="F24" s="647" t="s">
        <v>544</v>
      </c>
      <c r="G24" s="647" t="s">
        <v>544</v>
      </c>
      <c r="H24" s="647" t="s">
        <v>544</v>
      </c>
      <c r="I24" s="648" t="s">
        <v>544</v>
      </c>
      <c r="J24" s="649" t="s">
        <v>74</v>
      </c>
    </row>
    <row r="25" spans="1:10" ht="14.4" customHeight="1" x14ac:dyDescent="0.3">
      <c r="A25" s="645" t="s">
        <v>547</v>
      </c>
      <c r="B25" s="646" t="s">
        <v>548</v>
      </c>
      <c r="C25" s="647" t="s">
        <v>544</v>
      </c>
      <c r="D25" s="647" t="s">
        <v>544</v>
      </c>
      <c r="E25" s="647"/>
      <c r="F25" s="647" t="s">
        <v>544</v>
      </c>
      <c r="G25" s="647" t="s">
        <v>544</v>
      </c>
      <c r="H25" s="647" t="s">
        <v>544</v>
      </c>
      <c r="I25" s="648" t="s">
        <v>544</v>
      </c>
      <c r="J25" s="649" t="s">
        <v>0</v>
      </c>
    </row>
    <row r="26" spans="1:10" ht="14.4" customHeight="1" x14ac:dyDescent="0.3">
      <c r="A26" s="645" t="s">
        <v>547</v>
      </c>
      <c r="B26" s="646" t="s">
        <v>334</v>
      </c>
      <c r="C26" s="647">
        <v>7.1763600000000007</v>
      </c>
      <c r="D26" s="647">
        <v>3.3859400000000006</v>
      </c>
      <c r="E26" s="647"/>
      <c r="F26" s="647">
        <v>10.059669999999002</v>
      </c>
      <c r="G26" s="647">
        <v>4.1324620397426663</v>
      </c>
      <c r="H26" s="647">
        <v>5.9272079602563359</v>
      </c>
      <c r="I26" s="648">
        <v>2.4343042726716568</v>
      </c>
      <c r="J26" s="649" t="s">
        <v>1</v>
      </c>
    </row>
    <row r="27" spans="1:10" ht="14.4" customHeight="1" x14ac:dyDescent="0.3">
      <c r="A27" s="645" t="s">
        <v>547</v>
      </c>
      <c r="B27" s="646" t="s">
        <v>335</v>
      </c>
      <c r="C27" s="647">
        <v>0.47399999999999998</v>
      </c>
      <c r="D27" s="647">
        <v>1.4197500000000001</v>
      </c>
      <c r="E27" s="647"/>
      <c r="F27" s="647">
        <v>1.2992900000000001</v>
      </c>
      <c r="G27" s="647">
        <v>0.91666674942241677</v>
      </c>
      <c r="H27" s="647">
        <v>0.38262325057758328</v>
      </c>
      <c r="I27" s="648">
        <v>1.417407144765173</v>
      </c>
      <c r="J27" s="649" t="s">
        <v>1</v>
      </c>
    </row>
    <row r="28" spans="1:10" ht="14.4" customHeight="1" x14ac:dyDescent="0.3">
      <c r="A28" s="645" t="s">
        <v>547</v>
      </c>
      <c r="B28" s="646" t="s">
        <v>336</v>
      </c>
      <c r="C28" s="647">
        <v>89.454319999999996</v>
      </c>
      <c r="D28" s="647">
        <v>106.73702</v>
      </c>
      <c r="E28" s="647"/>
      <c r="F28" s="647">
        <v>158.52628999999999</v>
      </c>
      <c r="G28" s="647">
        <v>120.66247665703827</v>
      </c>
      <c r="H28" s="647">
        <v>37.86381334296172</v>
      </c>
      <c r="I28" s="648">
        <v>1.3137994046863708</v>
      </c>
      <c r="J28" s="649" t="s">
        <v>1</v>
      </c>
    </row>
    <row r="29" spans="1:10" ht="14.4" customHeight="1" x14ac:dyDescent="0.3">
      <c r="A29" s="645" t="s">
        <v>547</v>
      </c>
      <c r="B29" s="646" t="s">
        <v>337</v>
      </c>
      <c r="C29" s="647">
        <v>158.67395999999999</v>
      </c>
      <c r="D29" s="647">
        <v>175.93940000000001</v>
      </c>
      <c r="E29" s="647"/>
      <c r="F29" s="647">
        <v>171.93073999999999</v>
      </c>
      <c r="G29" s="647">
        <v>174.21773606046884</v>
      </c>
      <c r="H29" s="647">
        <v>-2.2869960604688515</v>
      </c>
      <c r="I29" s="648">
        <v>0.98687277132521645</v>
      </c>
      <c r="J29" s="649" t="s">
        <v>1</v>
      </c>
    </row>
    <row r="30" spans="1:10" ht="14.4" customHeight="1" x14ac:dyDescent="0.3">
      <c r="A30" s="645" t="s">
        <v>547</v>
      </c>
      <c r="B30" s="646" t="s">
        <v>339</v>
      </c>
      <c r="C30" s="647">
        <v>22.7561</v>
      </c>
      <c r="D30" s="647">
        <v>32.196399999999997</v>
      </c>
      <c r="E30" s="647"/>
      <c r="F30" s="647">
        <v>28.813469999999999</v>
      </c>
      <c r="G30" s="647">
        <v>34.087015761412161</v>
      </c>
      <c r="H30" s="647">
        <v>-5.2735457614121621</v>
      </c>
      <c r="I30" s="648">
        <v>0.84529165596883893</v>
      </c>
      <c r="J30" s="649" t="s">
        <v>1</v>
      </c>
    </row>
    <row r="31" spans="1:10" ht="14.4" customHeight="1" x14ac:dyDescent="0.3">
      <c r="A31" s="645" t="s">
        <v>547</v>
      </c>
      <c r="B31" s="646" t="s">
        <v>341</v>
      </c>
      <c r="C31" s="647">
        <v>4.3930000000000007</v>
      </c>
      <c r="D31" s="647">
        <v>8.9869999999999983</v>
      </c>
      <c r="E31" s="647"/>
      <c r="F31" s="647">
        <v>8.5399999999990008</v>
      </c>
      <c r="G31" s="647">
        <v>8.9606998209116657</v>
      </c>
      <c r="H31" s="647">
        <v>-0.42069982091266489</v>
      </c>
      <c r="I31" s="648">
        <v>0.95305056197386795</v>
      </c>
      <c r="J31" s="649" t="s">
        <v>1</v>
      </c>
    </row>
    <row r="32" spans="1:10" ht="14.4" customHeight="1" x14ac:dyDescent="0.3">
      <c r="A32" s="645" t="s">
        <v>547</v>
      </c>
      <c r="B32" s="646" t="s">
        <v>343</v>
      </c>
      <c r="C32" s="647">
        <v>40.540799999999997</v>
      </c>
      <c r="D32" s="647">
        <v>38.951199999999993</v>
      </c>
      <c r="E32" s="647"/>
      <c r="F32" s="647">
        <v>43.635999999999996</v>
      </c>
      <c r="G32" s="647">
        <v>63.137036287691672</v>
      </c>
      <c r="H32" s="647">
        <v>-19.501036287691676</v>
      </c>
      <c r="I32" s="648">
        <v>0.69113158560638155</v>
      </c>
      <c r="J32" s="649" t="s">
        <v>1</v>
      </c>
    </row>
    <row r="33" spans="1:10" ht="14.4" customHeight="1" x14ac:dyDescent="0.3">
      <c r="A33" s="645" t="s">
        <v>547</v>
      </c>
      <c r="B33" s="646" t="s">
        <v>344</v>
      </c>
      <c r="C33" s="647">
        <v>0</v>
      </c>
      <c r="D33" s="647" t="s">
        <v>544</v>
      </c>
      <c r="E33" s="647"/>
      <c r="F33" s="647">
        <v>5.1425000000000001</v>
      </c>
      <c r="G33" s="647">
        <v>0</v>
      </c>
      <c r="H33" s="647">
        <v>5.1425000000000001</v>
      </c>
      <c r="I33" s="648" t="s">
        <v>544</v>
      </c>
      <c r="J33" s="649" t="s">
        <v>1</v>
      </c>
    </row>
    <row r="34" spans="1:10" ht="14.4" customHeight="1" x14ac:dyDescent="0.3">
      <c r="A34" s="645" t="s">
        <v>547</v>
      </c>
      <c r="B34" s="646" t="s">
        <v>346</v>
      </c>
      <c r="C34" s="647" t="s">
        <v>544</v>
      </c>
      <c r="D34" s="647">
        <v>0.38323000000000002</v>
      </c>
      <c r="E34" s="647"/>
      <c r="F34" s="647">
        <v>0</v>
      </c>
      <c r="G34" s="647">
        <v>0.39861316906766664</v>
      </c>
      <c r="H34" s="647">
        <v>-0.39861316906766664</v>
      </c>
      <c r="I34" s="648">
        <v>0</v>
      </c>
      <c r="J34" s="649" t="s">
        <v>1</v>
      </c>
    </row>
    <row r="35" spans="1:10" ht="14.4" customHeight="1" x14ac:dyDescent="0.3">
      <c r="A35" s="645" t="s">
        <v>547</v>
      </c>
      <c r="B35" s="646" t="s">
        <v>349</v>
      </c>
      <c r="C35" s="647">
        <v>0</v>
      </c>
      <c r="D35" s="647" t="s">
        <v>544</v>
      </c>
      <c r="E35" s="647"/>
      <c r="F35" s="647">
        <v>0.16567000000000001</v>
      </c>
      <c r="G35" s="647">
        <v>0</v>
      </c>
      <c r="H35" s="647">
        <v>0.16567000000000001</v>
      </c>
      <c r="I35" s="648" t="s">
        <v>544</v>
      </c>
      <c r="J35" s="649" t="s">
        <v>1</v>
      </c>
    </row>
    <row r="36" spans="1:10" ht="14.4" customHeight="1" x14ac:dyDescent="0.3">
      <c r="A36" s="645" t="s">
        <v>547</v>
      </c>
      <c r="B36" s="646" t="s">
        <v>549</v>
      </c>
      <c r="C36" s="647">
        <v>323.46853999999996</v>
      </c>
      <c r="D36" s="647">
        <v>367.99994000000004</v>
      </c>
      <c r="E36" s="647"/>
      <c r="F36" s="647">
        <v>428.11362999999795</v>
      </c>
      <c r="G36" s="647">
        <v>406.51270654575535</v>
      </c>
      <c r="H36" s="647">
        <v>21.600923454242604</v>
      </c>
      <c r="I36" s="648">
        <v>1.0531371421026203</v>
      </c>
      <c r="J36" s="649" t="s">
        <v>550</v>
      </c>
    </row>
    <row r="37" spans="1:10" ht="14.4" customHeight="1" x14ac:dyDescent="0.3">
      <c r="A37" s="645" t="s">
        <v>544</v>
      </c>
      <c r="B37" s="646" t="s">
        <v>544</v>
      </c>
      <c r="C37" s="647" t="s">
        <v>544</v>
      </c>
      <c r="D37" s="647" t="s">
        <v>544</v>
      </c>
      <c r="E37" s="647"/>
      <c r="F37" s="647" t="s">
        <v>544</v>
      </c>
      <c r="G37" s="647" t="s">
        <v>544</v>
      </c>
      <c r="H37" s="647" t="s">
        <v>544</v>
      </c>
      <c r="I37" s="648" t="s">
        <v>544</v>
      </c>
      <c r="J37" s="649" t="s">
        <v>551</v>
      </c>
    </row>
    <row r="38" spans="1:10" ht="14.4" customHeight="1" x14ac:dyDescent="0.3">
      <c r="A38" s="645" t="s">
        <v>552</v>
      </c>
      <c r="B38" s="646" t="s">
        <v>553</v>
      </c>
      <c r="C38" s="647" t="s">
        <v>544</v>
      </c>
      <c r="D38" s="647" t="s">
        <v>544</v>
      </c>
      <c r="E38" s="647"/>
      <c r="F38" s="647" t="s">
        <v>544</v>
      </c>
      <c r="G38" s="647" t="s">
        <v>544</v>
      </c>
      <c r="H38" s="647" t="s">
        <v>544</v>
      </c>
      <c r="I38" s="648" t="s">
        <v>544</v>
      </c>
      <c r="J38" s="649" t="s">
        <v>0</v>
      </c>
    </row>
    <row r="39" spans="1:10" ht="14.4" customHeight="1" x14ac:dyDescent="0.3">
      <c r="A39" s="645" t="s">
        <v>552</v>
      </c>
      <c r="B39" s="646" t="s">
        <v>334</v>
      </c>
      <c r="C39" s="647">
        <v>0</v>
      </c>
      <c r="D39" s="647" t="s">
        <v>544</v>
      </c>
      <c r="E39" s="647"/>
      <c r="F39" s="647" t="s">
        <v>544</v>
      </c>
      <c r="G39" s="647" t="s">
        <v>544</v>
      </c>
      <c r="H39" s="647" t="s">
        <v>544</v>
      </c>
      <c r="I39" s="648" t="s">
        <v>544</v>
      </c>
      <c r="J39" s="649" t="s">
        <v>1</v>
      </c>
    </row>
    <row r="40" spans="1:10" ht="14.4" customHeight="1" x14ac:dyDescent="0.3">
      <c r="A40" s="645" t="s">
        <v>552</v>
      </c>
      <c r="B40" s="646" t="s">
        <v>335</v>
      </c>
      <c r="C40" s="647">
        <v>0</v>
      </c>
      <c r="D40" s="647" t="s">
        <v>544</v>
      </c>
      <c r="E40" s="647"/>
      <c r="F40" s="647" t="s">
        <v>544</v>
      </c>
      <c r="G40" s="647" t="s">
        <v>544</v>
      </c>
      <c r="H40" s="647" t="s">
        <v>544</v>
      </c>
      <c r="I40" s="648" t="s">
        <v>544</v>
      </c>
      <c r="J40" s="649" t="s">
        <v>1</v>
      </c>
    </row>
    <row r="41" spans="1:10" ht="14.4" customHeight="1" x14ac:dyDescent="0.3">
      <c r="A41" s="645" t="s">
        <v>552</v>
      </c>
      <c r="B41" s="646" t="s">
        <v>336</v>
      </c>
      <c r="C41" s="647">
        <v>34.950809999999997</v>
      </c>
      <c r="D41" s="647">
        <v>34.231520000000003</v>
      </c>
      <c r="E41" s="647"/>
      <c r="F41" s="647">
        <v>34.821339999999999</v>
      </c>
      <c r="G41" s="647">
        <v>30.431380338286584</v>
      </c>
      <c r="H41" s="647">
        <v>4.3899596617134158</v>
      </c>
      <c r="I41" s="648">
        <v>1.1442576581447501</v>
      </c>
      <c r="J41" s="649" t="s">
        <v>1</v>
      </c>
    </row>
    <row r="42" spans="1:10" ht="14.4" customHeight="1" x14ac:dyDescent="0.3">
      <c r="A42" s="645" t="s">
        <v>552</v>
      </c>
      <c r="B42" s="646" t="s">
        <v>337</v>
      </c>
      <c r="C42" s="647">
        <v>670.84911</v>
      </c>
      <c r="D42" s="647">
        <v>942.99489000000017</v>
      </c>
      <c r="E42" s="647"/>
      <c r="F42" s="647">
        <v>929.68315999999891</v>
      </c>
      <c r="G42" s="647">
        <v>1390.4253611610909</v>
      </c>
      <c r="H42" s="647">
        <v>-460.742201161092</v>
      </c>
      <c r="I42" s="648">
        <v>0.66863219412486563</v>
      </c>
      <c r="J42" s="649" t="s">
        <v>1</v>
      </c>
    </row>
    <row r="43" spans="1:10" ht="14.4" customHeight="1" x14ac:dyDescent="0.3">
      <c r="A43" s="645" t="s">
        <v>552</v>
      </c>
      <c r="B43" s="646" t="s">
        <v>339</v>
      </c>
      <c r="C43" s="647">
        <v>2.7776000000000005</v>
      </c>
      <c r="D43" s="647">
        <v>2.6124999999999994</v>
      </c>
      <c r="E43" s="647"/>
      <c r="F43" s="647">
        <v>1.9598</v>
      </c>
      <c r="G43" s="647">
        <v>2.5796542155019169</v>
      </c>
      <c r="H43" s="647">
        <v>-0.61985421550191688</v>
      </c>
      <c r="I43" s="648">
        <v>0.7597142237990554</v>
      </c>
      <c r="J43" s="649" t="s">
        <v>1</v>
      </c>
    </row>
    <row r="44" spans="1:10" ht="14.4" customHeight="1" x14ac:dyDescent="0.3">
      <c r="A44" s="645" t="s">
        <v>552</v>
      </c>
      <c r="B44" s="646" t="s">
        <v>340</v>
      </c>
      <c r="C44" s="647">
        <v>8.41282</v>
      </c>
      <c r="D44" s="647">
        <v>8.4079300000000003</v>
      </c>
      <c r="E44" s="647"/>
      <c r="F44" s="647">
        <v>4.1341199999999994</v>
      </c>
      <c r="G44" s="647">
        <v>9.1666674942278341</v>
      </c>
      <c r="H44" s="647">
        <v>-5.0325474942278348</v>
      </c>
      <c r="I44" s="648">
        <v>0.45099486837536285</v>
      </c>
      <c r="J44" s="649" t="s">
        <v>1</v>
      </c>
    </row>
    <row r="45" spans="1:10" ht="14.4" customHeight="1" x14ac:dyDescent="0.3">
      <c r="A45" s="645" t="s">
        <v>552</v>
      </c>
      <c r="B45" s="646" t="s">
        <v>341</v>
      </c>
      <c r="C45" s="647">
        <v>87.368890000001002</v>
      </c>
      <c r="D45" s="647">
        <v>101.81060999999902</v>
      </c>
      <c r="E45" s="647"/>
      <c r="F45" s="647">
        <v>125.31840999999898</v>
      </c>
      <c r="G45" s="647">
        <v>137.48529006352251</v>
      </c>
      <c r="H45" s="647">
        <v>-12.166880063523536</v>
      </c>
      <c r="I45" s="648">
        <v>0.91150413213004788</v>
      </c>
      <c r="J45" s="649" t="s">
        <v>1</v>
      </c>
    </row>
    <row r="46" spans="1:10" ht="14.4" customHeight="1" x14ac:dyDescent="0.3">
      <c r="A46" s="645" t="s">
        <v>552</v>
      </c>
      <c r="B46" s="646" t="s">
        <v>343</v>
      </c>
      <c r="C46" s="647">
        <v>52.442499999999995</v>
      </c>
      <c r="D46" s="647">
        <v>61.46690000000001</v>
      </c>
      <c r="E46" s="647"/>
      <c r="F46" s="647">
        <v>74.665700000000001</v>
      </c>
      <c r="G46" s="647">
        <v>84.519563358334494</v>
      </c>
      <c r="H46" s="647">
        <v>-9.8538633583344932</v>
      </c>
      <c r="I46" s="648">
        <v>0.88341322450333271</v>
      </c>
      <c r="J46" s="649" t="s">
        <v>1</v>
      </c>
    </row>
    <row r="47" spans="1:10" ht="14.4" customHeight="1" x14ac:dyDescent="0.3">
      <c r="A47" s="645" t="s">
        <v>552</v>
      </c>
      <c r="B47" s="646" t="s">
        <v>344</v>
      </c>
      <c r="C47" s="647">
        <v>625.30936999999994</v>
      </c>
      <c r="D47" s="647">
        <v>338.52952999999997</v>
      </c>
      <c r="E47" s="647"/>
      <c r="F47" s="647">
        <v>214.11300000000003</v>
      </c>
      <c r="G47" s="647">
        <v>415.45892367522038</v>
      </c>
      <c r="H47" s="647">
        <v>-201.34592367522035</v>
      </c>
      <c r="I47" s="648">
        <v>0.51536502840261555</v>
      </c>
      <c r="J47" s="649" t="s">
        <v>1</v>
      </c>
    </row>
    <row r="48" spans="1:10" ht="14.4" customHeight="1" x14ac:dyDescent="0.3">
      <c r="A48" s="645" t="s">
        <v>552</v>
      </c>
      <c r="B48" s="646" t="s">
        <v>345</v>
      </c>
      <c r="C48" s="647" t="s">
        <v>544</v>
      </c>
      <c r="D48" s="647">
        <v>274.71900000000005</v>
      </c>
      <c r="E48" s="647"/>
      <c r="F48" s="647">
        <v>445.51863999999904</v>
      </c>
      <c r="G48" s="647">
        <v>328.81226400259231</v>
      </c>
      <c r="H48" s="647">
        <v>116.70637599740672</v>
      </c>
      <c r="I48" s="648">
        <v>1.3549331602682759</v>
      </c>
      <c r="J48" s="649" t="s">
        <v>1</v>
      </c>
    </row>
    <row r="49" spans="1:10" ht="14.4" customHeight="1" x14ac:dyDescent="0.3">
      <c r="A49" s="645" t="s">
        <v>552</v>
      </c>
      <c r="B49" s="646" t="s">
        <v>346</v>
      </c>
      <c r="C49" s="647" t="s">
        <v>544</v>
      </c>
      <c r="D49" s="647">
        <v>17.24259</v>
      </c>
      <c r="E49" s="647"/>
      <c r="F49" s="647">
        <v>4.0232599999990004</v>
      </c>
      <c r="G49" s="647">
        <v>17.934721819388916</v>
      </c>
      <c r="H49" s="647">
        <v>-13.911461819389915</v>
      </c>
      <c r="I49" s="648">
        <v>0.22432798459408074</v>
      </c>
      <c r="J49" s="649" t="s">
        <v>1</v>
      </c>
    </row>
    <row r="50" spans="1:10" ht="14.4" customHeight="1" x14ac:dyDescent="0.3">
      <c r="A50" s="645" t="s">
        <v>552</v>
      </c>
      <c r="B50" s="646" t="s">
        <v>348</v>
      </c>
      <c r="C50" s="647">
        <v>0</v>
      </c>
      <c r="D50" s="647" t="s">
        <v>544</v>
      </c>
      <c r="E50" s="647"/>
      <c r="F50" s="647">
        <v>96.473659999999981</v>
      </c>
      <c r="G50" s="647">
        <v>109.99997960862534</v>
      </c>
      <c r="H50" s="647">
        <v>-13.526319608625357</v>
      </c>
      <c r="I50" s="648">
        <v>0.87703343530833955</v>
      </c>
      <c r="J50" s="649" t="s">
        <v>1</v>
      </c>
    </row>
    <row r="51" spans="1:10" ht="14.4" customHeight="1" x14ac:dyDescent="0.3">
      <c r="A51" s="645" t="s">
        <v>552</v>
      </c>
      <c r="B51" s="646" t="s">
        <v>554</v>
      </c>
      <c r="C51" s="647">
        <v>1482.111100000001</v>
      </c>
      <c r="D51" s="647">
        <v>1782.0154699999994</v>
      </c>
      <c r="E51" s="647"/>
      <c r="F51" s="647">
        <v>1930.7110899999959</v>
      </c>
      <c r="G51" s="647">
        <v>2526.813805736791</v>
      </c>
      <c r="H51" s="647">
        <v>-596.10271573679506</v>
      </c>
      <c r="I51" s="648">
        <v>0.76408918045982499</v>
      </c>
      <c r="J51" s="649" t="s">
        <v>550</v>
      </c>
    </row>
    <row r="52" spans="1:10" ht="14.4" customHeight="1" x14ac:dyDescent="0.3">
      <c r="A52" s="645" t="s">
        <v>544</v>
      </c>
      <c r="B52" s="646" t="s">
        <v>544</v>
      </c>
      <c r="C52" s="647" t="s">
        <v>544</v>
      </c>
      <c r="D52" s="647" t="s">
        <v>544</v>
      </c>
      <c r="E52" s="647"/>
      <c r="F52" s="647" t="s">
        <v>544</v>
      </c>
      <c r="G52" s="647" t="s">
        <v>544</v>
      </c>
      <c r="H52" s="647" t="s">
        <v>544</v>
      </c>
      <c r="I52" s="648" t="s">
        <v>544</v>
      </c>
      <c r="J52" s="649" t="s">
        <v>551</v>
      </c>
    </row>
    <row r="53" spans="1:10" ht="14.4" customHeight="1" x14ac:dyDescent="0.3">
      <c r="A53" s="645" t="s">
        <v>558</v>
      </c>
      <c r="B53" s="646" t="s">
        <v>559</v>
      </c>
      <c r="C53" s="647" t="s">
        <v>544</v>
      </c>
      <c r="D53" s="647" t="s">
        <v>544</v>
      </c>
      <c r="E53" s="647"/>
      <c r="F53" s="647" t="s">
        <v>544</v>
      </c>
      <c r="G53" s="647" t="s">
        <v>544</v>
      </c>
      <c r="H53" s="647" t="s">
        <v>544</v>
      </c>
      <c r="I53" s="648" t="s">
        <v>544</v>
      </c>
      <c r="J53" s="649" t="s">
        <v>0</v>
      </c>
    </row>
    <row r="54" spans="1:10" ht="14.4" customHeight="1" x14ac:dyDescent="0.3">
      <c r="A54" s="645" t="s">
        <v>558</v>
      </c>
      <c r="B54" s="646" t="s">
        <v>337</v>
      </c>
      <c r="C54" s="647">
        <v>71.729680000000002</v>
      </c>
      <c r="D54" s="647">
        <v>34.602370000000001</v>
      </c>
      <c r="E54" s="647"/>
      <c r="F54" s="647">
        <v>30.017000000000003</v>
      </c>
      <c r="G54" s="647">
        <v>29.867848238408584</v>
      </c>
      <c r="H54" s="647">
        <v>0.14915176159141907</v>
      </c>
      <c r="I54" s="648">
        <v>1.0049937230295558</v>
      </c>
      <c r="J54" s="649" t="s">
        <v>1</v>
      </c>
    </row>
    <row r="55" spans="1:10" ht="14.4" customHeight="1" x14ac:dyDescent="0.3">
      <c r="A55" s="645" t="s">
        <v>558</v>
      </c>
      <c r="B55" s="646" t="s">
        <v>341</v>
      </c>
      <c r="C55" s="647">
        <v>0</v>
      </c>
      <c r="D55" s="647" t="s">
        <v>544</v>
      </c>
      <c r="E55" s="647"/>
      <c r="F55" s="647" t="s">
        <v>544</v>
      </c>
      <c r="G55" s="647" t="s">
        <v>544</v>
      </c>
      <c r="H55" s="647" t="s">
        <v>544</v>
      </c>
      <c r="I55" s="648" t="s">
        <v>544</v>
      </c>
      <c r="J55" s="649" t="s">
        <v>1</v>
      </c>
    </row>
    <row r="56" spans="1:10" ht="14.4" customHeight="1" x14ac:dyDescent="0.3">
      <c r="A56" s="645" t="s">
        <v>558</v>
      </c>
      <c r="B56" s="646" t="s">
        <v>344</v>
      </c>
      <c r="C56" s="647">
        <v>8.2924900000000008</v>
      </c>
      <c r="D56" s="647">
        <v>0</v>
      </c>
      <c r="E56" s="647"/>
      <c r="F56" s="647" t="s">
        <v>544</v>
      </c>
      <c r="G56" s="647" t="s">
        <v>544</v>
      </c>
      <c r="H56" s="647" t="s">
        <v>544</v>
      </c>
      <c r="I56" s="648" t="s">
        <v>544</v>
      </c>
      <c r="J56" s="649" t="s">
        <v>1</v>
      </c>
    </row>
    <row r="57" spans="1:10" ht="14.4" customHeight="1" x14ac:dyDescent="0.3">
      <c r="A57" s="645" t="s">
        <v>558</v>
      </c>
      <c r="B57" s="646" t="s">
        <v>560</v>
      </c>
      <c r="C57" s="647">
        <v>80.022170000000003</v>
      </c>
      <c r="D57" s="647">
        <v>34.602370000000001</v>
      </c>
      <c r="E57" s="647"/>
      <c r="F57" s="647">
        <v>30.017000000000003</v>
      </c>
      <c r="G57" s="647">
        <v>29.867848238408584</v>
      </c>
      <c r="H57" s="647">
        <v>0.14915176159141907</v>
      </c>
      <c r="I57" s="648">
        <v>1.0049937230295558</v>
      </c>
      <c r="J57" s="649" t="s">
        <v>550</v>
      </c>
    </row>
    <row r="58" spans="1:10" ht="14.4" customHeight="1" x14ac:dyDescent="0.3">
      <c r="A58" s="645" t="s">
        <v>544</v>
      </c>
      <c r="B58" s="646" t="s">
        <v>544</v>
      </c>
      <c r="C58" s="647" t="s">
        <v>544</v>
      </c>
      <c r="D58" s="647" t="s">
        <v>544</v>
      </c>
      <c r="E58" s="647"/>
      <c r="F58" s="647" t="s">
        <v>544</v>
      </c>
      <c r="G58" s="647" t="s">
        <v>544</v>
      </c>
      <c r="H58" s="647" t="s">
        <v>544</v>
      </c>
      <c r="I58" s="648" t="s">
        <v>544</v>
      </c>
      <c r="J58" s="649" t="s">
        <v>551</v>
      </c>
    </row>
    <row r="59" spans="1:10" ht="14.4" customHeight="1" x14ac:dyDescent="0.3">
      <c r="A59" s="645" t="s">
        <v>555</v>
      </c>
      <c r="B59" s="646" t="s">
        <v>556</v>
      </c>
      <c r="C59" s="647" t="s">
        <v>544</v>
      </c>
      <c r="D59" s="647" t="s">
        <v>544</v>
      </c>
      <c r="E59" s="647"/>
      <c r="F59" s="647" t="s">
        <v>544</v>
      </c>
      <c r="G59" s="647" t="s">
        <v>544</v>
      </c>
      <c r="H59" s="647" t="s">
        <v>544</v>
      </c>
      <c r="I59" s="648" t="s">
        <v>544</v>
      </c>
      <c r="J59" s="649" t="s">
        <v>0</v>
      </c>
    </row>
    <row r="60" spans="1:10" ht="14.4" customHeight="1" x14ac:dyDescent="0.3">
      <c r="A60" s="645" t="s">
        <v>555</v>
      </c>
      <c r="B60" s="646" t="s">
        <v>333</v>
      </c>
      <c r="C60" s="647">
        <v>697.20699999999988</v>
      </c>
      <c r="D60" s="647">
        <v>790.06815000000017</v>
      </c>
      <c r="E60" s="647"/>
      <c r="F60" s="647">
        <v>23.6905</v>
      </c>
      <c r="G60" s="647">
        <v>366.68444090485536</v>
      </c>
      <c r="H60" s="647">
        <v>-342.99394090485538</v>
      </c>
      <c r="I60" s="648">
        <v>6.4607322692884703E-2</v>
      </c>
      <c r="J60" s="649" t="s">
        <v>1</v>
      </c>
    </row>
    <row r="61" spans="1:10" ht="14.4" customHeight="1" x14ac:dyDescent="0.3">
      <c r="A61" s="645" t="s">
        <v>555</v>
      </c>
      <c r="B61" s="646" t="s">
        <v>337</v>
      </c>
      <c r="C61" s="647">
        <v>293.49956000000003</v>
      </c>
      <c r="D61" s="647">
        <v>209.51375000000002</v>
      </c>
      <c r="E61" s="647"/>
      <c r="F61" s="647">
        <v>86.979559999999012</v>
      </c>
      <c r="G61" s="647">
        <v>213.87257274841332</v>
      </c>
      <c r="H61" s="647">
        <v>-126.89301274841431</v>
      </c>
      <c r="I61" s="648">
        <v>0.4066887066548569</v>
      </c>
      <c r="J61" s="649" t="s">
        <v>1</v>
      </c>
    </row>
    <row r="62" spans="1:10" ht="14.4" customHeight="1" x14ac:dyDescent="0.3">
      <c r="A62" s="645" t="s">
        <v>555</v>
      </c>
      <c r="B62" s="646" t="s">
        <v>338</v>
      </c>
      <c r="C62" s="647">
        <v>5048.1993600000014</v>
      </c>
      <c r="D62" s="647">
        <v>9501.8380300000008</v>
      </c>
      <c r="E62" s="647"/>
      <c r="F62" s="647">
        <v>12333.726829999998</v>
      </c>
      <c r="G62" s="647">
        <v>16941.447076983459</v>
      </c>
      <c r="H62" s="647">
        <v>-4607.720246983461</v>
      </c>
      <c r="I62" s="648">
        <v>0.72802085760174051</v>
      </c>
      <c r="J62" s="649" t="s">
        <v>1</v>
      </c>
    </row>
    <row r="63" spans="1:10" ht="14.4" customHeight="1" x14ac:dyDescent="0.3">
      <c r="A63" s="645" t="s">
        <v>555</v>
      </c>
      <c r="B63" s="646" t="s">
        <v>340</v>
      </c>
      <c r="C63" s="647">
        <v>0</v>
      </c>
      <c r="D63" s="647" t="s">
        <v>544</v>
      </c>
      <c r="E63" s="647"/>
      <c r="F63" s="647" t="s">
        <v>544</v>
      </c>
      <c r="G63" s="647" t="s">
        <v>544</v>
      </c>
      <c r="H63" s="647" t="s">
        <v>544</v>
      </c>
      <c r="I63" s="648" t="s">
        <v>544</v>
      </c>
      <c r="J63" s="649" t="s">
        <v>1</v>
      </c>
    </row>
    <row r="64" spans="1:10" ht="14.4" customHeight="1" x14ac:dyDescent="0.3">
      <c r="A64" s="645" t="s">
        <v>555</v>
      </c>
      <c r="B64" s="646" t="s">
        <v>342</v>
      </c>
      <c r="C64" s="647">
        <v>68.1858</v>
      </c>
      <c r="D64" s="647">
        <v>136.3716</v>
      </c>
      <c r="E64" s="647"/>
      <c r="F64" s="647">
        <v>204.5574</v>
      </c>
      <c r="G64" s="647">
        <v>175.08333528628617</v>
      </c>
      <c r="H64" s="647">
        <v>29.47406471371383</v>
      </c>
      <c r="I64" s="648">
        <v>1.1683430616941328</v>
      </c>
      <c r="J64" s="649" t="s">
        <v>1</v>
      </c>
    </row>
    <row r="65" spans="1:10" ht="14.4" customHeight="1" x14ac:dyDescent="0.3">
      <c r="A65" s="645" t="s">
        <v>555</v>
      </c>
      <c r="B65" s="646" t="s">
        <v>344</v>
      </c>
      <c r="C65" s="647">
        <v>112.71396</v>
      </c>
      <c r="D65" s="647">
        <v>38.782239999999</v>
      </c>
      <c r="E65" s="647"/>
      <c r="F65" s="647">
        <v>24.770520000000001</v>
      </c>
      <c r="G65" s="647">
        <v>51.953941732075165</v>
      </c>
      <c r="H65" s="647">
        <v>-27.183421732075164</v>
      </c>
      <c r="I65" s="648">
        <v>0.47677845364921084</v>
      </c>
      <c r="J65" s="649" t="s">
        <v>1</v>
      </c>
    </row>
    <row r="66" spans="1:10" ht="14.4" customHeight="1" x14ac:dyDescent="0.3">
      <c r="A66" s="645" t="s">
        <v>555</v>
      </c>
      <c r="B66" s="646" t="s">
        <v>345</v>
      </c>
      <c r="C66" s="647" t="s">
        <v>544</v>
      </c>
      <c r="D66" s="647">
        <v>61.728979999999993</v>
      </c>
      <c r="E66" s="647"/>
      <c r="F66" s="647">
        <v>136.506599999999</v>
      </c>
      <c r="G66" s="647">
        <v>64.913644266651573</v>
      </c>
      <c r="H66" s="647">
        <v>71.592955733347424</v>
      </c>
      <c r="I66" s="648">
        <v>2.1028953395261349</v>
      </c>
      <c r="J66" s="649" t="s">
        <v>1</v>
      </c>
    </row>
    <row r="67" spans="1:10" ht="14.4" customHeight="1" x14ac:dyDescent="0.3">
      <c r="A67" s="645" t="s">
        <v>555</v>
      </c>
      <c r="B67" s="646" t="s">
        <v>348</v>
      </c>
      <c r="C67" s="647">
        <v>960.38357000000008</v>
      </c>
      <c r="D67" s="647">
        <v>743.28762000000006</v>
      </c>
      <c r="E67" s="647"/>
      <c r="F67" s="647">
        <v>783.36682000000008</v>
      </c>
      <c r="G67" s="647">
        <v>806.9291200178742</v>
      </c>
      <c r="H67" s="647">
        <v>-23.562300017874122</v>
      </c>
      <c r="I67" s="648">
        <v>0.97080003753321953</v>
      </c>
      <c r="J67" s="649" t="s">
        <v>1</v>
      </c>
    </row>
    <row r="68" spans="1:10" ht="14.4" customHeight="1" x14ac:dyDescent="0.3">
      <c r="A68" s="645" t="s">
        <v>555</v>
      </c>
      <c r="B68" s="646" t="s">
        <v>557</v>
      </c>
      <c r="C68" s="647">
        <v>7180.1892500000013</v>
      </c>
      <c r="D68" s="647">
        <v>11481.590369999998</v>
      </c>
      <c r="E68" s="647"/>
      <c r="F68" s="647">
        <v>13593.598229999994</v>
      </c>
      <c r="G68" s="647">
        <v>18620.884131939616</v>
      </c>
      <c r="H68" s="647">
        <v>-5027.2859019396219</v>
      </c>
      <c r="I68" s="648">
        <v>0.73001894720366522</v>
      </c>
      <c r="J68" s="649" t="s">
        <v>550</v>
      </c>
    </row>
    <row r="69" spans="1:10" ht="14.4" customHeight="1" x14ac:dyDescent="0.3">
      <c r="A69" s="645" t="s">
        <v>544</v>
      </c>
      <c r="B69" s="646" t="s">
        <v>544</v>
      </c>
      <c r="C69" s="647" t="s">
        <v>544</v>
      </c>
      <c r="D69" s="647" t="s">
        <v>544</v>
      </c>
      <c r="E69" s="647"/>
      <c r="F69" s="647" t="s">
        <v>544</v>
      </c>
      <c r="G69" s="647" t="s">
        <v>544</v>
      </c>
      <c r="H69" s="647" t="s">
        <v>544</v>
      </c>
      <c r="I69" s="648" t="s">
        <v>544</v>
      </c>
      <c r="J69" s="649" t="s">
        <v>551</v>
      </c>
    </row>
    <row r="70" spans="1:10" ht="14.4" customHeight="1" x14ac:dyDescent="0.3">
      <c r="A70" s="645" t="s">
        <v>542</v>
      </c>
      <c r="B70" s="646" t="s">
        <v>545</v>
      </c>
      <c r="C70" s="647">
        <v>9065.7910600000032</v>
      </c>
      <c r="D70" s="647">
        <v>13666.208149999999</v>
      </c>
      <c r="E70" s="647"/>
      <c r="F70" s="647">
        <v>15982.439949999989</v>
      </c>
      <c r="G70" s="647">
        <v>21584.078492460569</v>
      </c>
      <c r="H70" s="647">
        <v>-5601.6385424605796</v>
      </c>
      <c r="I70" s="648">
        <v>0.74047358359925997</v>
      </c>
      <c r="J70" s="649" t="s">
        <v>546</v>
      </c>
    </row>
  </sheetData>
  <mergeCells count="3">
    <mergeCell ref="A1:I1"/>
    <mergeCell ref="F3:I3"/>
    <mergeCell ref="C4:D4"/>
  </mergeCells>
  <conditionalFormatting sqref="F23 F71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70">
    <cfRule type="expression" dxfId="33" priority="5">
      <formula>$H24&gt;0</formula>
    </cfRule>
  </conditionalFormatting>
  <conditionalFormatting sqref="A24:A70">
    <cfRule type="expression" dxfId="32" priority="2">
      <formula>AND($J24&lt;&gt;"mezeraKL",$J24&lt;&gt;"")</formula>
    </cfRule>
  </conditionalFormatting>
  <conditionalFormatting sqref="I24:I70">
    <cfRule type="expression" dxfId="31" priority="6">
      <formula>$I24&gt;1</formula>
    </cfRule>
  </conditionalFormatting>
  <conditionalFormatting sqref="B24:B70">
    <cfRule type="expression" dxfId="30" priority="1">
      <formula>OR($J24="NS",$J24="SumaNS",$J24="Účet")</formula>
    </cfRule>
  </conditionalFormatting>
  <conditionalFormatting sqref="A24:D70 F24:I70">
    <cfRule type="expression" dxfId="29" priority="8">
      <formula>AND($J24&lt;&gt;"",$J24&lt;&gt;"mezeraKL")</formula>
    </cfRule>
  </conditionalFormatting>
  <conditionalFormatting sqref="B24:D70 F24:I70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0 F24:I70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5295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15.409044721364928</v>
      </c>
      <c r="J3" s="207">
        <f>SUBTOTAL(9,J5:J1048576)</f>
        <v>274768</v>
      </c>
      <c r="K3" s="208">
        <f>SUBTOTAL(9,K5:K1048576)</f>
        <v>4233912.3999999985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542</v>
      </c>
      <c r="B5" s="737" t="s">
        <v>543</v>
      </c>
      <c r="C5" s="740" t="s">
        <v>547</v>
      </c>
      <c r="D5" s="755" t="s">
        <v>2116</v>
      </c>
      <c r="E5" s="740" t="s">
        <v>5262</v>
      </c>
      <c r="F5" s="755" t="s">
        <v>5263</v>
      </c>
      <c r="G5" s="740" t="s">
        <v>4612</v>
      </c>
      <c r="H5" s="740" t="s">
        <v>4613</v>
      </c>
      <c r="I5" s="229">
        <v>0.47333333333333333</v>
      </c>
      <c r="J5" s="229">
        <v>1208</v>
      </c>
      <c r="K5" s="750">
        <v>567.83999999999992</v>
      </c>
    </row>
    <row r="6" spans="1:11" ht="14.4" customHeight="1" x14ac:dyDescent="0.3">
      <c r="A6" s="661" t="s">
        <v>542</v>
      </c>
      <c r="B6" s="662" t="s">
        <v>543</v>
      </c>
      <c r="C6" s="663" t="s">
        <v>547</v>
      </c>
      <c r="D6" s="664" t="s">
        <v>2116</v>
      </c>
      <c r="E6" s="663" t="s">
        <v>5262</v>
      </c>
      <c r="F6" s="664" t="s">
        <v>5263</v>
      </c>
      <c r="G6" s="663" t="s">
        <v>4614</v>
      </c>
      <c r="H6" s="663" t="s">
        <v>4615</v>
      </c>
      <c r="I6" s="665">
        <v>127.995</v>
      </c>
      <c r="J6" s="665">
        <v>20</v>
      </c>
      <c r="K6" s="666">
        <v>2559.91</v>
      </c>
    </row>
    <row r="7" spans="1:11" ht="14.4" customHeight="1" x14ac:dyDescent="0.3">
      <c r="A7" s="661" t="s">
        <v>542</v>
      </c>
      <c r="B7" s="662" t="s">
        <v>543</v>
      </c>
      <c r="C7" s="663" t="s">
        <v>547</v>
      </c>
      <c r="D7" s="664" t="s">
        <v>2116</v>
      </c>
      <c r="E7" s="663" t="s">
        <v>5262</v>
      </c>
      <c r="F7" s="664" t="s">
        <v>5263</v>
      </c>
      <c r="G7" s="663" t="s">
        <v>4616</v>
      </c>
      <c r="H7" s="663" t="s">
        <v>4617</v>
      </c>
      <c r="I7" s="665">
        <v>2.8774999999999995</v>
      </c>
      <c r="J7" s="665">
        <v>190</v>
      </c>
      <c r="K7" s="666">
        <v>546.79999999999995</v>
      </c>
    </row>
    <row r="8" spans="1:11" ht="14.4" customHeight="1" x14ac:dyDescent="0.3">
      <c r="A8" s="661" t="s">
        <v>542</v>
      </c>
      <c r="B8" s="662" t="s">
        <v>543</v>
      </c>
      <c r="C8" s="663" t="s">
        <v>547</v>
      </c>
      <c r="D8" s="664" t="s">
        <v>2116</v>
      </c>
      <c r="E8" s="663" t="s">
        <v>5262</v>
      </c>
      <c r="F8" s="664" t="s">
        <v>5263</v>
      </c>
      <c r="G8" s="663" t="s">
        <v>4618</v>
      </c>
      <c r="H8" s="663" t="s">
        <v>4619</v>
      </c>
      <c r="I8" s="665">
        <v>3.0477777777777781</v>
      </c>
      <c r="J8" s="665">
        <v>11600</v>
      </c>
      <c r="K8" s="666">
        <v>35355</v>
      </c>
    </row>
    <row r="9" spans="1:11" ht="14.4" customHeight="1" x14ac:dyDescent="0.3">
      <c r="A9" s="661" t="s">
        <v>542</v>
      </c>
      <c r="B9" s="662" t="s">
        <v>543</v>
      </c>
      <c r="C9" s="663" t="s">
        <v>547</v>
      </c>
      <c r="D9" s="664" t="s">
        <v>2116</v>
      </c>
      <c r="E9" s="663" t="s">
        <v>5262</v>
      </c>
      <c r="F9" s="664" t="s">
        <v>5263</v>
      </c>
      <c r="G9" s="663" t="s">
        <v>4620</v>
      </c>
      <c r="H9" s="663" t="s">
        <v>4621</v>
      </c>
      <c r="I9" s="665">
        <v>0.42</v>
      </c>
      <c r="J9" s="665">
        <v>1100</v>
      </c>
      <c r="K9" s="666">
        <v>462</v>
      </c>
    </row>
    <row r="10" spans="1:11" ht="14.4" customHeight="1" x14ac:dyDescent="0.3">
      <c r="A10" s="661" t="s">
        <v>542</v>
      </c>
      <c r="B10" s="662" t="s">
        <v>543</v>
      </c>
      <c r="C10" s="663" t="s">
        <v>547</v>
      </c>
      <c r="D10" s="664" t="s">
        <v>2116</v>
      </c>
      <c r="E10" s="663" t="s">
        <v>5262</v>
      </c>
      <c r="F10" s="664" t="s">
        <v>5263</v>
      </c>
      <c r="G10" s="663" t="s">
        <v>4622</v>
      </c>
      <c r="H10" s="663" t="s">
        <v>4623</v>
      </c>
      <c r="I10" s="665">
        <v>28.733000000000004</v>
      </c>
      <c r="J10" s="665">
        <v>270</v>
      </c>
      <c r="K10" s="666">
        <v>7758.0600000000013</v>
      </c>
    </row>
    <row r="11" spans="1:11" ht="14.4" customHeight="1" x14ac:dyDescent="0.3">
      <c r="A11" s="661" t="s">
        <v>542</v>
      </c>
      <c r="B11" s="662" t="s">
        <v>543</v>
      </c>
      <c r="C11" s="663" t="s">
        <v>547</v>
      </c>
      <c r="D11" s="664" t="s">
        <v>2116</v>
      </c>
      <c r="E11" s="663" t="s">
        <v>5262</v>
      </c>
      <c r="F11" s="664" t="s">
        <v>5263</v>
      </c>
      <c r="G11" s="663" t="s">
        <v>4624</v>
      </c>
      <c r="H11" s="663" t="s">
        <v>4625</v>
      </c>
      <c r="I11" s="665">
        <v>46.315999999999995</v>
      </c>
      <c r="J11" s="665">
        <v>84</v>
      </c>
      <c r="K11" s="666">
        <v>3890.6400000000003</v>
      </c>
    </row>
    <row r="12" spans="1:11" ht="14.4" customHeight="1" x14ac:dyDescent="0.3">
      <c r="A12" s="661" t="s">
        <v>542</v>
      </c>
      <c r="B12" s="662" t="s">
        <v>543</v>
      </c>
      <c r="C12" s="663" t="s">
        <v>547</v>
      </c>
      <c r="D12" s="664" t="s">
        <v>2116</v>
      </c>
      <c r="E12" s="663" t="s">
        <v>5262</v>
      </c>
      <c r="F12" s="664" t="s">
        <v>5263</v>
      </c>
      <c r="G12" s="663" t="s">
        <v>4626</v>
      </c>
      <c r="H12" s="663" t="s">
        <v>4627</v>
      </c>
      <c r="I12" s="665">
        <v>4.1100000000000003</v>
      </c>
      <c r="J12" s="665">
        <v>200</v>
      </c>
      <c r="K12" s="666">
        <v>822</v>
      </c>
    </row>
    <row r="13" spans="1:11" ht="14.4" customHeight="1" x14ac:dyDescent="0.3">
      <c r="A13" s="661" t="s">
        <v>542</v>
      </c>
      <c r="B13" s="662" t="s">
        <v>543</v>
      </c>
      <c r="C13" s="663" t="s">
        <v>547</v>
      </c>
      <c r="D13" s="664" t="s">
        <v>2116</v>
      </c>
      <c r="E13" s="663" t="s">
        <v>5262</v>
      </c>
      <c r="F13" s="664" t="s">
        <v>5263</v>
      </c>
      <c r="G13" s="663" t="s">
        <v>4628</v>
      </c>
      <c r="H13" s="663" t="s">
        <v>4629</v>
      </c>
      <c r="I13" s="665">
        <v>6.242</v>
      </c>
      <c r="J13" s="665">
        <v>1400</v>
      </c>
      <c r="K13" s="666">
        <v>8737</v>
      </c>
    </row>
    <row r="14" spans="1:11" ht="14.4" customHeight="1" x14ac:dyDescent="0.3">
      <c r="A14" s="661" t="s">
        <v>542</v>
      </c>
      <c r="B14" s="662" t="s">
        <v>543</v>
      </c>
      <c r="C14" s="663" t="s">
        <v>547</v>
      </c>
      <c r="D14" s="664" t="s">
        <v>2116</v>
      </c>
      <c r="E14" s="663" t="s">
        <v>5262</v>
      </c>
      <c r="F14" s="664" t="s">
        <v>5263</v>
      </c>
      <c r="G14" s="663" t="s">
        <v>4630</v>
      </c>
      <c r="H14" s="663" t="s">
        <v>4631</v>
      </c>
      <c r="I14" s="665">
        <v>3.0133333333333332</v>
      </c>
      <c r="J14" s="665">
        <v>2320</v>
      </c>
      <c r="K14" s="666">
        <v>6993.2</v>
      </c>
    </row>
    <row r="15" spans="1:11" ht="14.4" customHeight="1" x14ac:dyDescent="0.3">
      <c r="A15" s="661" t="s">
        <v>542</v>
      </c>
      <c r="B15" s="662" t="s">
        <v>543</v>
      </c>
      <c r="C15" s="663" t="s">
        <v>547</v>
      </c>
      <c r="D15" s="664" t="s">
        <v>2116</v>
      </c>
      <c r="E15" s="663" t="s">
        <v>5262</v>
      </c>
      <c r="F15" s="664" t="s">
        <v>5263</v>
      </c>
      <c r="G15" s="663" t="s">
        <v>4632</v>
      </c>
      <c r="H15" s="663" t="s">
        <v>4633</v>
      </c>
      <c r="I15" s="665">
        <v>0.88</v>
      </c>
      <c r="J15" s="665">
        <v>2100</v>
      </c>
      <c r="K15" s="666">
        <v>1848</v>
      </c>
    </row>
    <row r="16" spans="1:11" ht="14.4" customHeight="1" x14ac:dyDescent="0.3">
      <c r="A16" s="661" t="s">
        <v>542</v>
      </c>
      <c r="B16" s="662" t="s">
        <v>543</v>
      </c>
      <c r="C16" s="663" t="s">
        <v>547</v>
      </c>
      <c r="D16" s="664" t="s">
        <v>2116</v>
      </c>
      <c r="E16" s="663" t="s">
        <v>5262</v>
      </c>
      <c r="F16" s="664" t="s">
        <v>5263</v>
      </c>
      <c r="G16" s="663" t="s">
        <v>4634</v>
      </c>
      <c r="H16" s="663" t="s">
        <v>4635</v>
      </c>
      <c r="I16" s="665">
        <v>22.15</v>
      </c>
      <c r="J16" s="665">
        <v>125</v>
      </c>
      <c r="K16" s="666">
        <v>2768.75</v>
      </c>
    </row>
    <row r="17" spans="1:11" ht="14.4" customHeight="1" x14ac:dyDescent="0.3">
      <c r="A17" s="661" t="s">
        <v>542</v>
      </c>
      <c r="B17" s="662" t="s">
        <v>543</v>
      </c>
      <c r="C17" s="663" t="s">
        <v>547</v>
      </c>
      <c r="D17" s="664" t="s">
        <v>2116</v>
      </c>
      <c r="E17" s="663" t="s">
        <v>5262</v>
      </c>
      <c r="F17" s="664" t="s">
        <v>5263</v>
      </c>
      <c r="G17" s="663" t="s">
        <v>4636</v>
      </c>
      <c r="H17" s="663" t="s">
        <v>4637</v>
      </c>
      <c r="I17" s="665">
        <v>30.172499999999999</v>
      </c>
      <c r="J17" s="665">
        <v>64</v>
      </c>
      <c r="K17" s="666">
        <v>1930.98</v>
      </c>
    </row>
    <row r="18" spans="1:11" ht="14.4" customHeight="1" x14ac:dyDescent="0.3">
      <c r="A18" s="661" t="s">
        <v>542</v>
      </c>
      <c r="B18" s="662" t="s">
        <v>543</v>
      </c>
      <c r="C18" s="663" t="s">
        <v>547</v>
      </c>
      <c r="D18" s="664" t="s">
        <v>2116</v>
      </c>
      <c r="E18" s="663" t="s">
        <v>5262</v>
      </c>
      <c r="F18" s="664" t="s">
        <v>5263</v>
      </c>
      <c r="G18" s="663" t="s">
        <v>4638</v>
      </c>
      <c r="H18" s="663" t="s">
        <v>4639</v>
      </c>
      <c r="I18" s="665">
        <v>1.38</v>
      </c>
      <c r="J18" s="665">
        <v>350</v>
      </c>
      <c r="K18" s="666">
        <v>483</v>
      </c>
    </row>
    <row r="19" spans="1:11" ht="14.4" customHeight="1" x14ac:dyDescent="0.3">
      <c r="A19" s="661" t="s">
        <v>542</v>
      </c>
      <c r="B19" s="662" t="s">
        <v>543</v>
      </c>
      <c r="C19" s="663" t="s">
        <v>547</v>
      </c>
      <c r="D19" s="664" t="s">
        <v>2116</v>
      </c>
      <c r="E19" s="663" t="s">
        <v>5262</v>
      </c>
      <c r="F19" s="664" t="s">
        <v>5263</v>
      </c>
      <c r="G19" s="663" t="s">
        <v>4640</v>
      </c>
      <c r="H19" s="663" t="s">
        <v>4641</v>
      </c>
      <c r="I19" s="665">
        <v>109.2</v>
      </c>
      <c r="J19" s="665">
        <v>5</v>
      </c>
      <c r="K19" s="666">
        <v>546</v>
      </c>
    </row>
    <row r="20" spans="1:11" ht="14.4" customHeight="1" x14ac:dyDescent="0.3">
      <c r="A20" s="661" t="s">
        <v>542</v>
      </c>
      <c r="B20" s="662" t="s">
        <v>543</v>
      </c>
      <c r="C20" s="663" t="s">
        <v>547</v>
      </c>
      <c r="D20" s="664" t="s">
        <v>2116</v>
      </c>
      <c r="E20" s="663" t="s">
        <v>5262</v>
      </c>
      <c r="F20" s="664" t="s">
        <v>5263</v>
      </c>
      <c r="G20" s="663" t="s">
        <v>4642</v>
      </c>
      <c r="H20" s="663" t="s">
        <v>4643</v>
      </c>
      <c r="I20" s="665">
        <v>0.66333333333333344</v>
      </c>
      <c r="J20" s="665">
        <v>3650</v>
      </c>
      <c r="K20" s="666">
        <v>2414.5</v>
      </c>
    </row>
    <row r="21" spans="1:11" ht="14.4" customHeight="1" x14ac:dyDescent="0.3">
      <c r="A21" s="661" t="s">
        <v>542</v>
      </c>
      <c r="B21" s="662" t="s">
        <v>543</v>
      </c>
      <c r="C21" s="663" t="s">
        <v>547</v>
      </c>
      <c r="D21" s="664" t="s">
        <v>2116</v>
      </c>
      <c r="E21" s="663" t="s">
        <v>5262</v>
      </c>
      <c r="F21" s="664" t="s">
        <v>5263</v>
      </c>
      <c r="G21" s="663" t="s">
        <v>4644</v>
      </c>
      <c r="H21" s="663" t="s">
        <v>4645</v>
      </c>
      <c r="I21" s="665">
        <v>8.58</v>
      </c>
      <c r="J21" s="665">
        <v>472</v>
      </c>
      <c r="K21" s="666">
        <v>4049.76</v>
      </c>
    </row>
    <row r="22" spans="1:11" ht="14.4" customHeight="1" x14ac:dyDescent="0.3">
      <c r="A22" s="661" t="s">
        <v>542</v>
      </c>
      <c r="B22" s="662" t="s">
        <v>543</v>
      </c>
      <c r="C22" s="663" t="s">
        <v>547</v>
      </c>
      <c r="D22" s="664" t="s">
        <v>2116</v>
      </c>
      <c r="E22" s="663" t="s">
        <v>5262</v>
      </c>
      <c r="F22" s="664" t="s">
        <v>5263</v>
      </c>
      <c r="G22" s="663" t="s">
        <v>4646</v>
      </c>
      <c r="H22" s="663" t="s">
        <v>4647</v>
      </c>
      <c r="I22" s="665">
        <v>27.876666666666665</v>
      </c>
      <c r="J22" s="665">
        <v>52</v>
      </c>
      <c r="K22" s="666">
        <v>1449.54</v>
      </c>
    </row>
    <row r="23" spans="1:11" ht="14.4" customHeight="1" x14ac:dyDescent="0.3">
      <c r="A23" s="661" t="s">
        <v>542</v>
      </c>
      <c r="B23" s="662" t="s">
        <v>543</v>
      </c>
      <c r="C23" s="663" t="s">
        <v>547</v>
      </c>
      <c r="D23" s="664" t="s">
        <v>2116</v>
      </c>
      <c r="E23" s="663" t="s">
        <v>5262</v>
      </c>
      <c r="F23" s="664" t="s">
        <v>5263</v>
      </c>
      <c r="G23" s="663" t="s">
        <v>4648</v>
      </c>
      <c r="H23" s="663" t="s">
        <v>4649</v>
      </c>
      <c r="I23" s="665">
        <v>3.25</v>
      </c>
      <c r="J23" s="665">
        <v>100</v>
      </c>
      <c r="K23" s="666">
        <v>325</v>
      </c>
    </row>
    <row r="24" spans="1:11" ht="14.4" customHeight="1" x14ac:dyDescent="0.3">
      <c r="A24" s="661" t="s">
        <v>542</v>
      </c>
      <c r="B24" s="662" t="s">
        <v>543</v>
      </c>
      <c r="C24" s="663" t="s">
        <v>547</v>
      </c>
      <c r="D24" s="664" t="s">
        <v>2116</v>
      </c>
      <c r="E24" s="663" t="s">
        <v>5262</v>
      </c>
      <c r="F24" s="664" t="s">
        <v>5263</v>
      </c>
      <c r="G24" s="663" t="s">
        <v>4650</v>
      </c>
      <c r="H24" s="663" t="s">
        <v>4651</v>
      </c>
      <c r="I24" s="665">
        <v>9.02</v>
      </c>
      <c r="J24" s="665">
        <v>100</v>
      </c>
      <c r="K24" s="666">
        <v>902</v>
      </c>
    </row>
    <row r="25" spans="1:11" ht="14.4" customHeight="1" x14ac:dyDescent="0.3">
      <c r="A25" s="661" t="s">
        <v>542</v>
      </c>
      <c r="B25" s="662" t="s">
        <v>543</v>
      </c>
      <c r="C25" s="663" t="s">
        <v>547</v>
      </c>
      <c r="D25" s="664" t="s">
        <v>2116</v>
      </c>
      <c r="E25" s="663" t="s">
        <v>5262</v>
      </c>
      <c r="F25" s="664" t="s">
        <v>5263</v>
      </c>
      <c r="G25" s="663" t="s">
        <v>4652</v>
      </c>
      <c r="H25" s="663" t="s">
        <v>4653</v>
      </c>
      <c r="I25" s="665">
        <v>46</v>
      </c>
      <c r="J25" s="665">
        <v>1</v>
      </c>
      <c r="K25" s="666">
        <v>46</v>
      </c>
    </row>
    <row r="26" spans="1:11" ht="14.4" customHeight="1" x14ac:dyDescent="0.3">
      <c r="A26" s="661" t="s">
        <v>542</v>
      </c>
      <c r="B26" s="662" t="s">
        <v>543</v>
      </c>
      <c r="C26" s="663" t="s">
        <v>547</v>
      </c>
      <c r="D26" s="664" t="s">
        <v>2116</v>
      </c>
      <c r="E26" s="663" t="s">
        <v>5262</v>
      </c>
      <c r="F26" s="664" t="s">
        <v>5263</v>
      </c>
      <c r="G26" s="663" t="s">
        <v>4654</v>
      </c>
      <c r="H26" s="663" t="s">
        <v>4655</v>
      </c>
      <c r="I26" s="665">
        <v>2.65</v>
      </c>
      <c r="J26" s="665">
        <v>256</v>
      </c>
      <c r="K26" s="666">
        <v>677.7</v>
      </c>
    </row>
    <row r="27" spans="1:11" ht="14.4" customHeight="1" x14ac:dyDescent="0.3">
      <c r="A27" s="661" t="s">
        <v>542</v>
      </c>
      <c r="B27" s="662" t="s">
        <v>543</v>
      </c>
      <c r="C27" s="663" t="s">
        <v>547</v>
      </c>
      <c r="D27" s="664" t="s">
        <v>2116</v>
      </c>
      <c r="E27" s="663" t="s">
        <v>5262</v>
      </c>
      <c r="F27" s="664" t="s">
        <v>5263</v>
      </c>
      <c r="G27" s="663" t="s">
        <v>4656</v>
      </c>
      <c r="H27" s="663" t="s">
        <v>4657</v>
      </c>
      <c r="I27" s="665">
        <v>26.17</v>
      </c>
      <c r="J27" s="665">
        <v>1</v>
      </c>
      <c r="K27" s="666">
        <v>26.17</v>
      </c>
    </row>
    <row r="28" spans="1:11" ht="14.4" customHeight="1" x14ac:dyDescent="0.3">
      <c r="A28" s="661" t="s">
        <v>542</v>
      </c>
      <c r="B28" s="662" t="s">
        <v>543</v>
      </c>
      <c r="C28" s="663" t="s">
        <v>547</v>
      </c>
      <c r="D28" s="664" t="s">
        <v>2116</v>
      </c>
      <c r="E28" s="663" t="s">
        <v>5262</v>
      </c>
      <c r="F28" s="664" t="s">
        <v>5263</v>
      </c>
      <c r="G28" s="663" t="s">
        <v>4658</v>
      </c>
      <c r="H28" s="663" t="s">
        <v>4659</v>
      </c>
      <c r="I28" s="665">
        <v>283.01</v>
      </c>
      <c r="J28" s="665">
        <v>10</v>
      </c>
      <c r="K28" s="666">
        <v>2830.13</v>
      </c>
    </row>
    <row r="29" spans="1:11" ht="14.4" customHeight="1" x14ac:dyDescent="0.3">
      <c r="A29" s="661" t="s">
        <v>542</v>
      </c>
      <c r="B29" s="662" t="s">
        <v>543</v>
      </c>
      <c r="C29" s="663" t="s">
        <v>547</v>
      </c>
      <c r="D29" s="664" t="s">
        <v>2116</v>
      </c>
      <c r="E29" s="663" t="s">
        <v>5262</v>
      </c>
      <c r="F29" s="664" t="s">
        <v>5263</v>
      </c>
      <c r="G29" s="663" t="s">
        <v>4660</v>
      </c>
      <c r="H29" s="663" t="s">
        <v>4661</v>
      </c>
      <c r="I29" s="665">
        <v>0.85333333333333339</v>
      </c>
      <c r="J29" s="665">
        <v>400</v>
      </c>
      <c r="K29" s="666">
        <v>341</v>
      </c>
    </row>
    <row r="30" spans="1:11" ht="14.4" customHeight="1" x14ac:dyDescent="0.3">
      <c r="A30" s="661" t="s">
        <v>542</v>
      </c>
      <c r="B30" s="662" t="s">
        <v>543</v>
      </c>
      <c r="C30" s="663" t="s">
        <v>547</v>
      </c>
      <c r="D30" s="664" t="s">
        <v>2116</v>
      </c>
      <c r="E30" s="663" t="s">
        <v>5262</v>
      </c>
      <c r="F30" s="664" t="s">
        <v>5263</v>
      </c>
      <c r="G30" s="663" t="s">
        <v>4660</v>
      </c>
      <c r="H30" s="663" t="s">
        <v>4662</v>
      </c>
      <c r="I30" s="665">
        <v>0.85400000000000009</v>
      </c>
      <c r="J30" s="665">
        <v>500</v>
      </c>
      <c r="K30" s="666">
        <v>427</v>
      </c>
    </row>
    <row r="31" spans="1:11" ht="14.4" customHeight="1" x14ac:dyDescent="0.3">
      <c r="A31" s="661" t="s">
        <v>542</v>
      </c>
      <c r="B31" s="662" t="s">
        <v>543</v>
      </c>
      <c r="C31" s="663" t="s">
        <v>547</v>
      </c>
      <c r="D31" s="664" t="s">
        <v>2116</v>
      </c>
      <c r="E31" s="663" t="s">
        <v>5262</v>
      </c>
      <c r="F31" s="664" t="s">
        <v>5263</v>
      </c>
      <c r="G31" s="663" t="s">
        <v>4663</v>
      </c>
      <c r="H31" s="663" t="s">
        <v>4664</v>
      </c>
      <c r="I31" s="665">
        <v>733.67</v>
      </c>
      <c r="J31" s="665">
        <v>2</v>
      </c>
      <c r="K31" s="666">
        <v>1467.34</v>
      </c>
    </row>
    <row r="32" spans="1:11" ht="14.4" customHeight="1" x14ac:dyDescent="0.3">
      <c r="A32" s="661" t="s">
        <v>542</v>
      </c>
      <c r="B32" s="662" t="s">
        <v>543</v>
      </c>
      <c r="C32" s="663" t="s">
        <v>547</v>
      </c>
      <c r="D32" s="664" t="s">
        <v>2116</v>
      </c>
      <c r="E32" s="663" t="s">
        <v>5262</v>
      </c>
      <c r="F32" s="664" t="s">
        <v>5263</v>
      </c>
      <c r="G32" s="663" t="s">
        <v>4665</v>
      </c>
      <c r="H32" s="663" t="s">
        <v>4666</v>
      </c>
      <c r="I32" s="665">
        <v>18.75</v>
      </c>
      <c r="J32" s="665">
        <v>10</v>
      </c>
      <c r="K32" s="666">
        <v>187.53</v>
      </c>
    </row>
    <row r="33" spans="1:11" ht="14.4" customHeight="1" x14ac:dyDescent="0.3">
      <c r="A33" s="661" t="s">
        <v>542</v>
      </c>
      <c r="B33" s="662" t="s">
        <v>543</v>
      </c>
      <c r="C33" s="663" t="s">
        <v>547</v>
      </c>
      <c r="D33" s="664" t="s">
        <v>2116</v>
      </c>
      <c r="E33" s="663" t="s">
        <v>5262</v>
      </c>
      <c r="F33" s="664" t="s">
        <v>5263</v>
      </c>
      <c r="G33" s="663" t="s">
        <v>4667</v>
      </c>
      <c r="H33" s="663" t="s">
        <v>4668</v>
      </c>
      <c r="I33" s="665">
        <v>790.88</v>
      </c>
      <c r="J33" s="665">
        <v>1</v>
      </c>
      <c r="K33" s="666">
        <v>790.88</v>
      </c>
    </row>
    <row r="34" spans="1:11" ht="14.4" customHeight="1" x14ac:dyDescent="0.3">
      <c r="A34" s="661" t="s">
        <v>542</v>
      </c>
      <c r="B34" s="662" t="s">
        <v>543</v>
      </c>
      <c r="C34" s="663" t="s">
        <v>547</v>
      </c>
      <c r="D34" s="664" t="s">
        <v>2116</v>
      </c>
      <c r="E34" s="663" t="s">
        <v>5262</v>
      </c>
      <c r="F34" s="664" t="s">
        <v>5263</v>
      </c>
      <c r="G34" s="663" t="s">
        <v>4669</v>
      </c>
      <c r="H34" s="663" t="s">
        <v>4670</v>
      </c>
      <c r="I34" s="665">
        <v>12.598333333333334</v>
      </c>
      <c r="J34" s="665">
        <v>1000</v>
      </c>
      <c r="K34" s="666">
        <v>12597.699999999999</v>
      </c>
    </row>
    <row r="35" spans="1:11" ht="14.4" customHeight="1" x14ac:dyDescent="0.3">
      <c r="A35" s="661" t="s">
        <v>542</v>
      </c>
      <c r="B35" s="662" t="s">
        <v>543</v>
      </c>
      <c r="C35" s="663" t="s">
        <v>547</v>
      </c>
      <c r="D35" s="664" t="s">
        <v>2116</v>
      </c>
      <c r="E35" s="663" t="s">
        <v>5262</v>
      </c>
      <c r="F35" s="664" t="s">
        <v>5263</v>
      </c>
      <c r="G35" s="663" t="s">
        <v>4669</v>
      </c>
      <c r="H35" s="663" t="s">
        <v>4671</v>
      </c>
      <c r="I35" s="665">
        <v>12.6</v>
      </c>
      <c r="J35" s="665">
        <v>200</v>
      </c>
      <c r="K35" s="666">
        <v>2520</v>
      </c>
    </row>
    <row r="36" spans="1:11" ht="14.4" customHeight="1" x14ac:dyDescent="0.3">
      <c r="A36" s="661" t="s">
        <v>542</v>
      </c>
      <c r="B36" s="662" t="s">
        <v>543</v>
      </c>
      <c r="C36" s="663" t="s">
        <v>547</v>
      </c>
      <c r="D36" s="664" t="s">
        <v>2116</v>
      </c>
      <c r="E36" s="663" t="s">
        <v>5262</v>
      </c>
      <c r="F36" s="664" t="s">
        <v>5263</v>
      </c>
      <c r="G36" s="663" t="s">
        <v>4672</v>
      </c>
      <c r="H36" s="663" t="s">
        <v>4673</v>
      </c>
      <c r="I36" s="665">
        <v>899.85</v>
      </c>
      <c r="J36" s="665">
        <v>3</v>
      </c>
      <c r="K36" s="666">
        <v>2699.55</v>
      </c>
    </row>
    <row r="37" spans="1:11" ht="14.4" customHeight="1" x14ac:dyDescent="0.3">
      <c r="A37" s="661" t="s">
        <v>542</v>
      </c>
      <c r="B37" s="662" t="s">
        <v>543</v>
      </c>
      <c r="C37" s="663" t="s">
        <v>547</v>
      </c>
      <c r="D37" s="664" t="s">
        <v>2116</v>
      </c>
      <c r="E37" s="663" t="s">
        <v>5262</v>
      </c>
      <c r="F37" s="664" t="s">
        <v>5263</v>
      </c>
      <c r="G37" s="663" t="s">
        <v>4674</v>
      </c>
      <c r="H37" s="663" t="s">
        <v>4675</v>
      </c>
      <c r="I37" s="665">
        <v>380.88</v>
      </c>
      <c r="J37" s="665">
        <v>5</v>
      </c>
      <c r="K37" s="666">
        <v>1904.4</v>
      </c>
    </row>
    <row r="38" spans="1:11" ht="14.4" customHeight="1" x14ac:dyDescent="0.3">
      <c r="A38" s="661" t="s">
        <v>542</v>
      </c>
      <c r="B38" s="662" t="s">
        <v>543</v>
      </c>
      <c r="C38" s="663" t="s">
        <v>547</v>
      </c>
      <c r="D38" s="664" t="s">
        <v>2116</v>
      </c>
      <c r="E38" s="663" t="s">
        <v>5262</v>
      </c>
      <c r="F38" s="664" t="s">
        <v>5263</v>
      </c>
      <c r="G38" s="663" t="s">
        <v>4676</v>
      </c>
      <c r="H38" s="663" t="s">
        <v>4677</v>
      </c>
      <c r="I38" s="665">
        <v>109.315</v>
      </c>
      <c r="J38" s="665">
        <v>11</v>
      </c>
      <c r="K38" s="666">
        <v>1202.45</v>
      </c>
    </row>
    <row r="39" spans="1:11" ht="14.4" customHeight="1" x14ac:dyDescent="0.3">
      <c r="A39" s="661" t="s">
        <v>542</v>
      </c>
      <c r="B39" s="662" t="s">
        <v>543</v>
      </c>
      <c r="C39" s="663" t="s">
        <v>547</v>
      </c>
      <c r="D39" s="664" t="s">
        <v>2116</v>
      </c>
      <c r="E39" s="663" t="s">
        <v>5262</v>
      </c>
      <c r="F39" s="664" t="s">
        <v>5263</v>
      </c>
      <c r="G39" s="663" t="s">
        <v>4678</v>
      </c>
      <c r="H39" s="663" t="s">
        <v>4679</v>
      </c>
      <c r="I39" s="665">
        <v>2.84</v>
      </c>
      <c r="J39" s="665">
        <v>1700</v>
      </c>
      <c r="K39" s="666">
        <v>4824.9399999999996</v>
      </c>
    </row>
    <row r="40" spans="1:11" ht="14.4" customHeight="1" x14ac:dyDescent="0.3">
      <c r="A40" s="661" t="s">
        <v>542</v>
      </c>
      <c r="B40" s="662" t="s">
        <v>543</v>
      </c>
      <c r="C40" s="663" t="s">
        <v>547</v>
      </c>
      <c r="D40" s="664" t="s">
        <v>2116</v>
      </c>
      <c r="E40" s="663" t="s">
        <v>5262</v>
      </c>
      <c r="F40" s="664" t="s">
        <v>5263</v>
      </c>
      <c r="G40" s="663" t="s">
        <v>4678</v>
      </c>
      <c r="H40" s="663" t="s">
        <v>4680</v>
      </c>
      <c r="I40" s="665">
        <v>2.84</v>
      </c>
      <c r="J40" s="665">
        <v>3400</v>
      </c>
      <c r="K40" s="666">
        <v>9649.8799999999992</v>
      </c>
    </row>
    <row r="41" spans="1:11" ht="14.4" customHeight="1" x14ac:dyDescent="0.3">
      <c r="A41" s="661" t="s">
        <v>542</v>
      </c>
      <c r="B41" s="662" t="s">
        <v>543</v>
      </c>
      <c r="C41" s="663" t="s">
        <v>547</v>
      </c>
      <c r="D41" s="664" t="s">
        <v>2116</v>
      </c>
      <c r="E41" s="663" t="s">
        <v>5262</v>
      </c>
      <c r="F41" s="664" t="s">
        <v>5263</v>
      </c>
      <c r="G41" s="663" t="s">
        <v>4681</v>
      </c>
      <c r="H41" s="663" t="s">
        <v>4682</v>
      </c>
      <c r="I41" s="665">
        <v>12.65</v>
      </c>
      <c r="J41" s="665">
        <v>180</v>
      </c>
      <c r="K41" s="666">
        <v>2277</v>
      </c>
    </row>
    <row r="42" spans="1:11" ht="14.4" customHeight="1" x14ac:dyDescent="0.3">
      <c r="A42" s="661" t="s">
        <v>542</v>
      </c>
      <c r="B42" s="662" t="s">
        <v>543</v>
      </c>
      <c r="C42" s="663" t="s">
        <v>547</v>
      </c>
      <c r="D42" s="664" t="s">
        <v>2116</v>
      </c>
      <c r="E42" s="663" t="s">
        <v>5262</v>
      </c>
      <c r="F42" s="664" t="s">
        <v>5263</v>
      </c>
      <c r="G42" s="663" t="s">
        <v>4683</v>
      </c>
      <c r="H42" s="663" t="s">
        <v>4684</v>
      </c>
      <c r="I42" s="665">
        <v>293.25</v>
      </c>
      <c r="J42" s="665">
        <v>15</v>
      </c>
      <c r="K42" s="666">
        <v>4398.75</v>
      </c>
    </row>
    <row r="43" spans="1:11" ht="14.4" customHeight="1" x14ac:dyDescent="0.3">
      <c r="A43" s="661" t="s">
        <v>542</v>
      </c>
      <c r="B43" s="662" t="s">
        <v>543</v>
      </c>
      <c r="C43" s="663" t="s">
        <v>547</v>
      </c>
      <c r="D43" s="664" t="s">
        <v>2116</v>
      </c>
      <c r="E43" s="663" t="s">
        <v>5262</v>
      </c>
      <c r="F43" s="664" t="s">
        <v>5263</v>
      </c>
      <c r="G43" s="663" t="s">
        <v>4685</v>
      </c>
      <c r="H43" s="663" t="s">
        <v>4686</v>
      </c>
      <c r="I43" s="665">
        <v>0.38</v>
      </c>
      <c r="J43" s="665">
        <v>400</v>
      </c>
      <c r="K43" s="666">
        <v>152</v>
      </c>
    </row>
    <row r="44" spans="1:11" ht="14.4" customHeight="1" x14ac:dyDescent="0.3">
      <c r="A44" s="661" t="s">
        <v>542</v>
      </c>
      <c r="B44" s="662" t="s">
        <v>543</v>
      </c>
      <c r="C44" s="663" t="s">
        <v>547</v>
      </c>
      <c r="D44" s="664" t="s">
        <v>2116</v>
      </c>
      <c r="E44" s="663" t="s">
        <v>5262</v>
      </c>
      <c r="F44" s="664" t="s">
        <v>5263</v>
      </c>
      <c r="G44" s="663" t="s">
        <v>4687</v>
      </c>
      <c r="H44" s="663" t="s">
        <v>4688</v>
      </c>
      <c r="I44" s="665">
        <v>1.17</v>
      </c>
      <c r="J44" s="665">
        <v>100</v>
      </c>
      <c r="K44" s="666">
        <v>117</v>
      </c>
    </row>
    <row r="45" spans="1:11" ht="14.4" customHeight="1" x14ac:dyDescent="0.3">
      <c r="A45" s="661" t="s">
        <v>542</v>
      </c>
      <c r="B45" s="662" t="s">
        <v>543</v>
      </c>
      <c r="C45" s="663" t="s">
        <v>547</v>
      </c>
      <c r="D45" s="664" t="s">
        <v>2116</v>
      </c>
      <c r="E45" s="663" t="s">
        <v>5262</v>
      </c>
      <c r="F45" s="664" t="s">
        <v>5263</v>
      </c>
      <c r="G45" s="663" t="s">
        <v>4689</v>
      </c>
      <c r="H45" s="663" t="s">
        <v>4690</v>
      </c>
      <c r="I45" s="665">
        <v>10.52181818181818</v>
      </c>
      <c r="J45" s="665">
        <v>2200</v>
      </c>
      <c r="K45" s="666">
        <v>23147.239999999998</v>
      </c>
    </row>
    <row r="46" spans="1:11" ht="14.4" customHeight="1" x14ac:dyDescent="0.3">
      <c r="A46" s="661" t="s">
        <v>542</v>
      </c>
      <c r="B46" s="662" t="s">
        <v>543</v>
      </c>
      <c r="C46" s="663" t="s">
        <v>547</v>
      </c>
      <c r="D46" s="664" t="s">
        <v>2116</v>
      </c>
      <c r="E46" s="663" t="s">
        <v>5262</v>
      </c>
      <c r="F46" s="664" t="s">
        <v>5263</v>
      </c>
      <c r="G46" s="663" t="s">
        <v>4691</v>
      </c>
      <c r="H46" s="663" t="s">
        <v>4692</v>
      </c>
      <c r="I46" s="665">
        <v>7.59</v>
      </c>
      <c r="J46" s="665">
        <v>10</v>
      </c>
      <c r="K46" s="666">
        <v>75.900000000000006</v>
      </c>
    </row>
    <row r="47" spans="1:11" ht="14.4" customHeight="1" x14ac:dyDescent="0.3">
      <c r="A47" s="661" t="s">
        <v>542</v>
      </c>
      <c r="B47" s="662" t="s">
        <v>543</v>
      </c>
      <c r="C47" s="663" t="s">
        <v>547</v>
      </c>
      <c r="D47" s="664" t="s">
        <v>2116</v>
      </c>
      <c r="E47" s="663" t="s">
        <v>5262</v>
      </c>
      <c r="F47" s="664" t="s">
        <v>5263</v>
      </c>
      <c r="G47" s="663" t="s">
        <v>4693</v>
      </c>
      <c r="H47" s="663" t="s">
        <v>4694</v>
      </c>
      <c r="I47" s="665">
        <v>690.49</v>
      </c>
      <c r="J47" s="665">
        <v>1</v>
      </c>
      <c r="K47" s="666">
        <v>690.49</v>
      </c>
    </row>
    <row r="48" spans="1:11" ht="14.4" customHeight="1" x14ac:dyDescent="0.3">
      <c r="A48" s="661" t="s">
        <v>542</v>
      </c>
      <c r="B48" s="662" t="s">
        <v>543</v>
      </c>
      <c r="C48" s="663" t="s">
        <v>547</v>
      </c>
      <c r="D48" s="664" t="s">
        <v>2116</v>
      </c>
      <c r="E48" s="663" t="s">
        <v>5262</v>
      </c>
      <c r="F48" s="664" t="s">
        <v>5263</v>
      </c>
      <c r="G48" s="663" t="s">
        <v>4695</v>
      </c>
      <c r="H48" s="663" t="s">
        <v>4696</v>
      </c>
      <c r="I48" s="665">
        <v>106.53</v>
      </c>
      <c r="J48" s="665">
        <v>10</v>
      </c>
      <c r="K48" s="666">
        <v>1065.26</v>
      </c>
    </row>
    <row r="49" spans="1:11" ht="14.4" customHeight="1" x14ac:dyDescent="0.3">
      <c r="A49" s="661" t="s">
        <v>542</v>
      </c>
      <c r="B49" s="662" t="s">
        <v>543</v>
      </c>
      <c r="C49" s="663" t="s">
        <v>547</v>
      </c>
      <c r="D49" s="664" t="s">
        <v>2116</v>
      </c>
      <c r="E49" s="663" t="s">
        <v>5264</v>
      </c>
      <c r="F49" s="664" t="s">
        <v>5265</v>
      </c>
      <c r="G49" s="663" t="s">
        <v>4697</v>
      </c>
      <c r="H49" s="663" t="s">
        <v>4698</v>
      </c>
      <c r="I49" s="665">
        <v>37.51</v>
      </c>
      <c r="J49" s="665">
        <v>45</v>
      </c>
      <c r="K49" s="666">
        <v>1687.9500000000003</v>
      </c>
    </row>
    <row r="50" spans="1:11" ht="14.4" customHeight="1" x14ac:dyDescent="0.3">
      <c r="A50" s="661" t="s">
        <v>542</v>
      </c>
      <c r="B50" s="662" t="s">
        <v>543</v>
      </c>
      <c r="C50" s="663" t="s">
        <v>547</v>
      </c>
      <c r="D50" s="664" t="s">
        <v>2116</v>
      </c>
      <c r="E50" s="663" t="s">
        <v>5264</v>
      </c>
      <c r="F50" s="664" t="s">
        <v>5265</v>
      </c>
      <c r="G50" s="663" t="s">
        <v>4699</v>
      </c>
      <c r="H50" s="663" t="s">
        <v>4700</v>
      </c>
      <c r="I50" s="665">
        <v>11.145000000000001</v>
      </c>
      <c r="J50" s="665">
        <v>750</v>
      </c>
      <c r="K50" s="666">
        <v>8359</v>
      </c>
    </row>
    <row r="51" spans="1:11" ht="14.4" customHeight="1" x14ac:dyDescent="0.3">
      <c r="A51" s="661" t="s">
        <v>542</v>
      </c>
      <c r="B51" s="662" t="s">
        <v>543</v>
      </c>
      <c r="C51" s="663" t="s">
        <v>547</v>
      </c>
      <c r="D51" s="664" t="s">
        <v>2116</v>
      </c>
      <c r="E51" s="663" t="s">
        <v>5264</v>
      </c>
      <c r="F51" s="664" t="s">
        <v>5265</v>
      </c>
      <c r="G51" s="663" t="s">
        <v>4701</v>
      </c>
      <c r="H51" s="663" t="s">
        <v>4702</v>
      </c>
      <c r="I51" s="665">
        <v>1.0909090909090908</v>
      </c>
      <c r="J51" s="665">
        <v>11500</v>
      </c>
      <c r="K51" s="666">
        <v>12545</v>
      </c>
    </row>
    <row r="52" spans="1:11" ht="14.4" customHeight="1" x14ac:dyDescent="0.3">
      <c r="A52" s="661" t="s">
        <v>542</v>
      </c>
      <c r="B52" s="662" t="s">
        <v>543</v>
      </c>
      <c r="C52" s="663" t="s">
        <v>547</v>
      </c>
      <c r="D52" s="664" t="s">
        <v>2116</v>
      </c>
      <c r="E52" s="663" t="s">
        <v>5264</v>
      </c>
      <c r="F52" s="664" t="s">
        <v>5265</v>
      </c>
      <c r="G52" s="663" t="s">
        <v>4703</v>
      </c>
      <c r="H52" s="663" t="s">
        <v>4704</v>
      </c>
      <c r="I52" s="665">
        <v>1.6724999999999999</v>
      </c>
      <c r="J52" s="665">
        <v>5500</v>
      </c>
      <c r="K52" s="666">
        <v>9198</v>
      </c>
    </row>
    <row r="53" spans="1:11" ht="14.4" customHeight="1" x14ac:dyDescent="0.3">
      <c r="A53" s="661" t="s">
        <v>542</v>
      </c>
      <c r="B53" s="662" t="s">
        <v>543</v>
      </c>
      <c r="C53" s="663" t="s">
        <v>547</v>
      </c>
      <c r="D53" s="664" t="s">
        <v>2116</v>
      </c>
      <c r="E53" s="663" t="s">
        <v>5264</v>
      </c>
      <c r="F53" s="664" t="s">
        <v>5265</v>
      </c>
      <c r="G53" s="663" t="s">
        <v>4705</v>
      </c>
      <c r="H53" s="663" t="s">
        <v>4706</v>
      </c>
      <c r="I53" s="665">
        <v>0.47499999999999992</v>
      </c>
      <c r="J53" s="665">
        <v>1000</v>
      </c>
      <c r="K53" s="666">
        <v>475</v>
      </c>
    </row>
    <row r="54" spans="1:11" ht="14.4" customHeight="1" x14ac:dyDescent="0.3">
      <c r="A54" s="661" t="s">
        <v>542</v>
      </c>
      <c r="B54" s="662" t="s">
        <v>543</v>
      </c>
      <c r="C54" s="663" t="s">
        <v>547</v>
      </c>
      <c r="D54" s="664" t="s">
        <v>2116</v>
      </c>
      <c r="E54" s="663" t="s">
        <v>5264</v>
      </c>
      <c r="F54" s="664" t="s">
        <v>5265</v>
      </c>
      <c r="G54" s="663" t="s">
        <v>4707</v>
      </c>
      <c r="H54" s="663" t="s">
        <v>4708</v>
      </c>
      <c r="I54" s="665">
        <v>0.67</v>
      </c>
      <c r="J54" s="665">
        <v>4300</v>
      </c>
      <c r="K54" s="666">
        <v>2881</v>
      </c>
    </row>
    <row r="55" spans="1:11" ht="14.4" customHeight="1" x14ac:dyDescent="0.3">
      <c r="A55" s="661" t="s">
        <v>542</v>
      </c>
      <c r="B55" s="662" t="s">
        <v>543</v>
      </c>
      <c r="C55" s="663" t="s">
        <v>547</v>
      </c>
      <c r="D55" s="664" t="s">
        <v>2116</v>
      </c>
      <c r="E55" s="663" t="s">
        <v>5264</v>
      </c>
      <c r="F55" s="664" t="s">
        <v>5265</v>
      </c>
      <c r="G55" s="663" t="s">
        <v>4709</v>
      </c>
      <c r="H55" s="663" t="s">
        <v>4710</v>
      </c>
      <c r="I55" s="665">
        <v>3.1320000000000001</v>
      </c>
      <c r="J55" s="665">
        <v>300</v>
      </c>
      <c r="K55" s="666">
        <v>939.5</v>
      </c>
    </row>
    <row r="56" spans="1:11" ht="14.4" customHeight="1" x14ac:dyDescent="0.3">
      <c r="A56" s="661" t="s">
        <v>542</v>
      </c>
      <c r="B56" s="662" t="s">
        <v>543</v>
      </c>
      <c r="C56" s="663" t="s">
        <v>547</v>
      </c>
      <c r="D56" s="664" t="s">
        <v>2116</v>
      </c>
      <c r="E56" s="663" t="s">
        <v>5264</v>
      </c>
      <c r="F56" s="664" t="s">
        <v>5265</v>
      </c>
      <c r="G56" s="663" t="s">
        <v>4711</v>
      </c>
      <c r="H56" s="663" t="s">
        <v>4712</v>
      </c>
      <c r="I56" s="665">
        <v>6.29</v>
      </c>
      <c r="J56" s="665">
        <v>250</v>
      </c>
      <c r="K56" s="666">
        <v>1572.5</v>
      </c>
    </row>
    <row r="57" spans="1:11" ht="14.4" customHeight="1" x14ac:dyDescent="0.3">
      <c r="A57" s="661" t="s">
        <v>542</v>
      </c>
      <c r="B57" s="662" t="s">
        <v>543</v>
      </c>
      <c r="C57" s="663" t="s">
        <v>547</v>
      </c>
      <c r="D57" s="664" t="s">
        <v>2116</v>
      </c>
      <c r="E57" s="663" t="s">
        <v>5264</v>
      </c>
      <c r="F57" s="664" t="s">
        <v>5265</v>
      </c>
      <c r="G57" s="663" t="s">
        <v>4713</v>
      </c>
      <c r="H57" s="663" t="s">
        <v>4714</v>
      </c>
      <c r="I57" s="665">
        <v>5.32</v>
      </c>
      <c r="J57" s="665">
        <v>200</v>
      </c>
      <c r="K57" s="666">
        <v>1064.8</v>
      </c>
    </row>
    <row r="58" spans="1:11" ht="14.4" customHeight="1" x14ac:dyDescent="0.3">
      <c r="A58" s="661" t="s">
        <v>542</v>
      </c>
      <c r="B58" s="662" t="s">
        <v>543</v>
      </c>
      <c r="C58" s="663" t="s">
        <v>547</v>
      </c>
      <c r="D58" s="664" t="s">
        <v>2116</v>
      </c>
      <c r="E58" s="663" t="s">
        <v>5264</v>
      </c>
      <c r="F58" s="664" t="s">
        <v>5265</v>
      </c>
      <c r="G58" s="663" t="s">
        <v>4715</v>
      </c>
      <c r="H58" s="663" t="s">
        <v>4716</v>
      </c>
      <c r="I58" s="665">
        <v>6.2360000000000015</v>
      </c>
      <c r="J58" s="665">
        <v>200</v>
      </c>
      <c r="K58" s="666">
        <v>1247.4000000000001</v>
      </c>
    </row>
    <row r="59" spans="1:11" ht="14.4" customHeight="1" x14ac:dyDescent="0.3">
      <c r="A59" s="661" t="s">
        <v>542</v>
      </c>
      <c r="B59" s="662" t="s">
        <v>543</v>
      </c>
      <c r="C59" s="663" t="s">
        <v>547</v>
      </c>
      <c r="D59" s="664" t="s">
        <v>2116</v>
      </c>
      <c r="E59" s="663" t="s">
        <v>5264</v>
      </c>
      <c r="F59" s="664" t="s">
        <v>5265</v>
      </c>
      <c r="G59" s="663" t="s">
        <v>4715</v>
      </c>
      <c r="H59" s="663" t="s">
        <v>4717</v>
      </c>
      <c r="I59" s="665">
        <v>6.2350000000000012</v>
      </c>
      <c r="J59" s="665">
        <v>180</v>
      </c>
      <c r="K59" s="666">
        <v>1122.5999999999999</v>
      </c>
    </row>
    <row r="60" spans="1:11" ht="14.4" customHeight="1" x14ac:dyDescent="0.3">
      <c r="A60" s="661" t="s">
        <v>542</v>
      </c>
      <c r="B60" s="662" t="s">
        <v>543</v>
      </c>
      <c r="C60" s="663" t="s">
        <v>547</v>
      </c>
      <c r="D60" s="664" t="s">
        <v>2116</v>
      </c>
      <c r="E60" s="663" t="s">
        <v>5264</v>
      </c>
      <c r="F60" s="664" t="s">
        <v>5265</v>
      </c>
      <c r="G60" s="663" t="s">
        <v>4718</v>
      </c>
      <c r="H60" s="663" t="s">
        <v>4719</v>
      </c>
      <c r="I60" s="665">
        <v>2.4620000000000002</v>
      </c>
      <c r="J60" s="665">
        <v>1900</v>
      </c>
      <c r="K60" s="666">
        <v>4678</v>
      </c>
    </row>
    <row r="61" spans="1:11" ht="14.4" customHeight="1" x14ac:dyDescent="0.3">
      <c r="A61" s="661" t="s">
        <v>542</v>
      </c>
      <c r="B61" s="662" t="s">
        <v>543</v>
      </c>
      <c r="C61" s="663" t="s">
        <v>547</v>
      </c>
      <c r="D61" s="664" t="s">
        <v>2116</v>
      </c>
      <c r="E61" s="663" t="s">
        <v>5264</v>
      </c>
      <c r="F61" s="664" t="s">
        <v>5265</v>
      </c>
      <c r="G61" s="663" t="s">
        <v>4720</v>
      </c>
      <c r="H61" s="663" t="s">
        <v>4721</v>
      </c>
      <c r="I61" s="665">
        <v>6.1700000000000008</v>
      </c>
      <c r="J61" s="665">
        <v>1100</v>
      </c>
      <c r="K61" s="666">
        <v>6787</v>
      </c>
    </row>
    <row r="62" spans="1:11" ht="14.4" customHeight="1" x14ac:dyDescent="0.3">
      <c r="A62" s="661" t="s">
        <v>542</v>
      </c>
      <c r="B62" s="662" t="s">
        <v>543</v>
      </c>
      <c r="C62" s="663" t="s">
        <v>547</v>
      </c>
      <c r="D62" s="664" t="s">
        <v>2116</v>
      </c>
      <c r="E62" s="663" t="s">
        <v>5264</v>
      </c>
      <c r="F62" s="664" t="s">
        <v>5265</v>
      </c>
      <c r="G62" s="663" t="s">
        <v>4722</v>
      </c>
      <c r="H62" s="663" t="s">
        <v>4723</v>
      </c>
      <c r="I62" s="665">
        <v>17.91</v>
      </c>
      <c r="J62" s="665">
        <v>1</v>
      </c>
      <c r="K62" s="666">
        <v>17.91</v>
      </c>
    </row>
    <row r="63" spans="1:11" ht="14.4" customHeight="1" x14ac:dyDescent="0.3">
      <c r="A63" s="661" t="s">
        <v>542</v>
      </c>
      <c r="B63" s="662" t="s">
        <v>543</v>
      </c>
      <c r="C63" s="663" t="s">
        <v>547</v>
      </c>
      <c r="D63" s="664" t="s">
        <v>2116</v>
      </c>
      <c r="E63" s="663" t="s">
        <v>5264</v>
      </c>
      <c r="F63" s="664" t="s">
        <v>5265</v>
      </c>
      <c r="G63" s="663" t="s">
        <v>4724</v>
      </c>
      <c r="H63" s="663" t="s">
        <v>4725</v>
      </c>
      <c r="I63" s="665">
        <v>34.00181818181818</v>
      </c>
      <c r="J63" s="665">
        <v>500</v>
      </c>
      <c r="K63" s="666">
        <v>17000.8</v>
      </c>
    </row>
    <row r="64" spans="1:11" ht="14.4" customHeight="1" x14ac:dyDescent="0.3">
      <c r="A64" s="661" t="s">
        <v>542</v>
      </c>
      <c r="B64" s="662" t="s">
        <v>543</v>
      </c>
      <c r="C64" s="663" t="s">
        <v>547</v>
      </c>
      <c r="D64" s="664" t="s">
        <v>2116</v>
      </c>
      <c r="E64" s="663" t="s">
        <v>5264</v>
      </c>
      <c r="F64" s="664" t="s">
        <v>5265</v>
      </c>
      <c r="G64" s="663" t="s">
        <v>4726</v>
      </c>
      <c r="H64" s="663" t="s">
        <v>4727</v>
      </c>
      <c r="I64" s="665">
        <v>75.02</v>
      </c>
      <c r="J64" s="665">
        <v>1</v>
      </c>
      <c r="K64" s="666">
        <v>75.02</v>
      </c>
    </row>
    <row r="65" spans="1:11" ht="14.4" customHeight="1" x14ac:dyDescent="0.3">
      <c r="A65" s="661" t="s">
        <v>542</v>
      </c>
      <c r="B65" s="662" t="s">
        <v>543</v>
      </c>
      <c r="C65" s="663" t="s">
        <v>547</v>
      </c>
      <c r="D65" s="664" t="s">
        <v>2116</v>
      </c>
      <c r="E65" s="663" t="s">
        <v>5264</v>
      </c>
      <c r="F65" s="664" t="s">
        <v>5265</v>
      </c>
      <c r="G65" s="663" t="s">
        <v>4728</v>
      </c>
      <c r="H65" s="663" t="s">
        <v>4729</v>
      </c>
      <c r="I65" s="665">
        <v>1.9877777777777779</v>
      </c>
      <c r="J65" s="665">
        <v>2000</v>
      </c>
      <c r="K65" s="666">
        <v>3977</v>
      </c>
    </row>
    <row r="66" spans="1:11" ht="14.4" customHeight="1" x14ac:dyDescent="0.3">
      <c r="A66" s="661" t="s">
        <v>542</v>
      </c>
      <c r="B66" s="662" t="s">
        <v>543</v>
      </c>
      <c r="C66" s="663" t="s">
        <v>547</v>
      </c>
      <c r="D66" s="664" t="s">
        <v>2116</v>
      </c>
      <c r="E66" s="663" t="s">
        <v>5264</v>
      </c>
      <c r="F66" s="664" t="s">
        <v>5265</v>
      </c>
      <c r="G66" s="663" t="s">
        <v>4730</v>
      </c>
      <c r="H66" s="663" t="s">
        <v>4731</v>
      </c>
      <c r="I66" s="665">
        <v>2.044285714285714</v>
      </c>
      <c r="J66" s="665">
        <v>1000</v>
      </c>
      <c r="K66" s="666">
        <v>2047</v>
      </c>
    </row>
    <row r="67" spans="1:11" ht="14.4" customHeight="1" x14ac:dyDescent="0.3">
      <c r="A67" s="661" t="s">
        <v>542</v>
      </c>
      <c r="B67" s="662" t="s">
        <v>543</v>
      </c>
      <c r="C67" s="663" t="s">
        <v>547</v>
      </c>
      <c r="D67" s="664" t="s">
        <v>2116</v>
      </c>
      <c r="E67" s="663" t="s">
        <v>5264</v>
      </c>
      <c r="F67" s="664" t="s">
        <v>5265</v>
      </c>
      <c r="G67" s="663" t="s">
        <v>4732</v>
      </c>
      <c r="H67" s="663" t="s">
        <v>4733</v>
      </c>
      <c r="I67" s="665">
        <v>1.92</v>
      </c>
      <c r="J67" s="665">
        <v>50</v>
      </c>
      <c r="K67" s="666">
        <v>96</v>
      </c>
    </row>
    <row r="68" spans="1:11" ht="14.4" customHeight="1" x14ac:dyDescent="0.3">
      <c r="A68" s="661" t="s">
        <v>542</v>
      </c>
      <c r="B68" s="662" t="s">
        <v>543</v>
      </c>
      <c r="C68" s="663" t="s">
        <v>547</v>
      </c>
      <c r="D68" s="664" t="s">
        <v>2116</v>
      </c>
      <c r="E68" s="663" t="s">
        <v>5264</v>
      </c>
      <c r="F68" s="664" t="s">
        <v>5265</v>
      </c>
      <c r="G68" s="663" t="s">
        <v>4734</v>
      </c>
      <c r="H68" s="663" t="s">
        <v>4735</v>
      </c>
      <c r="I68" s="665">
        <v>1.5999999999999997E-2</v>
      </c>
      <c r="J68" s="665">
        <v>990</v>
      </c>
      <c r="K68" s="666">
        <v>16</v>
      </c>
    </row>
    <row r="69" spans="1:11" ht="14.4" customHeight="1" x14ac:dyDescent="0.3">
      <c r="A69" s="661" t="s">
        <v>542</v>
      </c>
      <c r="B69" s="662" t="s">
        <v>543</v>
      </c>
      <c r="C69" s="663" t="s">
        <v>547</v>
      </c>
      <c r="D69" s="664" t="s">
        <v>2116</v>
      </c>
      <c r="E69" s="663" t="s">
        <v>5264</v>
      </c>
      <c r="F69" s="664" t="s">
        <v>5265</v>
      </c>
      <c r="G69" s="663" t="s">
        <v>4736</v>
      </c>
      <c r="H69" s="663" t="s">
        <v>4737</v>
      </c>
      <c r="I69" s="665">
        <v>2.04</v>
      </c>
      <c r="J69" s="665">
        <v>500</v>
      </c>
      <c r="K69" s="666">
        <v>1020</v>
      </c>
    </row>
    <row r="70" spans="1:11" ht="14.4" customHeight="1" x14ac:dyDescent="0.3">
      <c r="A70" s="661" t="s">
        <v>542</v>
      </c>
      <c r="B70" s="662" t="s">
        <v>543</v>
      </c>
      <c r="C70" s="663" t="s">
        <v>547</v>
      </c>
      <c r="D70" s="664" t="s">
        <v>2116</v>
      </c>
      <c r="E70" s="663" t="s">
        <v>5264</v>
      </c>
      <c r="F70" s="664" t="s">
        <v>5265</v>
      </c>
      <c r="G70" s="663" t="s">
        <v>4738</v>
      </c>
      <c r="H70" s="663" t="s">
        <v>4739</v>
      </c>
      <c r="I70" s="665">
        <v>3.0711111111111111</v>
      </c>
      <c r="J70" s="665">
        <v>1850</v>
      </c>
      <c r="K70" s="666">
        <v>5679.5</v>
      </c>
    </row>
    <row r="71" spans="1:11" ht="14.4" customHeight="1" x14ac:dyDescent="0.3">
      <c r="A71" s="661" t="s">
        <v>542</v>
      </c>
      <c r="B71" s="662" t="s">
        <v>543</v>
      </c>
      <c r="C71" s="663" t="s">
        <v>547</v>
      </c>
      <c r="D71" s="664" t="s">
        <v>2116</v>
      </c>
      <c r="E71" s="663" t="s">
        <v>5264</v>
      </c>
      <c r="F71" s="664" t="s">
        <v>5265</v>
      </c>
      <c r="G71" s="663" t="s">
        <v>4740</v>
      </c>
      <c r="H71" s="663" t="s">
        <v>4741</v>
      </c>
      <c r="I71" s="665">
        <v>2.1640000000000001</v>
      </c>
      <c r="J71" s="665">
        <v>450</v>
      </c>
      <c r="K71" s="666">
        <v>974</v>
      </c>
    </row>
    <row r="72" spans="1:11" ht="14.4" customHeight="1" x14ac:dyDescent="0.3">
      <c r="A72" s="661" t="s">
        <v>542</v>
      </c>
      <c r="B72" s="662" t="s">
        <v>543</v>
      </c>
      <c r="C72" s="663" t="s">
        <v>547</v>
      </c>
      <c r="D72" s="664" t="s">
        <v>2116</v>
      </c>
      <c r="E72" s="663" t="s">
        <v>5264</v>
      </c>
      <c r="F72" s="664" t="s">
        <v>5265</v>
      </c>
      <c r="G72" s="663" t="s">
        <v>4742</v>
      </c>
      <c r="H72" s="663" t="s">
        <v>4743</v>
      </c>
      <c r="I72" s="665">
        <v>3.9933333333333336</v>
      </c>
      <c r="J72" s="665">
        <v>300</v>
      </c>
      <c r="K72" s="666">
        <v>1198</v>
      </c>
    </row>
    <row r="73" spans="1:11" ht="14.4" customHeight="1" x14ac:dyDescent="0.3">
      <c r="A73" s="661" t="s">
        <v>542</v>
      </c>
      <c r="B73" s="662" t="s">
        <v>543</v>
      </c>
      <c r="C73" s="663" t="s">
        <v>547</v>
      </c>
      <c r="D73" s="664" t="s">
        <v>2116</v>
      </c>
      <c r="E73" s="663" t="s">
        <v>5264</v>
      </c>
      <c r="F73" s="664" t="s">
        <v>5265</v>
      </c>
      <c r="G73" s="663" t="s">
        <v>4744</v>
      </c>
      <c r="H73" s="663" t="s">
        <v>4745</v>
      </c>
      <c r="I73" s="665">
        <v>37.15</v>
      </c>
      <c r="J73" s="665">
        <v>30</v>
      </c>
      <c r="K73" s="666">
        <v>1114.5</v>
      </c>
    </row>
    <row r="74" spans="1:11" ht="14.4" customHeight="1" x14ac:dyDescent="0.3">
      <c r="A74" s="661" t="s">
        <v>542</v>
      </c>
      <c r="B74" s="662" t="s">
        <v>543</v>
      </c>
      <c r="C74" s="663" t="s">
        <v>547</v>
      </c>
      <c r="D74" s="664" t="s">
        <v>2116</v>
      </c>
      <c r="E74" s="663" t="s">
        <v>5264</v>
      </c>
      <c r="F74" s="664" t="s">
        <v>5265</v>
      </c>
      <c r="G74" s="663" t="s">
        <v>4746</v>
      </c>
      <c r="H74" s="663" t="s">
        <v>4747</v>
      </c>
      <c r="I74" s="665">
        <v>2.1785714285714284</v>
      </c>
      <c r="J74" s="665">
        <v>1100</v>
      </c>
      <c r="K74" s="666">
        <v>2397</v>
      </c>
    </row>
    <row r="75" spans="1:11" ht="14.4" customHeight="1" x14ac:dyDescent="0.3">
      <c r="A75" s="661" t="s">
        <v>542</v>
      </c>
      <c r="B75" s="662" t="s">
        <v>543</v>
      </c>
      <c r="C75" s="663" t="s">
        <v>547</v>
      </c>
      <c r="D75" s="664" t="s">
        <v>2116</v>
      </c>
      <c r="E75" s="663" t="s">
        <v>5264</v>
      </c>
      <c r="F75" s="664" t="s">
        <v>5265</v>
      </c>
      <c r="G75" s="663" t="s">
        <v>4748</v>
      </c>
      <c r="H75" s="663" t="s">
        <v>4749</v>
      </c>
      <c r="I75" s="665">
        <v>6.05</v>
      </c>
      <c r="J75" s="665">
        <v>70</v>
      </c>
      <c r="K75" s="666">
        <v>423.5</v>
      </c>
    </row>
    <row r="76" spans="1:11" ht="14.4" customHeight="1" x14ac:dyDescent="0.3">
      <c r="A76" s="661" t="s">
        <v>542</v>
      </c>
      <c r="B76" s="662" t="s">
        <v>543</v>
      </c>
      <c r="C76" s="663" t="s">
        <v>547</v>
      </c>
      <c r="D76" s="664" t="s">
        <v>2116</v>
      </c>
      <c r="E76" s="663" t="s">
        <v>5264</v>
      </c>
      <c r="F76" s="664" t="s">
        <v>5265</v>
      </c>
      <c r="G76" s="663" t="s">
        <v>4750</v>
      </c>
      <c r="H76" s="663" t="s">
        <v>4751</v>
      </c>
      <c r="I76" s="665">
        <v>1.9357142857142855</v>
      </c>
      <c r="J76" s="665">
        <v>700</v>
      </c>
      <c r="K76" s="666">
        <v>1355.5</v>
      </c>
    </row>
    <row r="77" spans="1:11" ht="14.4" customHeight="1" x14ac:dyDescent="0.3">
      <c r="A77" s="661" t="s">
        <v>542</v>
      </c>
      <c r="B77" s="662" t="s">
        <v>543</v>
      </c>
      <c r="C77" s="663" t="s">
        <v>547</v>
      </c>
      <c r="D77" s="664" t="s">
        <v>2116</v>
      </c>
      <c r="E77" s="663" t="s">
        <v>5264</v>
      </c>
      <c r="F77" s="664" t="s">
        <v>5265</v>
      </c>
      <c r="G77" s="663" t="s">
        <v>4752</v>
      </c>
      <c r="H77" s="663" t="s">
        <v>4753</v>
      </c>
      <c r="I77" s="665">
        <v>2.91</v>
      </c>
      <c r="J77" s="665">
        <v>100</v>
      </c>
      <c r="K77" s="666">
        <v>291</v>
      </c>
    </row>
    <row r="78" spans="1:11" ht="14.4" customHeight="1" x14ac:dyDescent="0.3">
      <c r="A78" s="661" t="s">
        <v>542</v>
      </c>
      <c r="B78" s="662" t="s">
        <v>543</v>
      </c>
      <c r="C78" s="663" t="s">
        <v>547</v>
      </c>
      <c r="D78" s="664" t="s">
        <v>2116</v>
      </c>
      <c r="E78" s="663" t="s">
        <v>5264</v>
      </c>
      <c r="F78" s="664" t="s">
        <v>5265</v>
      </c>
      <c r="G78" s="663" t="s">
        <v>4754</v>
      </c>
      <c r="H78" s="663" t="s">
        <v>4755</v>
      </c>
      <c r="I78" s="665">
        <v>22.456666666666667</v>
      </c>
      <c r="J78" s="665">
        <v>70</v>
      </c>
      <c r="K78" s="666">
        <v>1568.42</v>
      </c>
    </row>
    <row r="79" spans="1:11" ht="14.4" customHeight="1" x14ac:dyDescent="0.3">
      <c r="A79" s="661" t="s">
        <v>542</v>
      </c>
      <c r="B79" s="662" t="s">
        <v>543</v>
      </c>
      <c r="C79" s="663" t="s">
        <v>547</v>
      </c>
      <c r="D79" s="664" t="s">
        <v>2116</v>
      </c>
      <c r="E79" s="663" t="s">
        <v>5264</v>
      </c>
      <c r="F79" s="664" t="s">
        <v>5265</v>
      </c>
      <c r="G79" s="663" t="s">
        <v>4756</v>
      </c>
      <c r="H79" s="663" t="s">
        <v>4757</v>
      </c>
      <c r="I79" s="665">
        <v>0.55249999999999999</v>
      </c>
      <c r="J79" s="665">
        <v>750</v>
      </c>
      <c r="K79" s="666">
        <v>414.5</v>
      </c>
    </row>
    <row r="80" spans="1:11" ht="14.4" customHeight="1" x14ac:dyDescent="0.3">
      <c r="A80" s="661" t="s">
        <v>542</v>
      </c>
      <c r="B80" s="662" t="s">
        <v>543</v>
      </c>
      <c r="C80" s="663" t="s">
        <v>547</v>
      </c>
      <c r="D80" s="664" t="s">
        <v>2116</v>
      </c>
      <c r="E80" s="663" t="s">
        <v>5264</v>
      </c>
      <c r="F80" s="664" t="s">
        <v>5265</v>
      </c>
      <c r="G80" s="663" t="s">
        <v>4758</v>
      </c>
      <c r="H80" s="663" t="s">
        <v>4759</v>
      </c>
      <c r="I80" s="665">
        <v>127.05</v>
      </c>
      <c r="J80" s="665">
        <v>5</v>
      </c>
      <c r="K80" s="666">
        <v>635.25</v>
      </c>
    </row>
    <row r="81" spans="1:11" ht="14.4" customHeight="1" x14ac:dyDescent="0.3">
      <c r="A81" s="661" t="s">
        <v>542</v>
      </c>
      <c r="B81" s="662" t="s">
        <v>543</v>
      </c>
      <c r="C81" s="663" t="s">
        <v>547</v>
      </c>
      <c r="D81" s="664" t="s">
        <v>2116</v>
      </c>
      <c r="E81" s="663" t="s">
        <v>5264</v>
      </c>
      <c r="F81" s="664" t="s">
        <v>5265</v>
      </c>
      <c r="G81" s="663" t="s">
        <v>4760</v>
      </c>
      <c r="H81" s="663" t="s">
        <v>4761</v>
      </c>
      <c r="I81" s="665">
        <v>17.981111111111112</v>
      </c>
      <c r="J81" s="665">
        <v>450</v>
      </c>
      <c r="K81" s="666">
        <v>8091.5</v>
      </c>
    </row>
    <row r="82" spans="1:11" ht="14.4" customHeight="1" x14ac:dyDescent="0.3">
      <c r="A82" s="661" t="s">
        <v>542</v>
      </c>
      <c r="B82" s="662" t="s">
        <v>543</v>
      </c>
      <c r="C82" s="663" t="s">
        <v>547</v>
      </c>
      <c r="D82" s="664" t="s">
        <v>2116</v>
      </c>
      <c r="E82" s="663" t="s">
        <v>5264</v>
      </c>
      <c r="F82" s="664" t="s">
        <v>5265</v>
      </c>
      <c r="G82" s="663" t="s">
        <v>4762</v>
      </c>
      <c r="H82" s="663" t="s">
        <v>4763</v>
      </c>
      <c r="I82" s="665">
        <v>17.981111111111112</v>
      </c>
      <c r="J82" s="665">
        <v>650</v>
      </c>
      <c r="K82" s="666">
        <v>11687.5</v>
      </c>
    </row>
    <row r="83" spans="1:11" ht="14.4" customHeight="1" x14ac:dyDescent="0.3">
      <c r="A83" s="661" t="s">
        <v>542</v>
      </c>
      <c r="B83" s="662" t="s">
        <v>543</v>
      </c>
      <c r="C83" s="663" t="s">
        <v>547</v>
      </c>
      <c r="D83" s="664" t="s">
        <v>2116</v>
      </c>
      <c r="E83" s="663" t="s">
        <v>5264</v>
      </c>
      <c r="F83" s="664" t="s">
        <v>5265</v>
      </c>
      <c r="G83" s="663" t="s">
        <v>4764</v>
      </c>
      <c r="H83" s="663" t="s">
        <v>4765</v>
      </c>
      <c r="I83" s="665">
        <v>11.5</v>
      </c>
      <c r="J83" s="665">
        <v>5</v>
      </c>
      <c r="K83" s="666">
        <v>57.5</v>
      </c>
    </row>
    <row r="84" spans="1:11" ht="14.4" customHeight="1" x14ac:dyDescent="0.3">
      <c r="A84" s="661" t="s">
        <v>542</v>
      </c>
      <c r="B84" s="662" t="s">
        <v>543</v>
      </c>
      <c r="C84" s="663" t="s">
        <v>547</v>
      </c>
      <c r="D84" s="664" t="s">
        <v>2116</v>
      </c>
      <c r="E84" s="663" t="s">
        <v>5264</v>
      </c>
      <c r="F84" s="664" t="s">
        <v>5265</v>
      </c>
      <c r="G84" s="663" t="s">
        <v>4766</v>
      </c>
      <c r="H84" s="663" t="s">
        <v>4767</v>
      </c>
      <c r="I84" s="665">
        <v>14.719999999999999</v>
      </c>
      <c r="J84" s="665">
        <v>140</v>
      </c>
      <c r="K84" s="666">
        <v>2049.2999999999997</v>
      </c>
    </row>
    <row r="85" spans="1:11" ht="14.4" customHeight="1" x14ac:dyDescent="0.3">
      <c r="A85" s="661" t="s">
        <v>542</v>
      </c>
      <c r="B85" s="662" t="s">
        <v>543</v>
      </c>
      <c r="C85" s="663" t="s">
        <v>547</v>
      </c>
      <c r="D85" s="664" t="s">
        <v>2116</v>
      </c>
      <c r="E85" s="663" t="s">
        <v>5264</v>
      </c>
      <c r="F85" s="664" t="s">
        <v>5265</v>
      </c>
      <c r="G85" s="663" t="s">
        <v>4768</v>
      </c>
      <c r="H85" s="663" t="s">
        <v>4769</v>
      </c>
      <c r="I85" s="665">
        <v>12.036666666666665</v>
      </c>
      <c r="J85" s="665">
        <v>150</v>
      </c>
      <c r="K85" s="666">
        <v>1809.6</v>
      </c>
    </row>
    <row r="86" spans="1:11" ht="14.4" customHeight="1" x14ac:dyDescent="0.3">
      <c r="A86" s="661" t="s">
        <v>542</v>
      </c>
      <c r="B86" s="662" t="s">
        <v>543</v>
      </c>
      <c r="C86" s="663" t="s">
        <v>547</v>
      </c>
      <c r="D86" s="664" t="s">
        <v>2116</v>
      </c>
      <c r="E86" s="663" t="s">
        <v>5264</v>
      </c>
      <c r="F86" s="664" t="s">
        <v>5265</v>
      </c>
      <c r="G86" s="663" t="s">
        <v>4770</v>
      </c>
      <c r="H86" s="663" t="s">
        <v>4771</v>
      </c>
      <c r="I86" s="665">
        <v>2.5149999999999997</v>
      </c>
      <c r="J86" s="665">
        <v>750</v>
      </c>
      <c r="K86" s="666">
        <v>1886.5</v>
      </c>
    </row>
    <row r="87" spans="1:11" ht="14.4" customHeight="1" x14ac:dyDescent="0.3">
      <c r="A87" s="661" t="s">
        <v>542</v>
      </c>
      <c r="B87" s="662" t="s">
        <v>543</v>
      </c>
      <c r="C87" s="663" t="s">
        <v>547</v>
      </c>
      <c r="D87" s="664" t="s">
        <v>2116</v>
      </c>
      <c r="E87" s="663" t="s">
        <v>5264</v>
      </c>
      <c r="F87" s="664" t="s">
        <v>5265</v>
      </c>
      <c r="G87" s="663" t="s">
        <v>4772</v>
      </c>
      <c r="H87" s="663" t="s">
        <v>4773</v>
      </c>
      <c r="I87" s="665">
        <v>1.9309999999999998</v>
      </c>
      <c r="J87" s="665">
        <v>4600</v>
      </c>
      <c r="K87" s="666">
        <v>8882</v>
      </c>
    </row>
    <row r="88" spans="1:11" ht="14.4" customHeight="1" x14ac:dyDescent="0.3">
      <c r="A88" s="661" t="s">
        <v>542</v>
      </c>
      <c r="B88" s="662" t="s">
        <v>543</v>
      </c>
      <c r="C88" s="663" t="s">
        <v>547</v>
      </c>
      <c r="D88" s="664" t="s">
        <v>2116</v>
      </c>
      <c r="E88" s="663" t="s">
        <v>5264</v>
      </c>
      <c r="F88" s="664" t="s">
        <v>5265</v>
      </c>
      <c r="G88" s="663" t="s">
        <v>4774</v>
      </c>
      <c r="H88" s="663" t="s">
        <v>4775</v>
      </c>
      <c r="I88" s="665">
        <v>5.2075000000000005</v>
      </c>
      <c r="J88" s="665">
        <v>110</v>
      </c>
      <c r="K88" s="666">
        <v>572.70000000000005</v>
      </c>
    </row>
    <row r="89" spans="1:11" ht="14.4" customHeight="1" x14ac:dyDescent="0.3">
      <c r="A89" s="661" t="s">
        <v>542</v>
      </c>
      <c r="B89" s="662" t="s">
        <v>543</v>
      </c>
      <c r="C89" s="663" t="s">
        <v>547</v>
      </c>
      <c r="D89" s="664" t="s">
        <v>2116</v>
      </c>
      <c r="E89" s="663" t="s">
        <v>5264</v>
      </c>
      <c r="F89" s="664" t="s">
        <v>5265</v>
      </c>
      <c r="G89" s="663" t="s">
        <v>4776</v>
      </c>
      <c r="H89" s="663" t="s">
        <v>4777</v>
      </c>
      <c r="I89" s="665">
        <v>1.27</v>
      </c>
      <c r="J89" s="665">
        <v>150</v>
      </c>
      <c r="K89" s="666">
        <v>190.5</v>
      </c>
    </row>
    <row r="90" spans="1:11" ht="14.4" customHeight="1" x14ac:dyDescent="0.3">
      <c r="A90" s="661" t="s">
        <v>542</v>
      </c>
      <c r="B90" s="662" t="s">
        <v>543</v>
      </c>
      <c r="C90" s="663" t="s">
        <v>547</v>
      </c>
      <c r="D90" s="664" t="s">
        <v>2116</v>
      </c>
      <c r="E90" s="663" t="s">
        <v>5264</v>
      </c>
      <c r="F90" s="664" t="s">
        <v>5265</v>
      </c>
      <c r="G90" s="663" t="s">
        <v>4778</v>
      </c>
      <c r="H90" s="663" t="s">
        <v>4779</v>
      </c>
      <c r="I90" s="665">
        <v>21.232499999999998</v>
      </c>
      <c r="J90" s="665">
        <v>20</v>
      </c>
      <c r="K90" s="666">
        <v>424.65000000000003</v>
      </c>
    </row>
    <row r="91" spans="1:11" ht="14.4" customHeight="1" x14ac:dyDescent="0.3">
      <c r="A91" s="661" t="s">
        <v>542</v>
      </c>
      <c r="B91" s="662" t="s">
        <v>543</v>
      </c>
      <c r="C91" s="663" t="s">
        <v>547</v>
      </c>
      <c r="D91" s="664" t="s">
        <v>2116</v>
      </c>
      <c r="E91" s="663" t="s">
        <v>5264</v>
      </c>
      <c r="F91" s="664" t="s">
        <v>5265</v>
      </c>
      <c r="G91" s="663" t="s">
        <v>4780</v>
      </c>
      <c r="H91" s="663" t="s">
        <v>4781</v>
      </c>
      <c r="I91" s="665">
        <v>21.237272727272725</v>
      </c>
      <c r="J91" s="665">
        <v>430</v>
      </c>
      <c r="K91" s="666">
        <v>9131.9</v>
      </c>
    </row>
    <row r="92" spans="1:11" ht="14.4" customHeight="1" x14ac:dyDescent="0.3">
      <c r="A92" s="661" t="s">
        <v>542</v>
      </c>
      <c r="B92" s="662" t="s">
        <v>543</v>
      </c>
      <c r="C92" s="663" t="s">
        <v>547</v>
      </c>
      <c r="D92" s="664" t="s">
        <v>2116</v>
      </c>
      <c r="E92" s="663" t="s">
        <v>5264</v>
      </c>
      <c r="F92" s="664" t="s">
        <v>5265</v>
      </c>
      <c r="G92" s="663" t="s">
        <v>4782</v>
      </c>
      <c r="H92" s="663" t="s">
        <v>4783</v>
      </c>
      <c r="I92" s="665">
        <v>11.4975</v>
      </c>
      <c r="J92" s="665">
        <v>90</v>
      </c>
      <c r="K92" s="666">
        <v>1034.8</v>
      </c>
    </row>
    <row r="93" spans="1:11" ht="14.4" customHeight="1" x14ac:dyDescent="0.3">
      <c r="A93" s="661" t="s">
        <v>542</v>
      </c>
      <c r="B93" s="662" t="s">
        <v>543</v>
      </c>
      <c r="C93" s="663" t="s">
        <v>547</v>
      </c>
      <c r="D93" s="664" t="s">
        <v>2116</v>
      </c>
      <c r="E93" s="663" t="s">
        <v>5264</v>
      </c>
      <c r="F93" s="664" t="s">
        <v>5265</v>
      </c>
      <c r="G93" s="663" t="s">
        <v>4784</v>
      </c>
      <c r="H93" s="663" t="s">
        <v>4785</v>
      </c>
      <c r="I93" s="665">
        <v>6.65</v>
      </c>
      <c r="J93" s="665">
        <v>8</v>
      </c>
      <c r="K93" s="666">
        <v>53.2</v>
      </c>
    </row>
    <row r="94" spans="1:11" ht="14.4" customHeight="1" x14ac:dyDescent="0.3">
      <c r="A94" s="661" t="s">
        <v>542</v>
      </c>
      <c r="B94" s="662" t="s">
        <v>543</v>
      </c>
      <c r="C94" s="663" t="s">
        <v>547</v>
      </c>
      <c r="D94" s="664" t="s">
        <v>2116</v>
      </c>
      <c r="E94" s="663" t="s">
        <v>5264</v>
      </c>
      <c r="F94" s="664" t="s">
        <v>5265</v>
      </c>
      <c r="G94" s="663" t="s">
        <v>4786</v>
      </c>
      <c r="H94" s="663" t="s">
        <v>4787</v>
      </c>
      <c r="I94" s="665">
        <v>6.66</v>
      </c>
      <c r="J94" s="665">
        <v>3</v>
      </c>
      <c r="K94" s="666">
        <v>19.98</v>
      </c>
    </row>
    <row r="95" spans="1:11" ht="14.4" customHeight="1" x14ac:dyDescent="0.3">
      <c r="A95" s="661" t="s">
        <v>542</v>
      </c>
      <c r="B95" s="662" t="s">
        <v>543</v>
      </c>
      <c r="C95" s="663" t="s">
        <v>547</v>
      </c>
      <c r="D95" s="664" t="s">
        <v>2116</v>
      </c>
      <c r="E95" s="663" t="s">
        <v>5264</v>
      </c>
      <c r="F95" s="664" t="s">
        <v>5265</v>
      </c>
      <c r="G95" s="663" t="s">
        <v>4788</v>
      </c>
      <c r="H95" s="663" t="s">
        <v>4789</v>
      </c>
      <c r="I95" s="665">
        <v>0.47749999999999998</v>
      </c>
      <c r="J95" s="665">
        <v>1900</v>
      </c>
      <c r="K95" s="666">
        <v>908</v>
      </c>
    </row>
    <row r="96" spans="1:11" ht="14.4" customHeight="1" x14ac:dyDescent="0.3">
      <c r="A96" s="661" t="s">
        <v>542</v>
      </c>
      <c r="B96" s="662" t="s">
        <v>543</v>
      </c>
      <c r="C96" s="663" t="s">
        <v>547</v>
      </c>
      <c r="D96" s="664" t="s">
        <v>2116</v>
      </c>
      <c r="E96" s="663" t="s">
        <v>5264</v>
      </c>
      <c r="F96" s="664" t="s">
        <v>5265</v>
      </c>
      <c r="G96" s="663" t="s">
        <v>4790</v>
      </c>
      <c r="H96" s="663" t="s">
        <v>4791</v>
      </c>
      <c r="I96" s="665">
        <v>4.03</v>
      </c>
      <c r="J96" s="665">
        <v>150</v>
      </c>
      <c r="K96" s="666">
        <v>604.5</v>
      </c>
    </row>
    <row r="97" spans="1:11" ht="14.4" customHeight="1" x14ac:dyDescent="0.3">
      <c r="A97" s="661" t="s">
        <v>542</v>
      </c>
      <c r="B97" s="662" t="s">
        <v>543</v>
      </c>
      <c r="C97" s="663" t="s">
        <v>547</v>
      </c>
      <c r="D97" s="664" t="s">
        <v>2116</v>
      </c>
      <c r="E97" s="663" t="s">
        <v>5264</v>
      </c>
      <c r="F97" s="664" t="s">
        <v>5265</v>
      </c>
      <c r="G97" s="663" t="s">
        <v>4792</v>
      </c>
      <c r="H97" s="663" t="s">
        <v>4793</v>
      </c>
      <c r="I97" s="665">
        <v>2.33</v>
      </c>
      <c r="J97" s="665">
        <v>100</v>
      </c>
      <c r="K97" s="666">
        <v>233</v>
      </c>
    </row>
    <row r="98" spans="1:11" ht="14.4" customHeight="1" x14ac:dyDescent="0.3">
      <c r="A98" s="661" t="s">
        <v>542</v>
      </c>
      <c r="B98" s="662" t="s">
        <v>543</v>
      </c>
      <c r="C98" s="663" t="s">
        <v>547</v>
      </c>
      <c r="D98" s="664" t="s">
        <v>2116</v>
      </c>
      <c r="E98" s="663" t="s">
        <v>5264</v>
      </c>
      <c r="F98" s="664" t="s">
        <v>5265</v>
      </c>
      <c r="G98" s="663" t="s">
        <v>4794</v>
      </c>
      <c r="H98" s="663" t="s">
        <v>4795</v>
      </c>
      <c r="I98" s="665">
        <v>9.2000000000000011</v>
      </c>
      <c r="J98" s="665">
        <v>1350</v>
      </c>
      <c r="K98" s="666">
        <v>12420</v>
      </c>
    </row>
    <row r="99" spans="1:11" ht="14.4" customHeight="1" x14ac:dyDescent="0.3">
      <c r="A99" s="661" t="s">
        <v>542</v>
      </c>
      <c r="B99" s="662" t="s">
        <v>543</v>
      </c>
      <c r="C99" s="663" t="s">
        <v>547</v>
      </c>
      <c r="D99" s="664" t="s">
        <v>2116</v>
      </c>
      <c r="E99" s="663" t="s">
        <v>5264</v>
      </c>
      <c r="F99" s="664" t="s">
        <v>5265</v>
      </c>
      <c r="G99" s="663" t="s">
        <v>4794</v>
      </c>
      <c r="H99" s="663" t="s">
        <v>4796</v>
      </c>
      <c r="I99" s="665">
        <v>9.1999999999999993</v>
      </c>
      <c r="J99" s="665">
        <v>1200</v>
      </c>
      <c r="K99" s="666">
        <v>11040</v>
      </c>
    </row>
    <row r="100" spans="1:11" ht="14.4" customHeight="1" x14ac:dyDescent="0.3">
      <c r="A100" s="661" t="s">
        <v>542</v>
      </c>
      <c r="B100" s="662" t="s">
        <v>543</v>
      </c>
      <c r="C100" s="663" t="s">
        <v>547</v>
      </c>
      <c r="D100" s="664" t="s">
        <v>2116</v>
      </c>
      <c r="E100" s="663" t="s">
        <v>5264</v>
      </c>
      <c r="F100" s="664" t="s">
        <v>5265</v>
      </c>
      <c r="G100" s="663" t="s">
        <v>4797</v>
      </c>
      <c r="H100" s="663" t="s">
        <v>4798</v>
      </c>
      <c r="I100" s="665">
        <v>172.5</v>
      </c>
      <c r="J100" s="665">
        <v>1</v>
      </c>
      <c r="K100" s="666">
        <v>172.5</v>
      </c>
    </row>
    <row r="101" spans="1:11" ht="14.4" customHeight="1" x14ac:dyDescent="0.3">
      <c r="A101" s="661" t="s">
        <v>542</v>
      </c>
      <c r="B101" s="662" t="s">
        <v>543</v>
      </c>
      <c r="C101" s="663" t="s">
        <v>547</v>
      </c>
      <c r="D101" s="664" t="s">
        <v>2116</v>
      </c>
      <c r="E101" s="663" t="s">
        <v>5264</v>
      </c>
      <c r="F101" s="664" t="s">
        <v>5265</v>
      </c>
      <c r="G101" s="663" t="s">
        <v>4799</v>
      </c>
      <c r="H101" s="663" t="s">
        <v>4800</v>
      </c>
      <c r="I101" s="665">
        <v>14.52</v>
      </c>
      <c r="J101" s="665">
        <v>20</v>
      </c>
      <c r="K101" s="666">
        <v>290.39999999999998</v>
      </c>
    </row>
    <row r="102" spans="1:11" ht="14.4" customHeight="1" x14ac:dyDescent="0.3">
      <c r="A102" s="661" t="s">
        <v>542</v>
      </c>
      <c r="B102" s="662" t="s">
        <v>543</v>
      </c>
      <c r="C102" s="663" t="s">
        <v>547</v>
      </c>
      <c r="D102" s="664" t="s">
        <v>2116</v>
      </c>
      <c r="E102" s="663" t="s">
        <v>5264</v>
      </c>
      <c r="F102" s="664" t="s">
        <v>5265</v>
      </c>
      <c r="G102" s="663" t="s">
        <v>4801</v>
      </c>
      <c r="H102" s="663" t="s">
        <v>4802</v>
      </c>
      <c r="I102" s="665">
        <v>12.1</v>
      </c>
      <c r="J102" s="665">
        <v>2</v>
      </c>
      <c r="K102" s="666">
        <v>24.2</v>
      </c>
    </row>
    <row r="103" spans="1:11" ht="14.4" customHeight="1" x14ac:dyDescent="0.3">
      <c r="A103" s="661" t="s">
        <v>542</v>
      </c>
      <c r="B103" s="662" t="s">
        <v>543</v>
      </c>
      <c r="C103" s="663" t="s">
        <v>547</v>
      </c>
      <c r="D103" s="664" t="s">
        <v>2116</v>
      </c>
      <c r="E103" s="663" t="s">
        <v>5264</v>
      </c>
      <c r="F103" s="664" t="s">
        <v>5265</v>
      </c>
      <c r="G103" s="663" t="s">
        <v>4803</v>
      </c>
      <c r="H103" s="663" t="s">
        <v>4804</v>
      </c>
      <c r="I103" s="665">
        <v>75.02</v>
      </c>
      <c r="J103" s="665">
        <v>1</v>
      </c>
      <c r="K103" s="666">
        <v>75.02</v>
      </c>
    </row>
    <row r="104" spans="1:11" ht="14.4" customHeight="1" x14ac:dyDescent="0.3">
      <c r="A104" s="661" t="s">
        <v>542</v>
      </c>
      <c r="B104" s="662" t="s">
        <v>543</v>
      </c>
      <c r="C104" s="663" t="s">
        <v>547</v>
      </c>
      <c r="D104" s="664" t="s">
        <v>2116</v>
      </c>
      <c r="E104" s="663" t="s">
        <v>5264</v>
      </c>
      <c r="F104" s="664" t="s">
        <v>5265</v>
      </c>
      <c r="G104" s="663" t="s">
        <v>4805</v>
      </c>
      <c r="H104" s="663" t="s">
        <v>4806</v>
      </c>
      <c r="I104" s="665">
        <v>343.54</v>
      </c>
      <c r="J104" s="665">
        <v>1</v>
      </c>
      <c r="K104" s="666">
        <v>343.54</v>
      </c>
    </row>
    <row r="105" spans="1:11" ht="14.4" customHeight="1" x14ac:dyDescent="0.3">
      <c r="A105" s="661" t="s">
        <v>542</v>
      </c>
      <c r="B105" s="662" t="s">
        <v>543</v>
      </c>
      <c r="C105" s="663" t="s">
        <v>547</v>
      </c>
      <c r="D105" s="664" t="s">
        <v>2116</v>
      </c>
      <c r="E105" s="663" t="s">
        <v>5264</v>
      </c>
      <c r="F105" s="664" t="s">
        <v>5265</v>
      </c>
      <c r="G105" s="663" t="s">
        <v>4807</v>
      </c>
      <c r="H105" s="663" t="s">
        <v>4808</v>
      </c>
      <c r="I105" s="665">
        <v>136.54500000000002</v>
      </c>
      <c r="J105" s="665">
        <v>6</v>
      </c>
      <c r="K105" s="666">
        <v>819.28</v>
      </c>
    </row>
    <row r="106" spans="1:11" ht="14.4" customHeight="1" x14ac:dyDescent="0.3">
      <c r="A106" s="661" t="s">
        <v>542</v>
      </c>
      <c r="B106" s="662" t="s">
        <v>543</v>
      </c>
      <c r="C106" s="663" t="s">
        <v>547</v>
      </c>
      <c r="D106" s="664" t="s">
        <v>2116</v>
      </c>
      <c r="E106" s="663" t="s">
        <v>5264</v>
      </c>
      <c r="F106" s="664" t="s">
        <v>5265</v>
      </c>
      <c r="G106" s="663" t="s">
        <v>4809</v>
      </c>
      <c r="H106" s="663" t="s">
        <v>4810</v>
      </c>
      <c r="I106" s="665">
        <v>3.4166666666666665</v>
      </c>
      <c r="J106" s="665">
        <v>880</v>
      </c>
      <c r="K106" s="666">
        <v>3006</v>
      </c>
    </row>
    <row r="107" spans="1:11" ht="14.4" customHeight="1" x14ac:dyDescent="0.3">
      <c r="A107" s="661" t="s">
        <v>542</v>
      </c>
      <c r="B107" s="662" t="s">
        <v>543</v>
      </c>
      <c r="C107" s="663" t="s">
        <v>547</v>
      </c>
      <c r="D107" s="664" t="s">
        <v>2116</v>
      </c>
      <c r="E107" s="663" t="s">
        <v>5264</v>
      </c>
      <c r="F107" s="664" t="s">
        <v>5265</v>
      </c>
      <c r="G107" s="663" t="s">
        <v>4811</v>
      </c>
      <c r="H107" s="663" t="s">
        <v>4812</v>
      </c>
      <c r="I107" s="665">
        <v>6.0775000000000006</v>
      </c>
      <c r="J107" s="665">
        <v>160</v>
      </c>
      <c r="K107" s="666">
        <v>972.4</v>
      </c>
    </row>
    <row r="108" spans="1:11" ht="14.4" customHeight="1" x14ac:dyDescent="0.3">
      <c r="A108" s="661" t="s">
        <v>542</v>
      </c>
      <c r="B108" s="662" t="s">
        <v>543</v>
      </c>
      <c r="C108" s="663" t="s">
        <v>547</v>
      </c>
      <c r="D108" s="664" t="s">
        <v>2116</v>
      </c>
      <c r="E108" s="663" t="s">
        <v>5264</v>
      </c>
      <c r="F108" s="664" t="s">
        <v>5265</v>
      </c>
      <c r="G108" s="663" t="s">
        <v>4813</v>
      </c>
      <c r="H108" s="663" t="s">
        <v>4814</v>
      </c>
      <c r="I108" s="665">
        <v>9.4339999999999993</v>
      </c>
      <c r="J108" s="665">
        <v>120</v>
      </c>
      <c r="K108" s="666">
        <v>1131.9000000000001</v>
      </c>
    </row>
    <row r="109" spans="1:11" ht="14.4" customHeight="1" x14ac:dyDescent="0.3">
      <c r="A109" s="661" t="s">
        <v>542</v>
      </c>
      <c r="B109" s="662" t="s">
        <v>543</v>
      </c>
      <c r="C109" s="663" t="s">
        <v>547</v>
      </c>
      <c r="D109" s="664" t="s">
        <v>2116</v>
      </c>
      <c r="E109" s="663" t="s">
        <v>5264</v>
      </c>
      <c r="F109" s="664" t="s">
        <v>5265</v>
      </c>
      <c r="G109" s="663" t="s">
        <v>4815</v>
      </c>
      <c r="H109" s="663" t="s">
        <v>4816</v>
      </c>
      <c r="I109" s="665">
        <v>62.78</v>
      </c>
      <c r="J109" s="665">
        <v>4</v>
      </c>
      <c r="K109" s="666">
        <v>251.12</v>
      </c>
    </row>
    <row r="110" spans="1:11" ht="14.4" customHeight="1" x14ac:dyDescent="0.3">
      <c r="A110" s="661" t="s">
        <v>542</v>
      </c>
      <c r="B110" s="662" t="s">
        <v>543</v>
      </c>
      <c r="C110" s="663" t="s">
        <v>547</v>
      </c>
      <c r="D110" s="664" t="s">
        <v>2116</v>
      </c>
      <c r="E110" s="663" t="s">
        <v>5264</v>
      </c>
      <c r="F110" s="664" t="s">
        <v>5265</v>
      </c>
      <c r="G110" s="663" t="s">
        <v>4817</v>
      </c>
      <c r="H110" s="663" t="s">
        <v>4818</v>
      </c>
      <c r="I110" s="665">
        <v>159.19999999999999</v>
      </c>
      <c r="J110" s="665">
        <v>2</v>
      </c>
      <c r="K110" s="666">
        <v>318.39999999999998</v>
      </c>
    </row>
    <row r="111" spans="1:11" ht="14.4" customHeight="1" x14ac:dyDescent="0.3">
      <c r="A111" s="661" t="s">
        <v>542</v>
      </c>
      <c r="B111" s="662" t="s">
        <v>543</v>
      </c>
      <c r="C111" s="663" t="s">
        <v>547</v>
      </c>
      <c r="D111" s="664" t="s">
        <v>2116</v>
      </c>
      <c r="E111" s="663" t="s">
        <v>5264</v>
      </c>
      <c r="F111" s="664" t="s">
        <v>5265</v>
      </c>
      <c r="G111" s="663" t="s">
        <v>4819</v>
      </c>
      <c r="H111" s="663" t="s">
        <v>4820</v>
      </c>
      <c r="I111" s="665">
        <v>12.1</v>
      </c>
      <c r="J111" s="665">
        <v>1</v>
      </c>
      <c r="K111" s="666">
        <v>12.1</v>
      </c>
    </row>
    <row r="112" spans="1:11" ht="14.4" customHeight="1" x14ac:dyDescent="0.3">
      <c r="A112" s="661" t="s">
        <v>542</v>
      </c>
      <c r="B112" s="662" t="s">
        <v>543</v>
      </c>
      <c r="C112" s="663" t="s">
        <v>547</v>
      </c>
      <c r="D112" s="664" t="s">
        <v>2116</v>
      </c>
      <c r="E112" s="663" t="s">
        <v>5264</v>
      </c>
      <c r="F112" s="664" t="s">
        <v>5265</v>
      </c>
      <c r="G112" s="663" t="s">
        <v>4821</v>
      </c>
      <c r="H112" s="663" t="s">
        <v>4822</v>
      </c>
      <c r="I112" s="665">
        <v>145.15</v>
      </c>
      <c r="J112" s="665">
        <v>2</v>
      </c>
      <c r="K112" s="666">
        <v>290.3</v>
      </c>
    </row>
    <row r="113" spans="1:11" ht="14.4" customHeight="1" x14ac:dyDescent="0.3">
      <c r="A113" s="661" t="s">
        <v>542</v>
      </c>
      <c r="B113" s="662" t="s">
        <v>543</v>
      </c>
      <c r="C113" s="663" t="s">
        <v>547</v>
      </c>
      <c r="D113" s="664" t="s">
        <v>2116</v>
      </c>
      <c r="E113" s="663" t="s">
        <v>5264</v>
      </c>
      <c r="F113" s="664" t="s">
        <v>5265</v>
      </c>
      <c r="G113" s="663" t="s">
        <v>4823</v>
      </c>
      <c r="H113" s="663" t="s">
        <v>4824</v>
      </c>
      <c r="I113" s="665">
        <v>9.68</v>
      </c>
      <c r="J113" s="665">
        <v>20</v>
      </c>
      <c r="K113" s="666">
        <v>193.6</v>
      </c>
    </row>
    <row r="114" spans="1:11" ht="14.4" customHeight="1" x14ac:dyDescent="0.3">
      <c r="A114" s="661" t="s">
        <v>542</v>
      </c>
      <c r="B114" s="662" t="s">
        <v>543</v>
      </c>
      <c r="C114" s="663" t="s">
        <v>547</v>
      </c>
      <c r="D114" s="664" t="s">
        <v>2116</v>
      </c>
      <c r="E114" s="663" t="s">
        <v>5264</v>
      </c>
      <c r="F114" s="664" t="s">
        <v>5265</v>
      </c>
      <c r="G114" s="663" t="s">
        <v>4825</v>
      </c>
      <c r="H114" s="663" t="s">
        <v>4826</v>
      </c>
      <c r="I114" s="665">
        <v>75</v>
      </c>
      <c r="J114" s="665">
        <v>1</v>
      </c>
      <c r="K114" s="666">
        <v>75</v>
      </c>
    </row>
    <row r="115" spans="1:11" ht="14.4" customHeight="1" x14ac:dyDescent="0.3">
      <c r="A115" s="661" t="s">
        <v>542</v>
      </c>
      <c r="B115" s="662" t="s">
        <v>543</v>
      </c>
      <c r="C115" s="663" t="s">
        <v>547</v>
      </c>
      <c r="D115" s="664" t="s">
        <v>2116</v>
      </c>
      <c r="E115" s="663" t="s">
        <v>5266</v>
      </c>
      <c r="F115" s="664" t="s">
        <v>5267</v>
      </c>
      <c r="G115" s="663" t="s">
        <v>4827</v>
      </c>
      <c r="H115" s="663" t="s">
        <v>4828</v>
      </c>
      <c r="I115" s="665">
        <v>50.82</v>
      </c>
      <c r="J115" s="665">
        <v>1</v>
      </c>
      <c r="K115" s="666">
        <v>50.82</v>
      </c>
    </row>
    <row r="116" spans="1:11" ht="14.4" customHeight="1" x14ac:dyDescent="0.3">
      <c r="A116" s="661" t="s">
        <v>542</v>
      </c>
      <c r="B116" s="662" t="s">
        <v>543</v>
      </c>
      <c r="C116" s="663" t="s">
        <v>547</v>
      </c>
      <c r="D116" s="664" t="s">
        <v>2116</v>
      </c>
      <c r="E116" s="663" t="s">
        <v>5266</v>
      </c>
      <c r="F116" s="664" t="s">
        <v>5267</v>
      </c>
      <c r="G116" s="663" t="s">
        <v>4829</v>
      </c>
      <c r="H116" s="663" t="s">
        <v>4830</v>
      </c>
      <c r="I116" s="665">
        <v>3.0925000000000002</v>
      </c>
      <c r="J116" s="665">
        <v>375</v>
      </c>
      <c r="K116" s="666">
        <v>1163.6199999999999</v>
      </c>
    </row>
    <row r="117" spans="1:11" ht="14.4" customHeight="1" x14ac:dyDescent="0.3">
      <c r="A117" s="661" t="s">
        <v>542</v>
      </c>
      <c r="B117" s="662" t="s">
        <v>543</v>
      </c>
      <c r="C117" s="663" t="s">
        <v>547</v>
      </c>
      <c r="D117" s="664" t="s">
        <v>2116</v>
      </c>
      <c r="E117" s="663" t="s">
        <v>5266</v>
      </c>
      <c r="F117" s="664" t="s">
        <v>5267</v>
      </c>
      <c r="G117" s="663" t="s">
        <v>4831</v>
      </c>
      <c r="H117" s="663" t="s">
        <v>4832</v>
      </c>
      <c r="I117" s="665">
        <v>87.12</v>
      </c>
      <c r="J117" s="665">
        <v>1</v>
      </c>
      <c r="K117" s="666">
        <v>87.12</v>
      </c>
    </row>
    <row r="118" spans="1:11" ht="14.4" customHeight="1" x14ac:dyDescent="0.3">
      <c r="A118" s="661" t="s">
        <v>542</v>
      </c>
      <c r="B118" s="662" t="s">
        <v>543</v>
      </c>
      <c r="C118" s="663" t="s">
        <v>547</v>
      </c>
      <c r="D118" s="664" t="s">
        <v>2116</v>
      </c>
      <c r="E118" s="663" t="s">
        <v>5268</v>
      </c>
      <c r="F118" s="664" t="s">
        <v>5269</v>
      </c>
      <c r="G118" s="663" t="s">
        <v>4833</v>
      </c>
      <c r="H118" s="663" t="s">
        <v>4834</v>
      </c>
      <c r="I118" s="665">
        <v>165.67</v>
      </c>
      <c r="J118" s="665">
        <v>1</v>
      </c>
      <c r="K118" s="666">
        <v>165.67</v>
      </c>
    </row>
    <row r="119" spans="1:11" ht="14.4" customHeight="1" x14ac:dyDescent="0.3">
      <c r="A119" s="661" t="s">
        <v>542</v>
      </c>
      <c r="B119" s="662" t="s">
        <v>543</v>
      </c>
      <c r="C119" s="663" t="s">
        <v>547</v>
      </c>
      <c r="D119" s="664" t="s">
        <v>2116</v>
      </c>
      <c r="E119" s="663" t="s">
        <v>5270</v>
      </c>
      <c r="F119" s="664" t="s">
        <v>5271</v>
      </c>
      <c r="G119" s="663" t="s">
        <v>4835</v>
      </c>
      <c r="H119" s="663" t="s">
        <v>4836</v>
      </c>
      <c r="I119" s="665">
        <v>514.25</v>
      </c>
      <c r="J119" s="665">
        <v>10</v>
      </c>
      <c r="K119" s="666">
        <v>5142.5</v>
      </c>
    </row>
    <row r="120" spans="1:11" ht="14.4" customHeight="1" x14ac:dyDescent="0.3">
      <c r="A120" s="661" t="s">
        <v>542</v>
      </c>
      <c r="B120" s="662" t="s">
        <v>543</v>
      </c>
      <c r="C120" s="663" t="s">
        <v>547</v>
      </c>
      <c r="D120" s="664" t="s">
        <v>2116</v>
      </c>
      <c r="E120" s="663" t="s">
        <v>5272</v>
      </c>
      <c r="F120" s="664" t="s">
        <v>5273</v>
      </c>
      <c r="G120" s="663" t="s">
        <v>4837</v>
      </c>
      <c r="H120" s="663" t="s">
        <v>4838</v>
      </c>
      <c r="I120" s="665">
        <v>8.1622222222222209</v>
      </c>
      <c r="J120" s="665">
        <v>3350</v>
      </c>
      <c r="K120" s="666">
        <v>27343.5</v>
      </c>
    </row>
    <row r="121" spans="1:11" ht="14.4" customHeight="1" x14ac:dyDescent="0.3">
      <c r="A121" s="661" t="s">
        <v>542</v>
      </c>
      <c r="B121" s="662" t="s">
        <v>543</v>
      </c>
      <c r="C121" s="663" t="s">
        <v>547</v>
      </c>
      <c r="D121" s="664" t="s">
        <v>2116</v>
      </c>
      <c r="E121" s="663" t="s">
        <v>5272</v>
      </c>
      <c r="F121" s="664" t="s">
        <v>5273</v>
      </c>
      <c r="G121" s="663" t="s">
        <v>4839</v>
      </c>
      <c r="H121" s="663" t="s">
        <v>4840</v>
      </c>
      <c r="I121" s="665">
        <v>7.0011111111111113</v>
      </c>
      <c r="J121" s="665">
        <v>210</v>
      </c>
      <c r="K121" s="666">
        <v>1469.97</v>
      </c>
    </row>
    <row r="122" spans="1:11" ht="14.4" customHeight="1" x14ac:dyDescent="0.3">
      <c r="A122" s="661" t="s">
        <v>542</v>
      </c>
      <c r="B122" s="662" t="s">
        <v>543</v>
      </c>
      <c r="C122" s="663" t="s">
        <v>547</v>
      </c>
      <c r="D122" s="664" t="s">
        <v>2116</v>
      </c>
      <c r="E122" s="663" t="s">
        <v>5274</v>
      </c>
      <c r="F122" s="664" t="s">
        <v>5275</v>
      </c>
      <c r="G122" s="663" t="s">
        <v>4841</v>
      </c>
      <c r="H122" s="663" t="s">
        <v>4842</v>
      </c>
      <c r="I122" s="665">
        <v>0.3075</v>
      </c>
      <c r="J122" s="665">
        <v>1400</v>
      </c>
      <c r="K122" s="666">
        <v>432</v>
      </c>
    </row>
    <row r="123" spans="1:11" ht="14.4" customHeight="1" x14ac:dyDescent="0.3">
      <c r="A123" s="661" t="s">
        <v>542</v>
      </c>
      <c r="B123" s="662" t="s">
        <v>543</v>
      </c>
      <c r="C123" s="663" t="s">
        <v>547</v>
      </c>
      <c r="D123" s="664" t="s">
        <v>2116</v>
      </c>
      <c r="E123" s="663" t="s">
        <v>5274</v>
      </c>
      <c r="F123" s="664" t="s">
        <v>5275</v>
      </c>
      <c r="G123" s="663" t="s">
        <v>4843</v>
      </c>
      <c r="H123" s="663" t="s">
        <v>4844</v>
      </c>
      <c r="I123" s="665">
        <v>0.30666666666666664</v>
      </c>
      <c r="J123" s="665">
        <v>900</v>
      </c>
      <c r="K123" s="666">
        <v>277</v>
      </c>
    </row>
    <row r="124" spans="1:11" ht="14.4" customHeight="1" x14ac:dyDescent="0.3">
      <c r="A124" s="661" t="s">
        <v>542</v>
      </c>
      <c r="B124" s="662" t="s">
        <v>543</v>
      </c>
      <c r="C124" s="663" t="s">
        <v>547</v>
      </c>
      <c r="D124" s="664" t="s">
        <v>2116</v>
      </c>
      <c r="E124" s="663" t="s">
        <v>5274</v>
      </c>
      <c r="F124" s="664" t="s">
        <v>5275</v>
      </c>
      <c r="G124" s="663" t="s">
        <v>4845</v>
      </c>
      <c r="H124" s="663" t="s">
        <v>4846</v>
      </c>
      <c r="I124" s="665">
        <v>0.31</v>
      </c>
      <c r="J124" s="665">
        <v>800</v>
      </c>
      <c r="K124" s="666">
        <v>248</v>
      </c>
    </row>
    <row r="125" spans="1:11" ht="14.4" customHeight="1" x14ac:dyDescent="0.3">
      <c r="A125" s="661" t="s">
        <v>542</v>
      </c>
      <c r="B125" s="662" t="s">
        <v>543</v>
      </c>
      <c r="C125" s="663" t="s">
        <v>547</v>
      </c>
      <c r="D125" s="664" t="s">
        <v>2116</v>
      </c>
      <c r="E125" s="663" t="s">
        <v>5274</v>
      </c>
      <c r="F125" s="664" t="s">
        <v>5275</v>
      </c>
      <c r="G125" s="663" t="s">
        <v>4847</v>
      </c>
      <c r="H125" s="663" t="s">
        <v>4848</v>
      </c>
      <c r="I125" s="665">
        <v>0.47499999999999998</v>
      </c>
      <c r="J125" s="665">
        <v>400</v>
      </c>
      <c r="K125" s="666">
        <v>190</v>
      </c>
    </row>
    <row r="126" spans="1:11" ht="14.4" customHeight="1" x14ac:dyDescent="0.3">
      <c r="A126" s="661" t="s">
        <v>542</v>
      </c>
      <c r="B126" s="662" t="s">
        <v>543</v>
      </c>
      <c r="C126" s="663" t="s">
        <v>547</v>
      </c>
      <c r="D126" s="664" t="s">
        <v>2116</v>
      </c>
      <c r="E126" s="663" t="s">
        <v>5274</v>
      </c>
      <c r="F126" s="664" t="s">
        <v>5275</v>
      </c>
      <c r="G126" s="663" t="s">
        <v>4849</v>
      </c>
      <c r="H126" s="663" t="s">
        <v>4850</v>
      </c>
      <c r="I126" s="665">
        <v>0.48444444444444446</v>
      </c>
      <c r="J126" s="665">
        <v>6700</v>
      </c>
      <c r="K126" s="666">
        <v>3246</v>
      </c>
    </row>
    <row r="127" spans="1:11" ht="14.4" customHeight="1" x14ac:dyDescent="0.3">
      <c r="A127" s="661" t="s">
        <v>542</v>
      </c>
      <c r="B127" s="662" t="s">
        <v>543</v>
      </c>
      <c r="C127" s="663" t="s">
        <v>547</v>
      </c>
      <c r="D127" s="664" t="s">
        <v>2116</v>
      </c>
      <c r="E127" s="663" t="s">
        <v>5274</v>
      </c>
      <c r="F127" s="664" t="s">
        <v>5275</v>
      </c>
      <c r="G127" s="663" t="s">
        <v>4851</v>
      </c>
      <c r="H127" s="663" t="s">
        <v>4852</v>
      </c>
      <c r="I127" s="665">
        <v>1.81</v>
      </c>
      <c r="J127" s="665">
        <v>100</v>
      </c>
      <c r="K127" s="666">
        <v>181</v>
      </c>
    </row>
    <row r="128" spans="1:11" ht="14.4" customHeight="1" x14ac:dyDescent="0.3">
      <c r="A128" s="661" t="s">
        <v>542</v>
      </c>
      <c r="B128" s="662" t="s">
        <v>543</v>
      </c>
      <c r="C128" s="663" t="s">
        <v>547</v>
      </c>
      <c r="D128" s="664" t="s">
        <v>2116</v>
      </c>
      <c r="E128" s="663" t="s">
        <v>5274</v>
      </c>
      <c r="F128" s="664" t="s">
        <v>5275</v>
      </c>
      <c r="G128" s="663" t="s">
        <v>4853</v>
      </c>
      <c r="H128" s="663" t="s">
        <v>4854</v>
      </c>
      <c r="I128" s="665">
        <v>1.8025000000000002</v>
      </c>
      <c r="J128" s="665">
        <v>2000</v>
      </c>
      <c r="K128" s="666">
        <v>3606</v>
      </c>
    </row>
    <row r="129" spans="1:11" ht="14.4" customHeight="1" x14ac:dyDescent="0.3">
      <c r="A129" s="661" t="s">
        <v>542</v>
      </c>
      <c r="B129" s="662" t="s">
        <v>543</v>
      </c>
      <c r="C129" s="663" t="s">
        <v>547</v>
      </c>
      <c r="D129" s="664" t="s">
        <v>2116</v>
      </c>
      <c r="E129" s="663" t="s">
        <v>5274</v>
      </c>
      <c r="F129" s="664" t="s">
        <v>5275</v>
      </c>
      <c r="G129" s="663" t="s">
        <v>4855</v>
      </c>
      <c r="H129" s="663" t="s">
        <v>4856</v>
      </c>
      <c r="I129" s="665">
        <v>1.8</v>
      </c>
      <c r="J129" s="665">
        <v>200</v>
      </c>
      <c r="K129" s="666">
        <v>360</v>
      </c>
    </row>
    <row r="130" spans="1:11" ht="14.4" customHeight="1" x14ac:dyDescent="0.3">
      <c r="A130" s="661" t="s">
        <v>542</v>
      </c>
      <c r="B130" s="662" t="s">
        <v>543</v>
      </c>
      <c r="C130" s="663" t="s">
        <v>547</v>
      </c>
      <c r="D130" s="664" t="s">
        <v>2116</v>
      </c>
      <c r="E130" s="663" t="s">
        <v>5276</v>
      </c>
      <c r="F130" s="664" t="s">
        <v>5277</v>
      </c>
      <c r="G130" s="663" t="s">
        <v>4857</v>
      </c>
      <c r="H130" s="663" t="s">
        <v>4858</v>
      </c>
      <c r="I130" s="665">
        <v>0.70846153846153848</v>
      </c>
      <c r="J130" s="665">
        <v>61600</v>
      </c>
      <c r="K130" s="666">
        <v>43636</v>
      </c>
    </row>
    <row r="131" spans="1:11" ht="14.4" customHeight="1" x14ac:dyDescent="0.3">
      <c r="A131" s="661" t="s">
        <v>542</v>
      </c>
      <c r="B131" s="662" t="s">
        <v>543</v>
      </c>
      <c r="C131" s="663" t="s">
        <v>547</v>
      </c>
      <c r="D131" s="664" t="s">
        <v>2116</v>
      </c>
      <c r="E131" s="663" t="s">
        <v>5278</v>
      </c>
      <c r="F131" s="664" t="s">
        <v>5279</v>
      </c>
      <c r="G131" s="663" t="s">
        <v>4859</v>
      </c>
      <c r="H131" s="663" t="s">
        <v>4860</v>
      </c>
      <c r="I131" s="665">
        <v>139.44000000000003</v>
      </c>
      <c r="J131" s="665">
        <v>33</v>
      </c>
      <c r="K131" s="666">
        <v>4601.5</v>
      </c>
    </row>
    <row r="132" spans="1:11" ht="14.4" customHeight="1" x14ac:dyDescent="0.3">
      <c r="A132" s="661" t="s">
        <v>542</v>
      </c>
      <c r="B132" s="662" t="s">
        <v>543</v>
      </c>
      <c r="C132" s="663" t="s">
        <v>547</v>
      </c>
      <c r="D132" s="664" t="s">
        <v>2116</v>
      </c>
      <c r="E132" s="663" t="s">
        <v>5278</v>
      </c>
      <c r="F132" s="664" t="s">
        <v>5279</v>
      </c>
      <c r="G132" s="663" t="s">
        <v>4861</v>
      </c>
      <c r="H132" s="663" t="s">
        <v>4862</v>
      </c>
      <c r="I132" s="665">
        <v>139.44000000000003</v>
      </c>
      <c r="J132" s="665">
        <v>33</v>
      </c>
      <c r="K132" s="666">
        <v>4601.49</v>
      </c>
    </row>
    <row r="133" spans="1:11" ht="14.4" customHeight="1" x14ac:dyDescent="0.3">
      <c r="A133" s="661" t="s">
        <v>542</v>
      </c>
      <c r="B133" s="662" t="s">
        <v>543</v>
      </c>
      <c r="C133" s="663" t="s">
        <v>547</v>
      </c>
      <c r="D133" s="664" t="s">
        <v>2116</v>
      </c>
      <c r="E133" s="663" t="s">
        <v>5278</v>
      </c>
      <c r="F133" s="664" t="s">
        <v>5279</v>
      </c>
      <c r="G133" s="663" t="s">
        <v>4863</v>
      </c>
      <c r="H133" s="663" t="s">
        <v>4864</v>
      </c>
      <c r="I133" s="665">
        <v>142.78</v>
      </c>
      <c r="J133" s="665">
        <v>6</v>
      </c>
      <c r="K133" s="666">
        <v>856.68000000000006</v>
      </c>
    </row>
    <row r="134" spans="1:11" ht="14.4" customHeight="1" x14ac:dyDescent="0.3">
      <c r="A134" s="661" t="s">
        <v>542</v>
      </c>
      <c r="B134" s="662" t="s">
        <v>543</v>
      </c>
      <c r="C134" s="663" t="s">
        <v>552</v>
      </c>
      <c r="D134" s="664" t="s">
        <v>2117</v>
      </c>
      <c r="E134" s="663" t="s">
        <v>5262</v>
      </c>
      <c r="F134" s="664" t="s">
        <v>5263</v>
      </c>
      <c r="G134" s="663" t="s">
        <v>4612</v>
      </c>
      <c r="H134" s="663" t="s">
        <v>4613</v>
      </c>
      <c r="I134" s="665">
        <v>0.47499999999999998</v>
      </c>
      <c r="J134" s="665">
        <v>200</v>
      </c>
      <c r="K134" s="666">
        <v>95</v>
      </c>
    </row>
    <row r="135" spans="1:11" ht="14.4" customHeight="1" x14ac:dyDescent="0.3">
      <c r="A135" s="661" t="s">
        <v>542</v>
      </c>
      <c r="B135" s="662" t="s">
        <v>543</v>
      </c>
      <c r="C135" s="663" t="s">
        <v>552</v>
      </c>
      <c r="D135" s="664" t="s">
        <v>2117</v>
      </c>
      <c r="E135" s="663" t="s">
        <v>5262</v>
      </c>
      <c r="F135" s="664" t="s">
        <v>5263</v>
      </c>
      <c r="G135" s="663" t="s">
        <v>4616</v>
      </c>
      <c r="H135" s="663" t="s">
        <v>4617</v>
      </c>
      <c r="I135" s="665">
        <v>2.875</v>
      </c>
      <c r="J135" s="665">
        <v>20</v>
      </c>
      <c r="K135" s="666">
        <v>57.5</v>
      </c>
    </row>
    <row r="136" spans="1:11" ht="14.4" customHeight="1" x14ac:dyDescent="0.3">
      <c r="A136" s="661" t="s">
        <v>542</v>
      </c>
      <c r="B136" s="662" t="s">
        <v>543</v>
      </c>
      <c r="C136" s="663" t="s">
        <v>552</v>
      </c>
      <c r="D136" s="664" t="s">
        <v>2117</v>
      </c>
      <c r="E136" s="663" t="s">
        <v>5262</v>
      </c>
      <c r="F136" s="664" t="s">
        <v>5263</v>
      </c>
      <c r="G136" s="663" t="s">
        <v>4618</v>
      </c>
      <c r="H136" s="663" t="s">
        <v>4619</v>
      </c>
      <c r="I136" s="665">
        <v>3.05</v>
      </c>
      <c r="J136" s="665">
        <v>200</v>
      </c>
      <c r="K136" s="666">
        <v>610</v>
      </c>
    </row>
    <row r="137" spans="1:11" ht="14.4" customHeight="1" x14ac:dyDescent="0.3">
      <c r="A137" s="661" t="s">
        <v>542</v>
      </c>
      <c r="B137" s="662" t="s">
        <v>543</v>
      </c>
      <c r="C137" s="663" t="s">
        <v>552</v>
      </c>
      <c r="D137" s="664" t="s">
        <v>2117</v>
      </c>
      <c r="E137" s="663" t="s">
        <v>5262</v>
      </c>
      <c r="F137" s="664" t="s">
        <v>5263</v>
      </c>
      <c r="G137" s="663" t="s">
        <v>4620</v>
      </c>
      <c r="H137" s="663" t="s">
        <v>4621</v>
      </c>
      <c r="I137" s="665">
        <v>0.42</v>
      </c>
      <c r="J137" s="665">
        <v>500</v>
      </c>
      <c r="K137" s="666">
        <v>210</v>
      </c>
    </row>
    <row r="138" spans="1:11" ht="14.4" customHeight="1" x14ac:dyDescent="0.3">
      <c r="A138" s="661" t="s">
        <v>542</v>
      </c>
      <c r="B138" s="662" t="s">
        <v>543</v>
      </c>
      <c r="C138" s="663" t="s">
        <v>552</v>
      </c>
      <c r="D138" s="664" t="s">
        <v>2117</v>
      </c>
      <c r="E138" s="663" t="s">
        <v>5262</v>
      </c>
      <c r="F138" s="664" t="s">
        <v>5263</v>
      </c>
      <c r="G138" s="663" t="s">
        <v>4622</v>
      </c>
      <c r="H138" s="663" t="s">
        <v>4623</v>
      </c>
      <c r="I138" s="665">
        <v>28.734999999999999</v>
      </c>
      <c r="J138" s="665">
        <v>624</v>
      </c>
      <c r="K138" s="666">
        <v>17931.05</v>
      </c>
    </row>
    <row r="139" spans="1:11" ht="14.4" customHeight="1" x14ac:dyDescent="0.3">
      <c r="A139" s="661" t="s">
        <v>542</v>
      </c>
      <c r="B139" s="662" t="s">
        <v>543</v>
      </c>
      <c r="C139" s="663" t="s">
        <v>552</v>
      </c>
      <c r="D139" s="664" t="s">
        <v>2117</v>
      </c>
      <c r="E139" s="663" t="s">
        <v>5262</v>
      </c>
      <c r="F139" s="664" t="s">
        <v>5263</v>
      </c>
      <c r="G139" s="663" t="s">
        <v>4624</v>
      </c>
      <c r="H139" s="663" t="s">
        <v>4625</v>
      </c>
      <c r="I139" s="665">
        <v>46.317499999999995</v>
      </c>
      <c r="J139" s="665">
        <v>36</v>
      </c>
      <c r="K139" s="666">
        <v>1667.46</v>
      </c>
    </row>
    <row r="140" spans="1:11" ht="14.4" customHeight="1" x14ac:dyDescent="0.3">
      <c r="A140" s="661" t="s">
        <v>542</v>
      </c>
      <c r="B140" s="662" t="s">
        <v>543</v>
      </c>
      <c r="C140" s="663" t="s">
        <v>552</v>
      </c>
      <c r="D140" s="664" t="s">
        <v>2117</v>
      </c>
      <c r="E140" s="663" t="s">
        <v>5262</v>
      </c>
      <c r="F140" s="664" t="s">
        <v>5263</v>
      </c>
      <c r="G140" s="663" t="s">
        <v>4630</v>
      </c>
      <c r="H140" s="663" t="s">
        <v>4631</v>
      </c>
      <c r="I140" s="665">
        <v>3.0133333333333332</v>
      </c>
      <c r="J140" s="665">
        <v>320</v>
      </c>
      <c r="K140" s="666">
        <v>964</v>
      </c>
    </row>
    <row r="141" spans="1:11" ht="14.4" customHeight="1" x14ac:dyDescent="0.3">
      <c r="A141" s="661" t="s">
        <v>542</v>
      </c>
      <c r="B141" s="662" t="s">
        <v>543</v>
      </c>
      <c r="C141" s="663" t="s">
        <v>552</v>
      </c>
      <c r="D141" s="664" t="s">
        <v>2117</v>
      </c>
      <c r="E141" s="663" t="s">
        <v>5262</v>
      </c>
      <c r="F141" s="664" t="s">
        <v>5263</v>
      </c>
      <c r="G141" s="663" t="s">
        <v>4632</v>
      </c>
      <c r="H141" s="663" t="s">
        <v>4633</v>
      </c>
      <c r="I141" s="665">
        <v>0.88</v>
      </c>
      <c r="J141" s="665">
        <v>300</v>
      </c>
      <c r="K141" s="666">
        <v>264</v>
      </c>
    </row>
    <row r="142" spans="1:11" ht="14.4" customHeight="1" x14ac:dyDescent="0.3">
      <c r="A142" s="661" t="s">
        <v>542</v>
      </c>
      <c r="B142" s="662" t="s">
        <v>543</v>
      </c>
      <c r="C142" s="663" t="s">
        <v>552</v>
      </c>
      <c r="D142" s="664" t="s">
        <v>2117</v>
      </c>
      <c r="E142" s="663" t="s">
        <v>5262</v>
      </c>
      <c r="F142" s="664" t="s">
        <v>5263</v>
      </c>
      <c r="G142" s="663" t="s">
        <v>4638</v>
      </c>
      <c r="H142" s="663" t="s">
        <v>4639</v>
      </c>
      <c r="I142" s="665">
        <v>1.38</v>
      </c>
      <c r="J142" s="665">
        <v>150</v>
      </c>
      <c r="K142" s="666">
        <v>207</v>
      </c>
    </row>
    <row r="143" spans="1:11" ht="14.4" customHeight="1" x14ac:dyDescent="0.3">
      <c r="A143" s="661" t="s">
        <v>542</v>
      </c>
      <c r="B143" s="662" t="s">
        <v>543</v>
      </c>
      <c r="C143" s="663" t="s">
        <v>552</v>
      </c>
      <c r="D143" s="664" t="s">
        <v>2117</v>
      </c>
      <c r="E143" s="663" t="s">
        <v>5262</v>
      </c>
      <c r="F143" s="664" t="s">
        <v>5263</v>
      </c>
      <c r="G143" s="663" t="s">
        <v>4865</v>
      </c>
      <c r="H143" s="663" t="s">
        <v>4866</v>
      </c>
      <c r="I143" s="665">
        <v>12.022500000000001</v>
      </c>
      <c r="J143" s="665">
        <v>80</v>
      </c>
      <c r="K143" s="666">
        <v>961.96</v>
      </c>
    </row>
    <row r="144" spans="1:11" ht="14.4" customHeight="1" x14ac:dyDescent="0.3">
      <c r="A144" s="661" t="s">
        <v>542</v>
      </c>
      <c r="B144" s="662" t="s">
        <v>543</v>
      </c>
      <c r="C144" s="663" t="s">
        <v>552</v>
      </c>
      <c r="D144" s="664" t="s">
        <v>2117</v>
      </c>
      <c r="E144" s="663" t="s">
        <v>5262</v>
      </c>
      <c r="F144" s="664" t="s">
        <v>5263</v>
      </c>
      <c r="G144" s="663" t="s">
        <v>4642</v>
      </c>
      <c r="H144" s="663" t="s">
        <v>4643</v>
      </c>
      <c r="I144" s="665">
        <v>0.66545454545454552</v>
      </c>
      <c r="J144" s="665">
        <v>5300</v>
      </c>
      <c r="K144" s="666">
        <v>3530</v>
      </c>
    </row>
    <row r="145" spans="1:11" ht="14.4" customHeight="1" x14ac:dyDescent="0.3">
      <c r="A145" s="661" t="s">
        <v>542</v>
      </c>
      <c r="B145" s="662" t="s">
        <v>543</v>
      </c>
      <c r="C145" s="663" t="s">
        <v>552</v>
      </c>
      <c r="D145" s="664" t="s">
        <v>2117</v>
      </c>
      <c r="E145" s="663" t="s">
        <v>5262</v>
      </c>
      <c r="F145" s="664" t="s">
        <v>5263</v>
      </c>
      <c r="G145" s="663" t="s">
        <v>4867</v>
      </c>
      <c r="H145" s="663" t="s">
        <v>4868</v>
      </c>
      <c r="I145" s="665">
        <v>2.25</v>
      </c>
      <c r="J145" s="665">
        <v>1200</v>
      </c>
      <c r="K145" s="666">
        <v>2704.8</v>
      </c>
    </row>
    <row r="146" spans="1:11" ht="14.4" customHeight="1" x14ac:dyDescent="0.3">
      <c r="A146" s="661" t="s">
        <v>542</v>
      </c>
      <c r="B146" s="662" t="s">
        <v>543</v>
      </c>
      <c r="C146" s="663" t="s">
        <v>552</v>
      </c>
      <c r="D146" s="664" t="s">
        <v>2117</v>
      </c>
      <c r="E146" s="663" t="s">
        <v>5262</v>
      </c>
      <c r="F146" s="664" t="s">
        <v>5263</v>
      </c>
      <c r="G146" s="663" t="s">
        <v>4644</v>
      </c>
      <c r="H146" s="663" t="s">
        <v>4645</v>
      </c>
      <c r="I146" s="665">
        <v>8.58</v>
      </c>
      <c r="J146" s="665">
        <v>132</v>
      </c>
      <c r="K146" s="666">
        <v>1132.5600000000002</v>
      </c>
    </row>
    <row r="147" spans="1:11" ht="14.4" customHeight="1" x14ac:dyDescent="0.3">
      <c r="A147" s="661" t="s">
        <v>542</v>
      </c>
      <c r="B147" s="662" t="s">
        <v>543</v>
      </c>
      <c r="C147" s="663" t="s">
        <v>552</v>
      </c>
      <c r="D147" s="664" t="s">
        <v>2117</v>
      </c>
      <c r="E147" s="663" t="s">
        <v>5262</v>
      </c>
      <c r="F147" s="664" t="s">
        <v>5263</v>
      </c>
      <c r="G147" s="663" t="s">
        <v>4646</v>
      </c>
      <c r="H147" s="663" t="s">
        <v>4647</v>
      </c>
      <c r="I147" s="665">
        <v>27.875833333333333</v>
      </c>
      <c r="J147" s="665">
        <v>26</v>
      </c>
      <c r="K147" s="666">
        <v>724.78</v>
      </c>
    </row>
    <row r="148" spans="1:11" ht="14.4" customHeight="1" x14ac:dyDescent="0.3">
      <c r="A148" s="661" t="s">
        <v>542</v>
      </c>
      <c r="B148" s="662" t="s">
        <v>543</v>
      </c>
      <c r="C148" s="663" t="s">
        <v>552</v>
      </c>
      <c r="D148" s="664" t="s">
        <v>2117</v>
      </c>
      <c r="E148" s="663" t="s">
        <v>5262</v>
      </c>
      <c r="F148" s="664" t="s">
        <v>5263</v>
      </c>
      <c r="G148" s="663" t="s">
        <v>4869</v>
      </c>
      <c r="H148" s="663" t="s">
        <v>4870</v>
      </c>
      <c r="I148" s="665">
        <v>224.74250000000001</v>
      </c>
      <c r="J148" s="665">
        <v>4</v>
      </c>
      <c r="K148" s="666">
        <v>898.97</v>
      </c>
    </row>
    <row r="149" spans="1:11" ht="14.4" customHeight="1" x14ac:dyDescent="0.3">
      <c r="A149" s="661" t="s">
        <v>542</v>
      </c>
      <c r="B149" s="662" t="s">
        <v>543</v>
      </c>
      <c r="C149" s="663" t="s">
        <v>552</v>
      </c>
      <c r="D149" s="664" t="s">
        <v>2117</v>
      </c>
      <c r="E149" s="663" t="s">
        <v>5262</v>
      </c>
      <c r="F149" s="664" t="s">
        <v>5263</v>
      </c>
      <c r="G149" s="663" t="s">
        <v>4871</v>
      </c>
      <c r="H149" s="663" t="s">
        <v>4872</v>
      </c>
      <c r="I149" s="665">
        <v>7.5124999999999993</v>
      </c>
      <c r="J149" s="665">
        <v>100</v>
      </c>
      <c r="K149" s="666">
        <v>751.24</v>
      </c>
    </row>
    <row r="150" spans="1:11" ht="14.4" customHeight="1" x14ac:dyDescent="0.3">
      <c r="A150" s="661" t="s">
        <v>542</v>
      </c>
      <c r="B150" s="662" t="s">
        <v>543</v>
      </c>
      <c r="C150" s="663" t="s">
        <v>552</v>
      </c>
      <c r="D150" s="664" t="s">
        <v>2117</v>
      </c>
      <c r="E150" s="663" t="s">
        <v>5262</v>
      </c>
      <c r="F150" s="664" t="s">
        <v>5263</v>
      </c>
      <c r="G150" s="663" t="s">
        <v>4873</v>
      </c>
      <c r="H150" s="663" t="s">
        <v>4874</v>
      </c>
      <c r="I150" s="665">
        <v>1.51</v>
      </c>
      <c r="J150" s="665">
        <v>100</v>
      </c>
      <c r="K150" s="666">
        <v>151</v>
      </c>
    </row>
    <row r="151" spans="1:11" ht="14.4" customHeight="1" x14ac:dyDescent="0.3">
      <c r="A151" s="661" t="s">
        <v>542</v>
      </c>
      <c r="B151" s="662" t="s">
        <v>543</v>
      </c>
      <c r="C151" s="663" t="s">
        <v>552</v>
      </c>
      <c r="D151" s="664" t="s">
        <v>2117</v>
      </c>
      <c r="E151" s="663" t="s">
        <v>5262</v>
      </c>
      <c r="F151" s="664" t="s">
        <v>5263</v>
      </c>
      <c r="G151" s="663" t="s">
        <v>4873</v>
      </c>
      <c r="H151" s="663" t="s">
        <v>4875</v>
      </c>
      <c r="I151" s="665">
        <v>1.5150000000000001</v>
      </c>
      <c r="J151" s="665">
        <v>100</v>
      </c>
      <c r="K151" s="666">
        <v>151.5</v>
      </c>
    </row>
    <row r="152" spans="1:11" ht="14.4" customHeight="1" x14ac:dyDescent="0.3">
      <c r="A152" s="661" t="s">
        <v>542</v>
      </c>
      <c r="B152" s="662" t="s">
        <v>543</v>
      </c>
      <c r="C152" s="663" t="s">
        <v>552</v>
      </c>
      <c r="D152" s="664" t="s">
        <v>2117</v>
      </c>
      <c r="E152" s="663" t="s">
        <v>5262</v>
      </c>
      <c r="F152" s="664" t="s">
        <v>5263</v>
      </c>
      <c r="G152" s="663" t="s">
        <v>4669</v>
      </c>
      <c r="H152" s="663" t="s">
        <v>4670</v>
      </c>
      <c r="I152" s="665">
        <v>12.59</v>
      </c>
      <c r="J152" s="665">
        <v>100</v>
      </c>
      <c r="K152" s="666">
        <v>1258.9000000000001</v>
      </c>
    </row>
    <row r="153" spans="1:11" ht="14.4" customHeight="1" x14ac:dyDescent="0.3">
      <c r="A153" s="661" t="s">
        <v>542</v>
      </c>
      <c r="B153" s="662" t="s">
        <v>543</v>
      </c>
      <c r="C153" s="663" t="s">
        <v>552</v>
      </c>
      <c r="D153" s="664" t="s">
        <v>2117</v>
      </c>
      <c r="E153" s="663" t="s">
        <v>5262</v>
      </c>
      <c r="F153" s="664" t="s">
        <v>5263</v>
      </c>
      <c r="G153" s="663" t="s">
        <v>4876</v>
      </c>
      <c r="H153" s="663" t="s">
        <v>4877</v>
      </c>
      <c r="I153" s="665">
        <v>17.62</v>
      </c>
      <c r="J153" s="665">
        <v>1</v>
      </c>
      <c r="K153" s="666">
        <v>17.62</v>
      </c>
    </row>
    <row r="154" spans="1:11" ht="14.4" customHeight="1" x14ac:dyDescent="0.3">
      <c r="A154" s="661" t="s">
        <v>542</v>
      </c>
      <c r="B154" s="662" t="s">
        <v>543</v>
      </c>
      <c r="C154" s="663" t="s">
        <v>552</v>
      </c>
      <c r="D154" s="664" t="s">
        <v>2117</v>
      </c>
      <c r="E154" s="663" t="s">
        <v>5262</v>
      </c>
      <c r="F154" s="664" t="s">
        <v>5263</v>
      </c>
      <c r="G154" s="663" t="s">
        <v>4685</v>
      </c>
      <c r="H154" s="663" t="s">
        <v>4686</v>
      </c>
      <c r="I154" s="665">
        <v>0.37999999999999995</v>
      </c>
      <c r="J154" s="665">
        <v>1400</v>
      </c>
      <c r="K154" s="666">
        <v>532</v>
      </c>
    </row>
    <row r="155" spans="1:11" ht="14.4" customHeight="1" x14ac:dyDescent="0.3">
      <c r="A155" s="661" t="s">
        <v>542</v>
      </c>
      <c r="B155" s="662" t="s">
        <v>543</v>
      </c>
      <c r="C155" s="663" t="s">
        <v>552</v>
      </c>
      <c r="D155" s="664" t="s">
        <v>2117</v>
      </c>
      <c r="E155" s="663" t="s">
        <v>5264</v>
      </c>
      <c r="F155" s="664" t="s">
        <v>5265</v>
      </c>
      <c r="G155" s="663" t="s">
        <v>4699</v>
      </c>
      <c r="H155" s="663" t="s">
        <v>4700</v>
      </c>
      <c r="I155" s="665">
        <v>11.147142857142857</v>
      </c>
      <c r="J155" s="665">
        <v>450</v>
      </c>
      <c r="K155" s="666">
        <v>5016</v>
      </c>
    </row>
    <row r="156" spans="1:11" ht="14.4" customHeight="1" x14ac:dyDescent="0.3">
      <c r="A156" s="661" t="s">
        <v>542</v>
      </c>
      <c r="B156" s="662" t="s">
        <v>543</v>
      </c>
      <c r="C156" s="663" t="s">
        <v>552</v>
      </c>
      <c r="D156" s="664" t="s">
        <v>2117</v>
      </c>
      <c r="E156" s="663" t="s">
        <v>5264</v>
      </c>
      <c r="F156" s="664" t="s">
        <v>5265</v>
      </c>
      <c r="G156" s="663" t="s">
        <v>4878</v>
      </c>
      <c r="H156" s="663" t="s">
        <v>4879</v>
      </c>
      <c r="I156" s="665">
        <v>4.5975000000000001</v>
      </c>
      <c r="J156" s="665">
        <v>750</v>
      </c>
      <c r="K156" s="666">
        <v>3448</v>
      </c>
    </row>
    <row r="157" spans="1:11" ht="14.4" customHeight="1" x14ac:dyDescent="0.3">
      <c r="A157" s="661" t="s">
        <v>542</v>
      </c>
      <c r="B157" s="662" t="s">
        <v>543</v>
      </c>
      <c r="C157" s="663" t="s">
        <v>552</v>
      </c>
      <c r="D157" s="664" t="s">
        <v>2117</v>
      </c>
      <c r="E157" s="663" t="s">
        <v>5264</v>
      </c>
      <c r="F157" s="664" t="s">
        <v>5265</v>
      </c>
      <c r="G157" s="663" t="s">
        <v>4701</v>
      </c>
      <c r="H157" s="663" t="s">
        <v>4702</v>
      </c>
      <c r="I157" s="665">
        <v>1.0909090909090908</v>
      </c>
      <c r="J157" s="665">
        <v>2100</v>
      </c>
      <c r="K157" s="666">
        <v>2291</v>
      </c>
    </row>
    <row r="158" spans="1:11" ht="14.4" customHeight="1" x14ac:dyDescent="0.3">
      <c r="A158" s="661" t="s">
        <v>542</v>
      </c>
      <c r="B158" s="662" t="s">
        <v>543</v>
      </c>
      <c r="C158" s="663" t="s">
        <v>552</v>
      </c>
      <c r="D158" s="664" t="s">
        <v>2117</v>
      </c>
      <c r="E158" s="663" t="s">
        <v>5264</v>
      </c>
      <c r="F158" s="664" t="s">
        <v>5265</v>
      </c>
      <c r="G158" s="663" t="s">
        <v>4703</v>
      </c>
      <c r="H158" s="663" t="s">
        <v>4704</v>
      </c>
      <c r="I158" s="665">
        <v>1.6727272727272726</v>
      </c>
      <c r="J158" s="665">
        <v>1800</v>
      </c>
      <c r="K158" s="666">
        <v>3012</v>
      </c>
    </row>
    <row r="159" spans="1:11" ht="14.4" customHeight="1" x14ac:dyDescent="0.3">
      <c r="A159" s="661" t="s">
        <v>542</v>
      </c>
      <c r="B159" s="662" t="s">
        <v>543</v>
      </c>
      <c r="C159" s="663" t="s">
        <v>552</v>
      </c>
      <c r="D159" s="664" t="s">
        <v>2117</v>
      </c>
      <c r="E159" s="663" t="s">
        <v>5264</v>
      </c>
      <c r="F159" s="664" t="s">
        <v>5265</v>
      </c>
      <c r="G159" s="663" t="s">
        <v>4705</v>
      </c>
      <c r="H159" s="663" t="s">
        <v>4706</v>
      </c>
      <c r="I159" s="665">
        <v>0.47249999999999998</v>
      </c>
      <c r="J159" s="665">
        <v>400</v>
      </c>
      <c r="K159" s="666">
        <v>189</v>
      </c>
    </row>
    <row r="160" spans="1:11" ht="14.4" customHeight="1" x14ac:dyDescent="0.3">
      <c r="A160" s="661" t="s">
        <v>542</v>
      </c>
      <c r="B160" s="662" t="s">
        <v>543</v>
      </c>
      <c r="C160" s="663" t="s">
        <v>552</v>
      </c>
      <c r="D160" s="664" t="s">
        <v>2117</v>
      </c>
      <c r="E160" s="663" t="s">
        <v>5264</v>
      </c>
      <c r="F160" s="664" t="s">
        <v>5265</v>
      </c>
      <c r="G160" s="663" t="s">
        <v>4707</v>
      </c>
      <c r="H160" s="663" t="s">
        <v>4708</v>
      </c>
      <c r="I160" s="665">
        <v>0.67</v>
      </c>
      <c r="J160" s="665">
        <v>600</v>
      </c>
      <c r="K160" s="666">
        <v>402</v>
      </c>
    </row>
    <row r="161" spans="1:11" ht="14.4" customHeight="1" x14ac:dyDescent="0.3">
      <c r="A161" s="661" t="s">
        <v>542</v>
      </c>
      <c r="B161" s="662" t="s">
        <v>543</v>
      </c>
      <c r="C161" s="663" t="s">
        <v>552</v>
      </c>
      <c r="D161" s="664" t="s">
        <v>2117</v>
      </c>
      <c r="E161" s="663" t="s">
        <v>5264</v>
      </c>
      <c r="F161" s="664" t="s">
        <v>5265</v>
      </c>
      <c r="G161" s="663" t="s">
        <v>4880</v>
      </c>
      <c r="H161" s="663" t="s">
        <v>4881</v>
      </c>
      <c r="I161" s="665">
        <v>24.259999999999998</v>
      </c>
      <c r="J161" s="665">
        <v>35</v>
      </c>
      <c r="K161" s="666">
        <v>846.2</v>
      </c>
    </row>
    <row r="162" spans="1:11" ht="14.4" customHeight="1" x14ac:dyDescent="0.3">
      <c r="A162" s="661" t="s">
        <v>542</v>
      </c>
      <c r="B162" s="662" t="s">
        <v>543</v>
      </c>
      <c r="C162" s="663" t="s">
        <v>552</v>
      </c>
      <c r="D162" s="664" t="s">
        <v>2117</v>
      </c>
      <c r="E162" s="663" t="s">
        <v>5264</v>
      </c>
      <c r="F162" s="664" t="s">
        <v>5265</v>
      </c>
      <c r="G162" s="663" t="s">
        <v>4709</v>
      </c>
      <c r="H162" s="663" t="s">
        <v>4710</v>
      </c>
      <c r="I162" s="665">
        <v>3.1349999999999998</v>
      </c>
      <c r="J162" s="665">
        <v>850</v>
      </c>
      <c r="K162" s="666">
        <v>2665</v>
      </c>
    </row>
    <row r="163" spans="1:11" ht="14.4" customHeight="1" x14ac:dyDescent="0.3">
      <c r="A163" s="661" t="s">
        <v>542</v>
      </c>
      <c r="B163" s="662" t="s">
        <v>543</v>
      </c>
      <c r="C163" s="663" t="s">
        <v>552</v>
      </c>
      <c r="D163" s="664" t="s">
        <v>2117</v>
      </c>
      <c r="E163" s="663" t="s">
        <v>5264</v>
      </c>
      <c r="F163" s="664" t="s">
        <v>5265</v>
      </c>
      <c r="G163" s="663" t="s">
        <v>4711</v>
      </c>
      <c r="H163" s="663" t="s">
        <v>4712</v>
      </c>
      <c r="I163" s="665">
        <v>6.2927272727272729</v>
      </c>
      <c r="J163" s="665">
        <v>330</v>
      </c>
      <c r="K163" s="666">
        <v>2076.6000000000004</v>
      </c>
    </row>
    <row r="164" spans="1:11" ht="14.4" customHeight="1" x14ac:dyDescent="0.3">
      <c r="A164" s="661" t="s">
        <v>542</v>
      </c>
      <c r="B164" s="662" t="s">
        <v>543</v>
      </c>
      <c r="C164" s="663" t="s">
        <v>552</v>
      </c>
      <c r="D164" s="664" t="s">
        <v>2117</v>
      </c>
      <c r="E164" s="663" t="s">
        <v>5264</v>
      </c>
      <c r="F164" s="664" t="s">
        <v>5265</v>
      </c>
      <c r="G164" s="663" t="s">
        <v>4715</v>
      </c>
      <c r="H164" s="663" t="s">
        <v>4716</v>
      </c>
      <c r="I164" s="665">
        <v>6.24</v>
      </c>
      <c r="J164" s="665">
        <v>6</v>
      </c>
      <c r="K164" s="666">
        <v>37.44</v>
      </c>
    </row>
    <row r="165" spans="1:11" ht="14.4" customHeight="1" x14ac:dyDescent="0.3">
      <c r="A165" s="661" t="s">
        <v>542</v>
      </c>
      <c r="B165" s="662" t="s">
        <v>543</v>
      </c>
      <c r="C165" s="663" t="s">
        <v>552</v>
      </c>
      <c r="D165" s="664" t="s">
        <v>2117</v>
      </c>
      <c r="E165" s="663" t="s">
        <v>5264</v>
      </c>
      <c r="F165" s="664" t="s">
        <v>5265</v>
      </c>
      <c r="G165" s="663" t="s">
        <v>4715</v>
      </c>
      <c r="H165" s="663" t="s">
        <v>4717</v>
      </c>
      <c r="I165" s="665">
        <v>6.2350000000000003</v>
      </c>
      <c r="J165" s="665">
        <v>16</v>
      </c>
      <c r="K165" s="666">
        <v>99.74</v>
      </c>
    </row>
    <row r="166" spans="1:11" ht="14.4" customHeight="1" x14ac:dyDescent="0.3">
      <c r="A166" s="661" t="s">
        <v>542</v>
      </c>
      <c r="B166" s="662" t="s">
        <v>543</v>
      </c>
      <c r="C166" s="663" t="s">
        <v>552</v>
      </c>
      <c r="D166" s="664" t="s">
        <v>2117</v>
      </c>
      <c r="E166" s="663" t="s">
        <v>5264</v>
      </c>
      <c r="F166" s="664" t="s">
        <v>5265</v>
      </c>
      <c r="G166" s="663" t="s">
        <v>4720</v>
      </c>
      <c r="H166" s="663" t="s">
        <v>4721</v>
      </c>
      <c r="I166" s="665">
        <v>6.1716666666666669</v>
      </c>
      <c r="J166" s="665">
        <v>1600</v>
      </c>
      <c r="K166" s="666">
        <v>9874.9999999999982</v>
      </c>
    </row>
    <row r="167" spans="1:11" ht="14.4" customHeight="1" x14ac:dyDescent="0.3">
      <c r="A167" s="661" t="s">
        <v>542</v>
      </c>
      <c r="B167" s="662" t="s">
        <v>543</v>
      </c>
      <c r="C167" s="663" t="s">
        <v>552</v>
      </c>
      <c r="D167" s="664" t="s">
        <v>2117</v>
      </c>
      <c r="E167" s="663" t="s">
        <v>5264</v>
      </c>
      <c r="F167" s="664" t="s">
        <v>5265</v>
      </c>
      <c r="G167" s="663" t="s">
        <v>4882</v>
      </c>
      <c r="H167" s="663" t="s">
        <v>4883</v>
      </c>
      <c r="I167" s="665">
        <v>3.03</v>
      </c>
      <c r="J167" s="665">
        <v>200</v>
      </c>
      <c r="K167" s="666">
        <v>606</v>
      </c>
    </row>
    <row r="168" spans="1:11" ht="14.4" customHeight="1" x14ac:dyDescent="0.3">
      <c r="A168" s="661" t="s">
        <v>542</v>
      </c>
      <c r="B168" s="662" t="s">
        <v>543</v>
      </c>
      <c r="C168" s="663" t="s">
        <v>552</v>
      </c>
      <c r="D168" s="664" t="s">
        <v>2117</v>
      </c>
      <c r="E168" s="663" t="s">
        <v>5264</v>
      </c>
      <c r="F168" s="664" t="s">
        <v>5265</v>
      </c>
      <c r="G168" s="663" t="s">
        <v>4884</v>
      </c>
      <c r="H168" s="663" t="s">
        <v>4885</v>
      </c>
      <c r="I168" s="665">
        <v>64.13</v>
      </c>
      <c r="J168" s="665">
        <v>48</v>
      </c>
      <c r="K168" s="666">
        <v>3078.24</v>
      </c>
    </row>
    <row r="169" spans="1:11" ht="14.4" customHeight="1" x14ac:dyDescent="0.3">
      <c r="A169" s="661" t="s">
        <v>542</v>
      </c>
      <c r="B169" s="662" t="s">
        <v>543</v>
      </c>
      <c r="C169" s="663" t="s">
        <v>552</v>
      </c>
      <c r="D169" s="664" t="s">
        <v>2117</v>
      </c>
      <c r="E169" s="663" t="s">
        <v>5264</v>
      </c>
      <c r="F169" s="664" t="s">
        <v>5265</v>
      </c>
      <c r="G169" s="663" t="s">
        <v>4728</v>
      </c>
      <c r="H169" s="663" t="s">
        <v>4729</v>
      </c>
      <c r="I169" s="665">
        <v>1.9862500000000001</v>
      </c>
      <c r="J169" s="665">
        <v>650</v>
      </c>
      <c r="K169" s="666">
        <v>1292</v>
      </c>
    </row>
    <row r="170" spans="1:11" ht="14.4" customHeight="1" x14ac:dyDescent="0.3">
      <c r="A170" s="661" t="s">
        <v>542</v>
      </c>
      <c r="B170" s="662" t="s">
        <v>543</v>
      </c>
      <c r="C170" s="663" t="s">
        <v>552</v>
      </c>
      <c r="D170" s="664" t="s">
        <v>2117</v>
      </c>
      <c r="E170" s="663" t="s">
        <v>5264</v>
      </c>
      <c r="F170" s="664" t="s">
        <v>5265</v>
      </c>
      <c r="G170" s="663" t="s">
        <v>4730</v>
      </c>
      <c r="H170" s="663" t="s">
        <v>4731</v>
      </c>
      <c r="I170" s="665">
        <v>2.0566666666666666</v>
      </c>
      <c r="J170" s="665">
        <v>200</v>
      </c>
      <c r="K170" s="666">
        <v>411.5</v>
      </c>
    </row>
    <row r="171" spans="1:11" ht="14.4" customHeight="1" x14ac:dyDescent="0.3">
      <c r="A171" s="661" t="s">
        <v>542</v>
      </c>
      <c r="B171" s="662" t="s">
        <v>543</v>
      </c>
      <c r="C171" s="663" t="s">
        <v>552</v>
      </c>
      <c r="D171" s="664" t="s">
        <v>2117</v>
      </c>
      <c r="E171" s="663" t="s">
        <v>5264</v>
      </c>
      <c r="F171" s="664" t="s">
        <v>5265</v>
      </c>
      <c r="G171" s="663" t="s">
        <v>4886</v>
      </c>
      <c r="H171" s="663" t="s">
        <v>4887</v>
      </c>
      <c r="I171" s="665">
        <v>1.9259999999999997</v>
      </c>
      <c r="J171" s="665">
        <v>400</v>
      </c>
      <c r="K171" s="666">
        <v>771</v>
      </c>
    </row>
    <row r="172" spans="1:11" ht="14.4" customHeight="1" x14ac:dyDescent="0.3">
      <c r="A172" s="661" t="s">
        <v>542</v>
      </c>
      <c r="B172" s="662" t="s">
        <v>543</v>
      </c>
      <c r="C172" s="663" t="s">
        <v>552</v>
      </c>
      <c r="D172" s="664" t="s">
        <v>2117</v>
      </c>
      <c r="E172" s="663" t="s">
        <v>5264</v>
      </c>
      <c r="F172" s="664" t="s">
        <v>5265</v>
      </c>
      <c r="G172" s="663" t="s">
        <v>4732</v>
      </c>
      <c r="H172" s="663" t="s">
        <v>4733</v>
      </c>
      <c r="I172" s="665">
        <v>1.9233333333333331</v>
      </c>
      <c r="J172" s="665">
        <v>250</v>
      </c>
      <c r="K172" s="666">
        <v>481</v>
      </c>
    </row>
    <row r="173" spans="1:11" ht="14.4" customHeight="1" x14ac:dyDescent="0.3">
      <c r="A173" s="661" t="s">
        <v>542</v>
      </c>
      <c r="B173" s="662" t="s">
        <v>543</v>
      </c>
      <c r="C173" s="663" t="s">
        <v>552</v>
      </c>
      <c r="D173" s="664" t="s">
        <v>2117</v>
      </c>
      <c r="E173" s="663" t="s">
        <v>5264</v>
      </c>
      <c r="F173" s="664" t="s">
        <v>5265</v>
      </c>
      <c r="G173" s="663" t="s">
        <v>4734</v>
      </c>
      <c r="H173" s="663" t="s">
        <v>4735</v>
      </c>
      <c r="I173" s="665">
        <v>1.4999999999999998E-2</v>
      </c>
      <c r="J173" s="665">
        <v>1130</v>
      </c>
      <c r="K173" s="666">
        <v>16.600000000000001</v>
      </c>
    </row>
    <row r="174" spans="1:11" ht="14.4" customHeight="1" x14ac:dyDescent="0.3">
      <c r="A174" s="661" t="s">
        <v>542</v>
      </c>
      <c r="B174" s="662" t="s">
        <v>543</v>
      </c>
      <c r="C174" s="663" t="s">
        <v>552</v>
      </c>
      <c r="D174" s="664" t="s">
        <v>2117</v>
      </c>
      <c r="E174" s="663" t="s">
        <v>5264</v>
      </c>
      <c r="F174" s="664" t="s">
        <v>5265</v>
      </c>
      <c r="G174" s="663" t="s">
        <v>4736</v>
      </c>
      <c r="H174" s="663" t="s">
        <v>4737</v>
      </c>
      <c r="I174" s="665">
        <v>2.0449999999999999</v>
      </c>
      <c r="J174" s="665">
        <v>200</v>
      </c>
      <c r="K174" s="666">
        <v>409</v>
      </c>
    </row>
    <row r="175" spans="1:11" ht="14.4" customHeight="1" x14ac:dyDescent="0.3">
      <c r="A175" s="661" t="s">
        <v>542</v>
      </c>
      <c r="B175" s="662" t="s">
        <v>543</v>
      </c>
      <c r="C175" s="663" t="s">
        <v>552</v>
      </c>
      <c r="D175" s="664" t="s">
        <v>2117</v>
      </c>
      <c r="E175" s="663" t="s">
        <v>5264</v>
      </c>
      <c r="F175" s="664" t="s">
        <v>5265</v>
      </c>
      <c r="G175" s="663" t="s">
        <v>4738</v>
      </c>
      <c r="H175" s="663" t="s">
        <v>4739</v>
      </c>
      <c r="I175" s="665">
        <v>3.0710000000000002</v>
      </c>
      <c r="J175" s="665">
        <v>1500</v>
      </c>
      <c r="K175" s="666">
        <v>4606</v>
      </c>
    </row>
    <row r="176" spans="1:11" ht="14.4" customHeight="1" x14ac:dyDescent="0.3">
      <c r="A176" s="661" t="s">
        <v>542</v>
      </c>
      <c r="B176" s="662" t="s">
        <v>543</v>
      </c>
      <c r="C176" s="663" t="s">
        <v>552</v>
      </c>
      <c r="D176" s="664" t="s">
        <v>2117</v>
      </c>
      <c r="E176" s="663" t="s">
        <v>5264</v>
      </c>
      <c r="F176" s="664" t="s">
        <v>5265</v>
      </c>
      <c r="G176" s="663" t="s">
        <v>4740</v>
      </c>
      <c r="H176" s="663" t="s">
        <v>4741</v>
      </c>
      <c r="I176" s="665">
        <v>2.165</v>
      </c>
      <c r="J176" s="665">
        <v>350</v>
      </c>
      <c r="K176" s="666">
        <v>758</v>
      </c>
    </row>
    <row r="177" spans="1:11" ht="14.4" customHeight="1" x14ac:dyDescent="0.3">
      <c r="A177" s="661" t="s">
        <v>542</v>
      </c>
      <c r="B177" s="662" t="s">
        <v>543</v>
      </c>
      <c r="C177" s="663" t="s">
        <v>552</v>
      </c>
      <c r="D177" s="664" t="s">
        <v>2117</v>
      </c>
      <c r="E177" s="663" t="s">
        <v>5264</v>
      </c>
      <c r="F177" s="664" t="s">
        <v>5265</v>
      </c>
      <c r="G177" s="663" t="s">
        <v>4888</v>
      </c>
      <c r="H177" s="663" t="s">
        <v>4889</v>
      </c>
      <c r="I177" s="665">
        <v>2.6960000000000002</v>
      </c>
      <c r="J177" s="665">
        <v>3600</v>
      </c>
      <c r="K177" s="666">
        <v>9705</v>
      </c>
    </row>
    <row r="178" spans="1:11" ht="14.4" customHeight="1" x14ac:dyDescent="0.3">
      <c r="A178" s="661" t="s">
        <v>542</v>
      </c>
      <c r="B178" s="662" t="s">
        <v>543</v>
      </c>
      <c r="C178" s="663" t="s">
        <v>552</v>
      </c>
      <c r="D178" s="664" t="s">
        <v>2117</v>
      </c>
      <c r="E178" s="663" t="s">
        <v>5264</v>
      </c>
      <c r="F178" s="664" t="s">
        <v>5265</v>
      </c>
      <c r="G178" s="663" t="s">
        <v>4742</v>
      </c>
      <c r="H178" s="663" t="s">
        <v>4743</v>
      </c>
      <c r="I178" s="665">
        <v>3.9941666666666671</v>
      </c>
      <c r="J178" s="665">
        <v>1450</v>
      </c>
      <c r="K178" s="666">
        <v>5792.5</v>
      </c>
    </row>
    <row r="179" spans="1:11" ht="14.4" customHeight="1" x14ac:dyDescent="0.3">
      <c r="A179" s="661" t="s">
        <v>542</v>
      </c>
      <c r="B179" s="662" t="s">
        <v>543</v>
      </c>
      <c r="C179" s="663" t="s">
        <v>552</v>
      </c>
      <c r="D179" s="664" t="s">
        <v>2117</v>
      </c>
      <c r="E179" s="663" t="s">
        <v>5264</v>
      </c>
      <c r="F179" s="664" t="s">
        <v>5265</v>
      </c>
      <c r="G179" s="663" t="s">
        <v>4890</v>
      </c>
      <c r="H179" s="663" t="s">
        <v>4891</v>
      </c>
      <c r="I179" s="665">
        <v>35.090000000000003</v>
      </c>
      <c r="J179" s="665">
        <v>96</v>
      </c>
      <c r="K179" s="666">
        <v>3368.6400000000003</v>
      </c>
    </row>
    <row r="180" spans="1:11" ht="14.4" customHeight="1" x14ac:dyDescent="0.3">
      <c r="A180" s="661" t="s">
        <v>542</v>
      </c>
      <c r="B180" s="662" t="s">
        <v>543</v>
      </c>
      <c r="C180" s="663" t="s">
        <v>552</v>
      </c>
      <c r="D180" s="664" t="s">
        <v>2117</v>
      </c>
      <c r="E180" s="663" t="s">
        <v>5264</v>
      </c>
      <c r="F180" s="664" t="s">
        <v>5265</v>
      </c>
      <c r="G180" s="663" t="s">
        <v>4750</v>
      </c>
      <c r="H180" s="663" t="s">
        <v>4751</v>
      </c>
      <c r="I180" s="665">
        <v>1.9354545454545458</v>
      </c>
      <c r="J180" s="665">
        <v>2150</v>
      </c>
      <c r="K180" s="666">
        <v>4162</v>
      </c>
    </row>
    <row r="181" spans="1:11" ht="14.4" customHeight="1" x14ac:dyDescent="0.3">
      <c r="A181" s="661" t="s">
        <v>542</v>
      </c>
      <c r="B181" s="662" t="s">
        <v>543</v>
      </c>
      <c r="C181" s="663" t="s">
        <v>552</v>
      </c>
      <c r="D181" s="664" t="s">
        <v>2117</v>
      </c>
      <c r="E181" s="663" t="s">
        <v>5264</v>
      </c>
      <c r="F181" s="664" t="s">
        <v>5265</v>
      </c>
      <c r="G181" s="663" t="s">
        <v>4892</v>
      </c>
      <c r="H181" s="663" t="s">
        <v>4893</v>
      </c>
      <c r="I181" s="665">
        <v>22.87</v>
      </c>
      <c r="J181" s="665">
        <v>72</v>
      </c>
      <c r="K181" s="666">
        <v>1646.5900000000001</v>
      </c>
    </row>
    <row r="182" spans="1:11" ht="14.4" customHeight="1" x14ac:dyDescent="0.3">
      <c r="A182" s="661" t="s">
        <v>542</v>
      </c>
      <c r="B182" s="662" t="s">
        <v>543</v>
      </c>
      <c r="C182" s="663" t="s">
        <v>552</v>
      </c>
      <c r="D182" s="664" t="s">
        <v>2117</v>
      </c>
      <c r="E182" s="663" t="s">
        <v>5264</v>
      </c>
      <c r="F182" s="664" t="s">
        <v>5265</v>
      </c>
      <c r="G182" s="663" t="s">
        <v>4894</v>
      </c>
      <c r="H182" s="663" t="s">
        <v>4895</v>
      </c>
      <c r="I182" s="665">
        <v>23.345000000000002</v>
      </c>
      <c r="J182" s="665">
        <v>204</v>
      </c>
      <c r="K182" s="666">
        <v>4779.96</v>
      </c>
    </row>
    <row r="183" spans="1:11" ht="14.4" customHeight="1" x14ac:dyDescent="0.3">
      <c r="A183" s="661" t="s">
        <v>542</v>
      </c>
      <c r="B183" s="662" t="s">
        <v>543</v>
      </c>
      <c r="C183" s="663" t="s">
        <v>552</v>
      </c>
      <c r="D183" s="664" t="s">
        <v>2117</v>
      </c>
      <c r="E183" s="663" t="s">
        <v>5264</v>
      </c>
      <c r="F183" s="664" t="s">
        <v>5265</v>
      </c>
      <c r="G183" s="663" t="s">
        <v>4752</v>
      </c>
      <c r="H183" s="663" t="s">
        <v>4753</v>
      </c>
      <c r="I183" s="665">
        <v>2.9050000000000002</v>
      </c>
      <c r="J183" s="665">
        <v>200</v>
      </c>
      <c r="K183" s="666">
        <v>581</v>
      </c>
    </row>
    <row r="184" spans="1:11" ht="14.4" customHeight="1" x14ac:dyDescent="0.3">
      <c r="A184" s="661" t="s">
        <v>542</v>
      </c>
      <c r="B184" s="662" t="s">
        <v>543</v>
      </c>
      <c r="C184" s="663" t="s">
        <v>552</v>
      </c>
      <c r="D184" s="664" t="s">
        <v>2117</v>
      </c>
      <c r="E184" s="663" t="s">
        <v>5264</v>
      </c>
      <c r="F184" s="664" t="s">
        <v>5265</v>
      </c>
      <c r="G184" s="663" t="s">
        <v>4896</v>
      </c>
      <c r="H184" s="663" t="s">
        <v>4897</v>
      </c>
      <c r="I184" s="665">
        <v>2.06</v>
      </c>
      <c r="J184" s="665">
        <v>500</v>
      </c>
      <c r="K184" s="666">
        <v>1030</v>
      </c>
    </row>
    <row r="185" spans="1:11" ht="14.4" customHeight="1" x14ac:dyDescent="0.3">
      <c r="A185" s="661" t="s">
        <v>542</v>
      </c>
      <c r="B185" s="662" t="s">
        <v>543</v>
      </c>
      <c r="C185" s="663" t="s">
        <v>552</v>
      </c>
      <c r="D185" s="664" t="s">
        <v>2117</v>
      </c>
      <c r="E185" s="663" t="s">
        <v>5264</v>
      </c>
      <c r="F185" s="664" t="s">
        <v>5265</v>
      </c>
      <c r="G185" s="663" t="s">
        <v>4758</v>
      </c>
      <c r="H185" s="663" t="s">
        <v>4759</v>
      </c>
      <c r="I185" s="665">
        <v>127.05</v>
      </c>
      <c r="J185" s="665">
        <v>1</v>
      </c>
      <c r="K185" s="666">
        <v>127.05</v>
      </c>
    </row>
    <row r="186" spans="1:11" ht="14.4" customHeight="1" x14ac:dyDescent="0.3">
      <c r="A186" s="661" t="s">
        <v>542</v>
      </c>
      <c r="B186" s="662" t="s">
        <v>543</v>
      </c>
      <c r="C186" s="663" t="s">
        <v>552</v>
      </c>
      <c r="D186" s="664" t="s">
        <v>2117</v>
      </c>
      <c r="E186" s="663" t="s">
        <v>5264</v>
      </c>
      <c r="F186" s="664" t="s">
        <v>5265</v>
      </c>
      <c r="G186" s="663" t="s">
        <v>4898</v>
      </c>
      <c r="H186" s="663" t="s">
        <v>4899</v>
      </c>
      <c r="I186" s="665">
        <v>34.5</v>
      </c>
      <c r="J186" s="665">
        <v>1242</v>
      </c>
      <c r="K186" s="666">
        <v>42852.049999999996</v>
      </c>
    </row>
    <row r="187" spans="1:11" ht="14.4" customHeight="1" x14ac:dyDescent="0.3">
      <c r="A187" s="661" t="s">
        <v>542</v>
      </c>
      <c r="B187" s="662" t="s">
        <v>543</v>
      </c>
      <c r="C187" s="663" t="s">
        <v>552</v>
      </c>
      <c r="D187" s="664" t="s">
        <v>2117</v>
      </c>
      <c r="E187" s="663" t="s">
        <v>5264</v>
      </c>
      <c r="F187" s="664" t="s">
        <v>5265</v>
      </c>
      <c r="G187" s="663" t="s">
        <v>4760</v>
      </c>
      <c r="H187" s="663" t="s">
        <v>4761</v>
      </c>
      <c r="I187" s="665">
        <v>17.98</v>
      </c>
      <c r="J187" s="665">
        <v>100</v>
      </c>
      <c r="K187" s="666">
        <v>1798</v>
      </c>
    </row>
    <row r="188" spans="1:11" ht="14.4" customHeight="1" x14ac:dyDescent="0.3">
      <c r="A188" s="661" t="s">
        <v>542</v>
      </c>
      <c r="B188" s="662" t="s">
        <v>543</v>
      </c>
      <c r="C188" s="663" t="s">
        <v>552</v>
      </c>
      <c r="D188" s="664" t="s">
        <v>2117</v>
      </c>
      <c r="E188" s="663" t="s">
        <v>5264</v>
      </c>
      <c r="F188" s="664" t="s">
        <v>5265</v>
      </c>
      <c r="G188" s="663" t="s">
        <v>4766</v>
      </c>
      <c r="H188" s="663" t="s">
        <v>4767</v>
      </c>
      <c r="I188" s="665">
        <v>14.885555555555555</v>
      </c>
      <c r="J188" s="665">
        <v>165</v>
      </c>
      <c r="K188" s="666">
        <v>2459.6</v>
      </c>
    </row>
    <row r="189" spans="1:11" ht="14.4" customHeight="1" x14ac:dyDescent="0.3">
      <c r="A189" s="661" t="s">
        <v>542</v>
      </c>
      <c r="B189" s="662" t="s">
        <v>543</v>
      </c>
      <c r="C189" s="663" t="s">
        <v>552</v>
      </c>
      <c r="D189" s="664" t="s">
        <v>2117</v>
      </c>
      <c r="E189" s="663" t="s">
        <v>5264</v>
      </c>
      <c r="F189" s="664" t="s">
        <v>5265</v>
      </c>
      <c r="G189" s="663" t="s">
        <v>4770</v>
      </c>
      <c r="H189" s="663" t="s">
        <v>4771</v>
      </c>
      <c r="I189" s="665">
        <v>2.5168749999999998</v>
      </c>
      <c r="J189" s="665">
        <v>15650</v>
      </c>
      <c r="K189" s="666">
        <v>39386</v>
      </c>
    </row>
    <row r="190" spans="1:11" ht="14.4" customHeight="1" x14ac:dyDescent="0.3">
      <c r="A190" s="661" t="s">
        <v>542</v>
      </c>
      <c r="B190" s="662" t="s">
        <v>543</v>
      </c>
      <c r="C190" s="663" t="s">
        <v>552</v>
      </c>
      <c r="D190" s="664" t="s">
        <v>2117</v>
      </c>
      <c r="E190" s="663" t="s">
        <v>5264</v>
      </c>
      <c r="F190" s="664" t="s">
        <v>5265</v>
      </c>
      <c r="G190" s="663" t="s">
        <v>4772</v>
      </c>
      <c r="H190" s="663" t="s">
        <v>4773</v>
      </c>
      <c r="I190" s="665">
        <v>1.94</v>
      </c>
      <c r="J190" s="665">
        <v>300</v>
      </c>
      <c r="K190" s="666">
        <v>582</v>
      </c>
    </row>
    <row r="191" spans="1:11" ht="14.4" customHeight="1" x14ac:dyDescent="0.3">
      <c r="A191" s="661" t="s">
        <v>542</v>
      </c>
      <c r="B191" s="662" t="s">
        <v>543</v>
      </c>
      <c r="C191" s="663" t="s">
        <v>552</v>
      </c>
      <c r="D191" s="664" t="s">
        <v>2117</v>
      </c>
      <c r="E191" s="663" t="s">
        <v>5264</v>
      </c>
      <c r="F191" s="664" t="s">
        <v>5265</v>
      </c>
      <c r="G191" s="663" t="s">
        <v>4900</v>
      </c>
      <c r="H191" s="663" t="s">
        <v>4901</v>
      </c>
      <c r="I191" s="665">
        <v>13.2</v>
      </c>
      <c r="J191" s="665">
        <v>30</v>
      </c>
      <c r="K191" s="666">
        <v>396</v>
      </c>
    </row>
    <row r="192" spans="1:11" ht="14.4" customHeight="1" x14ac:dyDescent="0.3">
      <c r="A192" s="661" t="s">
        <v>542</v>
      </c>
      <c r="B192" s="662" t="s">
        <v>543</v>
      </c>
      <c r="C192" s="663" t="s">
        <v>552</v>
      </c>
      <c r="D192" s="664" t="s">
        <v>2117</v>
      </c>
      <c r="E192" s="663" t="s">
        <v>5264</v>
      </c>
      <c r="F192" s="664" t="s">
        <v>5265</v>
      </c>
      <c r="G192" s="663" t="s">
        <v>4902</v>
      </c>
      <c r="H192" s="663" t="s">
        <v>4903</v>
      </c>
      <c r="I192" s="665">
        <v>21.24</v>
      </c>
      <c r="J192" s="665">
        <v>50</v>
      </c>
      <c r="K192" s="666">
        <v>1062</v>
      </c>
    </row>
    <row r="193" spans="1:11" ht="14.4" customHeight="1" x14ac:dyDescent="0.3">
      <c r="A193" s="661" t="s">
        <v>542</v>
      </c>
      <c r="B193" s="662" t="s">
        <v>543</v>
      </c>
      <c r="C193" s="663" t="s">
        <v>552</v>
      </c>
      <c r="D193" s="664" t="s">
        <v>2117</v>
      </c>
      <c r="E193" s="663" t="s">
        <v>5264</v>
      </c>
      <c r="F193" s="664" t="s">
        <v>5265</v>
      </c>
      <c r="G193" s="663" t="s">
        <v>4780</v>
      </c>
      <c r="H193" s="663" t="s">
        <v>4781</v>
      </c>
      <c r="I193" s="665">
        <v>21.232727272727274</v>
      </c>
      <c r="J193" s="665">
        <v>1373</v>
      </c>
      <c r="K193" s="666">
        <v>29153.69</v>
      </c>
    </row>
    <row r="194" spans="1:11" ht="14.4" customHeight="1" x14ac:dyDescent="0.3">
      <c r="A194" s="661" t="s">
        <v>542</v>
      </c>
      <c r="B194" s="662" t="s">
        <v>543</v>
      </c>
      <c r="C194" s="663" t="s">
        <v>552</v>
      </c>
      <c r="D194" s="664" t="s">
        <v>2117</v>
      </c>
      <c r="E194" s="663" t="s">
        <v>5264</v>
      </c>
      <c r="F194" s="664" t="s">
        <v>5265</v>
      </c>
      <c r="G194" s="663" t="s">
        <v>4904</v>
      </c>
      <c r="H194" s="663" t="s">
        <v>4905</v>
      </c>
      <c r="I194" s="665">
        <v>114</v>
      </c>
      <c r="J194" s="665">
        <v>145</v>
      </c>
      <c r="K194" s="666">
        <v>16530</v>
      </c>
    </row>
    <row r="195" spans="1:11" ht="14.4" customHeight="1" x14ac:dyDescent="0.3">
      <c r="A195" s="661" t="s">
        <v>542</v>
      </c>
      <c r="B195" s="662" t="s">
        <v>543</v>
      </c>
      <c r="C195" s="663" t="s">
        <v>552</v>
      </c>
      <c r="D195" s="664" t="s">
        <v>2117</v>
      </c>
      <c r="E195" s="663" t="s">
        <v>5264</v>
      </c>
      <c r="F195" s="664" t="s">
        <v>5265</v>
      </c>
      <c r="G195" s="663" t="s">
        <v>4788</v>
      </c>
      <c r="H195" s="663" t="s">
        <v>4789</v>
      </c>
      <c r="I195" s="665">
        <v>0.47</v>
      </c>
      <c r="J195" s="665">
        <v>100</v>
      </c>
      <c r="K195" s="666">
        <v>47</v>
      </c>
    </row>
    <row r="196" spans="1:11" ht="14.4" customHeight="1" x14ac:dyDescent="0.3">
      <c r="A196" s="661" t="s">
        <v>542</v>
      </c>
      <c r="B196" s="662" t="s">
        <v>543</v>
      </c>
      <c r="C196" s="663" t="s">
        <v>552</v>
      </c>
      <c r="D196" s="664" t="s">
        <v>2117</v>
      </c>
      <c r="E196" s="663" t="s">
        <v>5264</v>
      </c>
      <c r="F196" s="664" t="s">
        <v>5265</v>
      </c>
      <c r="G196" s="663" t="s">
        <v>4790</v>
      </c>
      <c r="H196" s="663" t="s">
        <v>4791</v>
      </c>
      <c r="I196" s="665">
        <v>4.03</v>
      </c>
      <c r="J196" s="665">
        <v>100</v>
      </c>
      <c r="K196" s="666">
        <v>403</v>
      </c>
    </row>
    <row r="197" spans="1:11" ht="14.4" customHeight="1" x14ac:dyDescent="0.3">
      <c r="A197" s="661" t="s">
        <v>542</v>
      </c>
      <c r="B197" s="662" t="s">
        <v>543</v>
      </c>
      <c r="C197" s="663" t="s">
        <v>552</v>
      </c>
      <c r="D197" s="664" t="s">
        <v>2117</v>
      </c>
      <c r="E197" s="663" t="s">
        <v>5264</v>
      </c>
      <c r="F197" s="664" t="s">
        <v>5265</v>
      </c>
      <c r="G197" s="663" t="s">
        <v>4906</v>
      </c>
      <c r="H197" s="663" t="s">
        <v>4907</v>
      </c>
      <c r="I197" s="665">
        <v>2.9050000000000002</v>
      </c>
      <c r="J197" s="665">
        <v>22</v>
      </c>
      <c r="K197" s="666">
        <v>63.82</v>
      </c>
    </row>
    <row r="198" spans="1:11" ht="14.4" customHeight="1" x14ac:dyDescent="0.3">
      <c r="A198" s="661" t="s">
        <v>542</v>
      </c>
      <c r="B198" s="662" t="s">
        <v>543</v>
      </c>
      <c r="C198" s="663" t="s">
        <v>552</v>
      </c>
      <c r="D198" s="664" t="s">
        <v>2117</v>
      </c>
      <c r="E198" s="663" t="s">
        <v>5264</v>
      </c>
      <c r="F198" s="664" t="s">
        <v>5265</v>
      </c>
      <c r="G198" s="663" t="s">
        <v>4908</v>
      </c>
      <c r="H198" s="663" t="s">
        <v>4909</v>
      </c>
      <c r="I198" s="665">
        <v>35.090000000000003</v>
      </c>
      <c r="J198" s="665">
        <v>24</v>
      </c>
      <c r="K198" s="666">
        <v>842.16</v>
      </c>
    </row>
    <row r="199" spans="1:11" ht="14.4" customHeight="1" x14ac:dyDescent="0.3">
      <c r="A199" s="661" t="s">
        <v>542</v>
      </c>
      <c r="B199" s="662" t="s">
        <v>543</v>
      </c>
      <c r="C199" s="663" t="s">
        <v>552</v>
      </c>
      <c r="D199" s="664" t="s">
        <v>2117</v>
      </c>
      <c r="E199" s="663" t="s">
        <v>5264</v>
      </c>
      <c r="F199" s="664" t="s">
        <v>5265</v>
      </c>
      <c r="G199" s="663" t="s">
        <v>4910</v>
      </c>
      <c r="H199" s="663" t="s">
        <v>4911</v>
      </c>
      <c r="I199" s="665">
        <v>22.87</v>
      </c>
      <c r="J199" s="665">
        <v>24</v>
      </c>
      <c r="K199" s="666">
        <v>548.85</v>
      </c>
    </row>
    <row r="200" spans="1:11" ht="14.4" customHeight="1" x14ac:dyDescent="0.3">
      <c r="A200" s="661" t="s">
        <v>542</v>
      </c>
      <c r="B200" s="662" t="s">
        <v>543</v>
      </c>
      <c r="C200" s="663" t="s">
        <v>552</v>
      </c>
      <c r="D200" s="664" t="s">
        <v>2117</v>
      </c>
      <c r="E200" s="663" t="s">
        <v>5264</v>
      </c>
      <c r="F200" s="664" t="s">
        <v>5265</v>
      </c>
      <c r="G200" s="663" t="s">
        <v>4912</v>
      </c>
      <c r="H200" s="663" t="s">
        <v>4913</v>
      </c>
      <c r="I200" s="665">
        <v>971.57</v>
      </c>
      <c r="J200" s="665">
        <v>1</v>
      </c>
      <c r="K200" s="666">
        <v>971.57</v>
      </c>
    </row>
    <row r="201" spans="1:11" ht="14.4" customHeight="1" x14ac:dyDescent="0.3">
      <c r="A201" s="661" t="s">
        <v>542</v>
      </c>
      <c r="B201" s="662" t="s">
        <v>543</v>
      </c>
      <c r="C201" s="663" t="s">
        <v>552</v>
      </c>
      <c r="D201" s="664" t="s">
        <v>2117</v>
      </c>
      <c r="E201" s="663" t="s">
        <v>5264</v>
      </c>
      <c r="F201" s="664" t="s">
        <v>5265</v>
      </c>
      <c r="G201" s="663" t="s">
        <v>4914</v>
      </c>
      <c r="H201" s="663" t="s">
        <v>4915</v>
      </c>
      <c r="I201" s="665">
        <v>667.26666666666665</v>
      </c>
      <c r="J201" s="665">
        <v>42</v>
      </c>
      <c r="K201" s="666">
        <v>28274.800000000003</v>
      </c>
    </row>
    <row r="202" spans="1:11" ht="14.4" customHeight="1" x14ac:dyDescent="0.3">
      <c r="A202" s="661" t="s">
        <v>542</v>
      </c>
      <c r="B202" s="662" t="s">
        <v>543</v>
      </c>
      <c r="C202" s="663" t="s">
        <v>552</v>
      </c>
      <c r="D202" s="664" t="s">
        <v>2117</v>
      </c>
      <c r="E202" s="663" t="s">
        <v>5264</v>
      </c>
      <c r="F202" s="664" t="s">
        <v>5265</v>
      </c>
      <c r="G202" s="663" t="s">
        <v>4916</v>
      </c>
      <c r="H202" s="663" t="s">
        <v>4917</v>
      </c>
      <c r="I202" s="665">
        <v>3.19</v>
      </c>
      <c r="J202" s="665">
        <v>100</v>
      </c>
      <c r="K202" s="666">
        <v>319.44</v>
      </c>
    </row>
    <row r="203" spans="1:11" ht="14.4" customHeight="1" x14ac:dyDescent="0.3">
      <c r="A203" s="661" t="s">
        <v>542</v>
      </c>
      <c r="B203" s="662" t="s">
        <v>543</v>
      </c>
      <c r="C203" s="663" t="s">
        <v>552</v>
      </c>
      <c r="D203" s="664" t="s">
        <v>2117</v>
      </c>
      <c r="E203" s="663" t="s">
        <v>5264</v>
      </c>
      <c r="F203" s="664" t="s">
        <v>5265</v>
      </c>
      <c r="G203" s="663" t="s">
        <v>4916</v>
      </c>
      <c r="H203" s="663" t="s">
        <v>4918</v>
      </c>
      <c r="I203" s="665">
        <v>3.1150000000000002</v>
      </c>
      <c r="J203" s="665">
        <v>200</v>
      </c>
      <c r="K203" s="666">
        <v>623.80999999999995</v>
      </c>
    </row>
    <row r="204" spans="1:11" ht="14.4" customHeight="1" x14ac:dyDescent="0.3">
      <c r="A204" s="661" t="s">
        <v>542</v>
      </c>
      <c r="B204" s="662" t="s">
        <v>543</v>
      </c>
      <c r="C204" s="663" t="s">
        <v>552</v>
      </c>
      <c r="D204" s="664" t="s">
        <v>2117</v>
      </c>
      <c r="E204" s="663" t="s">
        <v>5264</v>
      </c>
      <c r="F204" s="664" t="s">
        <v>5265</v>
      </c>
      <c r="G204" s="663" t="s">
        <v>4919</v>
      </c>
      <c r="H204" s="663" t="s">
        <v>4920</v>
      </c>
      <c r="I204" s="665">
        <v>482.79000000000008</v>
      </c>
      <c r="J204" s="665">
        <v>50</v>
      </c>
      <c r="K204" s="666">
        <v>24139.5</v>
      </c>
    </row>
    <row r="205" spans="1:11" ht="14.4" customHeight="1" x14ac:dyDescent="0.3">
      <c r="A205" s="661" t="s">
        <v>542</v>
      </c>
      <c r="B205" s="662" t="s">
        <v>543</v>
      </c>
      <c r="C205" s="663" t="s">
        <v>552</v>
      </c>
      <c r="D205" s="664" t="s">
        <v>2117</v>
      </c>
      <c r="E205" s="663" t="s">
        <v>5264</v>
      </c>
      <c r="F205" s="664" t="s">
        <v>5265</v>
      </c>
      <c r="G205" s="663" t="s">
        <v>4921</v>
      </c>
      <c r="H205" s="663" t="s">
        <v>4922</v>
      </c>
      <c r="I205" s="665">
        <v>14.76</v>
      </c>
      <c r="J205" s="665">
        <v>93</v>
      </c>
      <c r="K205" s="666">
        <v>1372.68</v>
      </c>
    </row>
    <row r="206" spans="1:11" ht="14.4" customHeight="1" x14ac:dyDescent="0.3">
      <c r="A206" s="661" t="s">
        <v>542</v>
      </c>
      <c r="B206" s="662" t="s">
        <v>543</v>
      </c>
      <c r="C206" s="663" t="s">
        <v>552</v>
      </c>
      <c r="D206" s="664" t="s">
        <v>2117</v>
      </c>
      <c r="E206" s="663" t="s">
        <v>5264</v>
      </c>
      <c r="F206" s="664" t="s">
        <v>5265</v>
      </c>
      <c r="G206" s="663" t="s">
        <v>4923</v>
      </c>
      <c r="H206" s="663" t="s">
        <v>4924</v>
      </c>
      <c r="I206" s="665">
        <v>574.76666666666665</v>
      </c>
      <c r="J206" s="665">
        <v>30</v>
      </c>
      <c r="K206" s="666">
        <v>17243</v>
      </c>
    </row>
    <row r="207" spans="1:11" ht="14.4" customHeight="1" x14ac:dyDescent="0.3">
      <c r="A207" s="661" t="s">
        <v>542</v>
      </c>
      <c r="B207" s="662" t="s">
        <v>543</v>
      </c>
      <c r="C207" s="663" t="s">
        <v>552</v>
      </c>
      <c r="D207" s="664" t="s">
        <v>2117</v>
      </c>
      <c r="E207" s="663" t="s">
        <v>5264</v>
      </c>
      <c r="F207" s="664" t="s">
        <v>5265</v>
      </c>
      <c r="G207" s="663" t="s">
        <v>4925</v>
      </c>
      <c r="H207" s="663" t="s">
        <v>4926</v>
      </c>
      <c r="I207" s="665">
        <v>641.29999999999995</v>
      </c>
      <c r="J207" s="665">
        <v>15</v>
      </c>
      <c r="K207" s="666">
        <v>9619.5</v>
      </c>
    </row>
    <row r="208" spans="1:11" ht="14.4" customHeight="1" x14ac:dyDescent="0.3">
      <c r="A208" s="661" t="s">
        <v>542</v>
      </c>
      <c r="B208" s="662" t="s">
        <v>543</v>
      </c>
      <c r="C208" s="663" t="s">
        <v>552</v>
      </c>
      <c r="D208" s="664" t="s">
        <v>2117</v>
      </c>
      <c r="E208" s="663" t="s">
        <v>5264</v>
      </c>
      <c r="F208" s="664" t="s">
        <v>5265</v>
      </c>
      <c r="G208" s="663" t="s">
        <v>4927</v>
      </c>
      <c r="H208" s="663" t="s">
        <v>4928</v>
      </c>
      <c r="I208" s="665">
        <v>5.3830769230769233</v>
      </c>
      <c r="J208" s="665">
        <v>4300</v>
      </c>
      <c r="K208" s="666">
        <v>23151.9</v>
      </c>
    </row>
    <row r="209" spans="1:11" ht="14.4" customHeight="1" x14ac:dyDescent="0.3">
      <c r="A209" s="661" t="s">
        <v>542</v>
      </c>
      <c r="B209" s="662" t="s">
        <v>543</v>
      </c>
      <c r="C209" s="663" t="s">
        <v>552</v>
      </c>
      <c r="D209" s="664" t="s">
        <v>2117</v>
      </c>
      <c r="E209" s="663" t="s">
        <v>5264</v>
      </c>
      <c r="F209" s="664" t="s">
        <v>5265</v>
      </c>
      <c r="G209" s="663" t="s">
        <v>4807</v>
      </c>
      <c r="H209" s="663" t="s">
        <v>4808</v>
      </c>
      <c r="I209" s="665">
        <v>136.54</v>
      </c>
      <c r="J209" s="665">
        <v>10</v>
      </c>
      <c r="K209" s="666">
        <v>1365.4</v>
      </c>
    </row>
    <row r="210" spans="1:11" ht="14.4" customHeight="1" x14ac:dyDescent="0.3">
      <c r="A210" s="661" t="s">
        <v>542</v>
      </c>
      <c r="B210" s="662" t="s">
        <v>543</v>
      </c>
      <c r="C210" s="663" t="s">
        <v>552</v>
      </c>
      <c r="D210" s="664" t="s">
        <v>2117</v>
      </c>
      <c r="E210" s="663" t="s">
        <v>5264</v>
      </c>
      <c r="F210" s="664" t="s">
        <v>5265</v>
      </c>
      <c r="G210" s="663" t="s">
        <v>4929</v>
      </c>
      <c r="H210" s="663" t="s">
        <v>4930</v>
      </c>
      <c r="I210" s="665">
        <v>650.5</v>
      </c>
      <c r="J210" s="665">
        <v>1</v>
      </c>
      <c r="K210" s="666">
        <v>650.5</v>
      </c>
    </row>
    <row r="211" spans="1:11" ht="14.4" customHeight="1" x14ac:dyDescent="0.3">
      <c r="A211" s="661" t="s">
        <v>542</v>
      </c>
      <c r="B211" s="662" t="s">
        <v>543</v>
      </c>
      <c r="C211" s="663" t="s">
        <v>552</v>
      </c>
      <c r="D211" s="664" t="s">
        <v>2117</v>
      </c>
      <c r="E211" s="663" t="s">
        <v>5264</v>
      </c>
      <c r="F211" s="664" t="s">
        <v>5265</v>
      </c>
      <c r="G211" s="663" t="s">
        <v>4809</v>
      </c>
      <c r="H211" s="663" t="s">
        <v>4810</v>
      </c>
      <c r="I211" s="665">
        <v>3.4171428571428573</v>
      </c>
      <c r="J211" s="665">
        <v>320</v>
      </c>
      <c r="K211" s="666">
        <v>1092.8</v>
      </c>
    </row>
    <row r="212" spans="1:11" ht="14.4" customHeight="1" x14ac:dyDescent="0.3">
      <c r="A212" s="661" t="s">
        <v>542</v>
      </c>
      <c r="B212" s="662" t="s">
        <v>543</v>
      </c>
      <c r="C212" s="663" t="s">
        <v>552</v>
      </c>
      <c r="D212" s="664" t="s">
        <v>2117</v>
      </c>
      <c r="E212" s="663" t="s">
        <v>5264</v>
      </c>
      <c r="F212" s="664" t="s">
        <v>5265</v>
      </c>
      <c r="G212" s="663" t="s">
        <v>4811</v>
      </c>
      <c r="H212" s="663" t="s">
        <v>4812</v>
      </c>
      <c r="I212" s="665">
        <v>6.085</v>
      </c>
      <c r="J212" s="665">
        <v>40</v>
      </c>
      <c r="K212" s="666">
        <v>243.4</v>
      </c>
    </row>
    <row r="213" spans="1:11" ht="14.4" customHeight="1" x14ac:dyDescent="0.3">
      <c r="A213" s="661" t="s">
        <v>542</v>
      </c>
      <c r="B213" s="662" t="s">
        <v>543</v>
      </c>
      <c r="C213" s="663" t="s">
        <v>552</v>
      </c>
      <c r="D213" s="664" t="s">
        <v>2117</v>
      </c>
      <c r="E213" s="663" t="s">
        <v>5264</v>
      </c>
      <c r="F213" s="664" t="s">
        <v>5265</v>
      </c>
      <c r="G213" s="663" t="s">
        <v>4931</v>
      </c>
      <c r="H213" s="663" t="s">
        <v>4932</v>
      </c>
      <c r="I213" s="665">
        <v>22.99</v>
      </c>
      <c r="J213" s="665">
        <v>30</v>
      </c>
      <c r="K213" s="666">
        <v>689.7</v>
      </c>
    </row>
    <row r="214" spans="1:11" ht="14.4" customHeight="1" x14ac:dyDescent="0.3">
      <c r="A214" s="661" t="s">
        <v>542</v>
      </c>
      <c r="B214" s="662" t="s">
        <v>543</v>
      </c>
      <c r="C214" s="663" t="s">
        <v>552</v>
      </c>
      <c r="D214" s="664" t="s">
        <v>2117</v>
      </c>
      <c r="E214" s="663" t="s">
        <v>5264</v>
      </c>
      <c r="F214" s="664" t="s">
        <v>5265</v>
      </c>
      <c r="G214" s="663" t="s">
        <v>4933</v>
      </c>
      <c r="H214" s="663" t="s">
        <v>4934</v>
      </c>
      <c r="I214" s="665">
        <v>22.99</v>
      </c>
      <c r="J214" s="665">
        <v>30</v>
      </c>
      <c r="K214" s="666">
        <v>689.7</v>
      </c>
    </row>
    <row r="215" spans="1:11" ht="14.4" customHeight="1" x14ac:dyDescent="0.3">
      <c r="A215" s="661" t="s">
        <v>542</v>
      </c>
      <c r="B215" s="662" t="s">
        <v>543</v>
      </c>
      <c r="C215" s="663" t="s">
        <v>552</v>
      </c>
      <c r="D215" s="664" t="s">
        <v>2117</v>
      </c>
      <c r="E215" s="663" t="s">
        <v>5264</v>
      </c>
      <c r="F215" s="664" t="s">
        <v>5265</v>
      </c>
      <c r="G215" s="663" t="s">
        <v>4935</v>
      </c>
      <c r="H215" s="663" t="s">
        <v>4936</v>
      </c>
      <c r="I215" s="665">
        <v>22.99</v>
      </c>
      <c r="J215" s="665">
        <v>30</v>
      </c>
      <c r="K215" s="666">
        <v>689.7</v>
      </c>
    </row>
    <row r="216" spans="1:11" ht="14.4" customHeight="1" x14ac:dyDescent="0.3">
      <c r="A216" s="661" t="s">
        <v>542</v>
      </c>
      <c r="B216" s="662" t="s">
        <v>543</v>
      </c>
      <c r="C216" s="663" t="s">
        <v>552</v>
      </c>
      <c r="D216" s="664" t="s">
        <v>2117</v>
      </c>
      <c r="E216" s="663" t="s">
        <v>5264</v>
      </c>
      <c r="F216" s="664" t="s">
        <v>5265</v>
      </c>
      <c r="G216" s="663" t="s">
        <v>4937</v>
      </c>
      <c r="H216" s="663" t="s">
        <v>4938</v>
      </c>
      <c r="I216" s="665">
        <v>22.99</v>
      </c>
      <c r="J216" s="665">
        <v>30</v>
      </c>
      <c r="K216" s="666">
        <v>689.7</v>
      </c>
    </row>
    <row r="217" spans="1:11" ht="14.4" customHeight="1" x14ac:dyDescent="0.3">
      <c r="A217" s="661" t="s">
        <v>542</v>
      </c>
      <c r="B217" s="662" t="s">
        <v>543</v>
      </c>
      <c r="C217" s="663" t="s">
        <v>552</v>
      </c>
      <c r="D217" s="664" t="s">
        <v>2117</v>
      </c>
      <c r="E217" s="663" t="s">
        <v>5264</v>
      </c>
      <c r="F217" s="664" t="s">
        <v>5265</v>
      </c>
      <c r="G217" s="663" t="s">
        <v>4815</v>
      </c>
      <c r="H217" s="663" t="s">
        <v>4816</v>
      </c>
      <c r="I217" s="665">
        <v>62.78</v>
      </c>
      <c r="J217" s="665">
        <v>10</v>
      </c>
      <c r="K217" s="666">
        <v>627.79999999999995</v>
      </c>
    </row>
    <row r="218" spans="1:11" ht="14.4" customHeight="1" x14ac:dyDescent="0.3">
      <c r="A218" s="661" t="s">
        <v>542</v>
      </c>
      <c r="B218" s="662" t="s">
        <v>543</v>
      </c>
      <c r="C218" s="663" t="s">
        <v>552</v>
      </c>
      <c r="D218" s="664" t="s">
        <v>2117</v>
      </c>
      <c r="E218" s="663" t="s">
        <v>5264</v>
      </c>
      <c r="F218" s="664" t="s">
        <v>5265</v>
      </c>
      <c r="G218" s="663" t="s">
        <v>4939</v>
      </c>
      <c r="H218" s="663" t="s">
        <v>4940</v>
      </c>
      <c r="I218" s="665">
        <v>176.86</v>
      </c>
      <c r="J218" s="665">
        <v>3</v>
      </c>
      <c r="K218" s="666">
        <v>530.58000000000004</v>
      </c>
    </row>
    <row r="219" spans="1:11" ht="14.4" customHeight="1" x14ac:dyDescent="0.3">
      <c r="A219" s="661" t="s">
        <v>542</v>
      </c>
      <c r="B219" s="662" t="s">
        <v>543</v>
      </c>
      <c r="C219" s="663" t="s">
        <v>552</v>
      </c>
      <c r="D219" s="664" t="s">
        <v>2117</v>
      </c>
      <c r="E219" s="663" t="s">
        <v>5264</v>
      </c>
      <c r="F219" s="664" t="s">
        <v>5265</v>
      </c>
      <c r="G219" s="663" t="s">
        <v>4941</v>
      </c>
      <c r="H219" s="663" t="s">
        <v>4942</v>
      </c>
      <c r="I219" s="665">
        <v>97.41</v>
      </c>
      <c r="J219" s="665">
        <v>40</v>
      </c>
      <c r="K219" s="666">
        <v>3896.2</v>
      </c>
    </row>
    <row r="220" spans="1:11" ht="14.4" customHeight="1" x14ac:dyDescent="0.3">
      <c r="A220" s="661" t="s">
        <v>542</v>
      </c>
      <c r="B220" s="662" t="s">
        <v>543</v>
      </c>
      <c r="C220" s="663" t="s">
        <v>552</v>
      </c>
      <c r="D220" s="664" t="s">
        <v>2117</v>
      </c>
      <c r="E220" s="663" t="s">
        <v>5264</v>
      </c>
      <c r="F220" s="664" t="s">
        <v>5265</v>
      </c>
      <c r="G220" s="663" t="s">
        <v>4943</v>
      </c>
      <c r="H220" s="663" t="s">
        <v>4944</v>
      </c>
      <c r="I220" s="665">
        <v>260</v>
      </c>
      <c r="J220" s="665">
        <v>2</v>
      </c>
      <c r="K220" s="666">
        <v>520</v>
      </c>
    </row>
    <row r="221" spans="1:11" ht="14.4" customHeight="1" x14ac:dyDescent="0.3">
      <c r="A221" s="661" t="s">
        <v>542</v>
      </c>
      <c r="B221" s="662" t="s">
        <v>543</v>
      </c>
      <c r="C221" s="663" t="s">
        <v>552</v>
      </c>
      <c r="D221" s="664" t="s">
        <v>2117</v>
      </c>
      <c r="E221" s="663" t="s">
        <v>5264</v>
      </c>
      <c r="F221" s="664" t="s">
        <v>5265</v>
      </c>
      <c r="G221" s="663" t="s">
        <v>4945</v>
      </c>
      <c r="H221" s="663" t="s">
        <v>4946</v>
      </c>
      <c r="I221" s="665">
        <v>4665.76</v>
      </c>
      <c r="J221" s="665">
        <v>2</v>
      </c>
      <c r="K221" s="666">
        <v>9331.52</v>
      </c>
    </row>
    <row r="222" spans="1:11" ht="14.4" customHeight="1" x14ac:dyDescent="0.3">
      <c r="A222" s="661" t="s">
        <v>542</v>
      </c>
      <c r="B222" s="662" t="s">
        <v>543</v>
      </c>
      <c r="C222" s="663" t="s">
        <v>552</v>
      </c>
      <c r="D222" s="664" t="s">
        <v>2117</v>
      </c>
      <c r="E222" s="663" t="s">
        <v>5264</v>
      </c>
      <c r="F222" s="664" t="s">
        <v>5265</v>
      </c>
      <c r="G222" s="663" t="s">
        <v>4947</v>
      </c>
      <c r="H222" s="663" t="s">
        <v>4948</v>
      </c>
      <c r="I222" s="665">
        <v>223.85</v>
      </c>
      <c r="J222" s="665">
        <v>3</v>
      </c>
      <c r="K222" s="666">
        <v>671.55</v>
      </c>
    </row>
    <row r="223" spans="1:11" ht="14.4" customHeight="1" x14ac:dyDescent="0.3">
      <c r="A223" s="661" t="s">
        <v>542</v>
      </c>
      <c r="B223" s="662" t="s">
        <v>543</v>
      </c>
      <c r="C223" s="663" t="s">
        <v>552</v>
      </c>
      <c r="D223" s="664" t="s">
        <v>2117</v>
      </c>
      <c r="E223" s="663" t="s">
        <v>5264</v>
      </c>
      <c r="F223" s="664" t="s">
        <v>5265</v>
      </c>
      <c r="G223" s="663" t="s">
        <v>4949</v>
      </c>
      <c r="H223" s="663" t="s">
        <v>4950</v>
      </c>
      <c r="I223" s="665">
        <v>52.27</v>
      </c>
      <c r="J223" s="665">
        <v>11</v>
      </c>
      <c r="K223" s="666">
        <v>574.99</v>
      </c>
    </row>
    <row r="224" spans="1:11" ht="14.4" customHeight="1" x14ac:dyDescent="0.3">
      <c r="A224" s="661" t="s">
        <v>542</v>
      </c>
      <c r="B224" s="662" t="s">
        <v>543</v>
      </c>
      <c r="C224" s="663" t="s">
        <v>552</v>
      </c>
      <c r="D224" s="664" t="s">
        <v>2117</v>
      </c>
      <c r="E224" s="663" t="s">
        <v>5264</v>
      </c>
      <c r="F224" s="664" t="s">
        <v>5265</v>
      </c>
      <c r="G224" s="663" t="s">
        <v>4951</v>
      </c>
      <c r="H224" s="663" t="s">
        <v>4952</v>
      </c>
      <c r="I224" s="665">
        <v>506.39</v>
      </c>
      <c r="J224" s="665">
        <v>10</v>
      </c>
      <c r="K224" s="666">
        <v>5063.8500000000004</v>
      </c>
    </row>
    <row r="225" spans="1:11" ht="14.4" customHeight="1" x14ac:dyDescent="0.3">
      <c r="A225" s="661" t="s">
        <v>542</v>
      </c>
      <c r="B225" s="662" t="s">
        <v>543</v>
      </c>
      <c r="C225" s="663" t="s">
        <v>552</v>
      </c>
      <c r="D225" s="664" t="s">
        <v>2117</v>
      </c>
      <c r="E225" s="663" t="s">
        <v>5264</v>
      </c>
      <c r="F225" s="664" t="s">
        <v>5265</v>
      </c>
      <c r="G225" s="663" t="s">
        <v>4951</v>
      </c>
      <c r="H225" s="663" t="s">
        <v>4953</v>
      </c>
      <c r="I225" s="665">
        <v>496.1</v>
      </c>
      <c r="J225" s="665">
        <v>10</v>
      </c>
      <c r="K225" s="666">
        <v>4961</v>
      </c>
    </row>
    <row r="226" spans="1:11" ht="14.4" customHeight="1" x14ac:dyDescent="0.3">
      <c r="A226" s="661" t="s">
        <v>542</v>
      </c>
      <c r="B226" s="662" t="s">
        <v>543</v>
      </c>
      <c r="C226" s="663" t="s">
        <v>552</v>
      </c>
      <c r="D226" s="664" t="s">
        <v>2117</v>
      </c>
      <c r="E226" s="663" t="s">
        <v>5264</v>
      </c>
      <c r="F226" s="664" t="s">
        <v>5265</v>
      </c>
      <c r="G226" s="663" t="s">
        <v>4954</v>
      </c>
      <c r="H226" s="663" t="s">
        <v>4955</v>
      </c>
      <c r="I226" s="665">
        <v>641.30000000000007</v>
      </c>
      <c r="J226" s="665">
        <v>185</v>
      </c>
      <c r="K226" s="666">
        <v>118640.5</v>
      </c>
    </row>
    <row r="227" spans="1:11" ht="14.4" customHeight="1" x14ac:dyDescent="0.3">
      <c r="A227" s="661" t="s">
        <v>542</v>
      </c>
      <c r="B227" s="662" t="s">
        <v>543</v>
      </c>
      <c r="C227" s="663" t="s">
        <v>552</v>
      </c>
      <c r="D227" s="664" t="s">
        <v>2117</v>
      </c>
      <c r="E227" s="663" t="s">
        <v>5264</v>
      </c>
      <c r="F227" s="664" t="s">
        <v>5265</v>
      </c>
      <c r="G227" s="663" t="s">
        <v>4956</v>
      </c>
      <c r="H227" s="663" t="s">
        <v>4957</v>
      </c>
      <c r="I227" s="665">
        <v>641.30000000000007</v>
      </c>
      <c r="J227" s="665">
        <v>19</v>
      </c>
      <c r="K227" s="666">
        <v>12184.7</v>
      </c>
    </row>
    <row r="228" spans="1:11" ht="14.4" customHeight="1" x14ac:dyDescent="0.3">
      <c r="A228" s="661" t="s">
        <v>542</v>
      </c>
      <c r="B228" s="662" t="s">
        <v>543</v>
      </c>
      <c r="C228" s="663" t="s">
        <v>552</v>
      </c>
      <c r="D228" s="664" t="s">
        <v>2117</v>
      </c>
      <c r="E228" s="663" t="s">
        <v>5264</v>
      </c>
      <c r="F228" s="664" t="s">
        <v>5265</v>
      </c>
      <c r="G228" s="663" t="s">
        <v>4958</v>
      </c>
      <c r="H228" s="663" t="s">
        <v>4959</v>
      </c>
      <c r="I228" s="665">
        <v>641.29999999999995</v>
      </c>
      <c r="J228" s="665">
        <v>8</v>
      </c>
      <c r="K228" s="666">
        <v>5130.3999999999996</v>
      </c>
    </row>
    <row r="229" spans="1:11" ht="14.4" customHeight="1" x14ac:dyDescent="0.3">
      <c r="A229" s="661" t="s">
        <v>542</v>
      </c>
      <c r="B229" s="662" t="s">
        <v>543</v>
      </c>
      <c r="C229" s="663" t="s">
        <v>552</v>
      </c>
      <c r="D229" s="664" t="s">
        <v>2117</v>
      </c>
      <c r="E229" s="663" t="s">
        <v>5264</v>
      </c>
      <c r="F229" s="664" t="s">
        <v>5265</v>
      </c>
      <c r="G229" s="663" t="s">
        <v>4960</v>
      </c>
      <c r="H229" s="663" t="s">
        <v>4961</v>
      </c>
      <c r="I229" s="665">
        <v>641.29999999999995</v>
      </c>
      <c r="J229" s="665">
        <v>2</v>
      </c>
      <c r="K229" s="666">
        <v>1282.5999999999999</v>
      </c>
    </row>
    <row r="230" spans="1:11" ht="14.4" customHeight="1" x14ac:dyDescent="0.3">
      <c r="A230" s="661" t="s">
        <v>542</v>
      </c>
      <c r="B230" s="662" t="s">
        <v>543</v>
      </c>
      <c r="C230" s="663" t="s">
        <v>552</v>
      </c>
      <c r="D230" s="664" t="s">
        <v>2117</v>
      </c>
      <c r="E230" s="663" t="s">
        <v>5264</v>
      </c>
      <c r="F230" s="664" t="s">
        <v>5265</v>
      </c>
      <c r="G230" s="663" t="s">
        <v>4962</v>
      </c>
      <c r="H230" s="663" t="s">
        <v>4963</v>
      </c>
      <c r="I230" s="665">
        <v>1149.5228571428572</v>
      </c>
      <c r="J230" s="665">
        <v>21</v>
      </c>
      <c r="K230" s="666">
        <v>24139</v>
      </c>
    </row>
    <row r="231" spans="1:11" ht="14.4" customHeight="1" x14ac:dyDescent="0.3">
      <c r="A231" s="661" t="s">
        <v>542</v>
      </c>
      <c r="B231" s="662" t="s">
        <v>543</v>
      </c>
      <c r="C231" s="663" t="s">
        <v>552</v>
      </c>
      <c r="D231" s="664" t="s">
        <v>2117</v>
      </c>
      <c r="E231" s="663" t="s">
        <v>5264</v>
      </c>
      <c r="F231" s="664" t="s">
        <v>5265</v>
      </c>
      <c r="G231" s="663" t="s">
        <v>4964</v>
      </c>
      <c r="H231" s="663" t="s">
        <v>4965</v>
      </c>
      <c r="I231" s="665">
        <v>1079.53</v>
      </c>
      <c r="J231" s="665">
        <v>5</v>
      </c>
      <c r="K231" s="666">
        <v>5397.63</v>
      </c>
    </row>
    <row r="232" spans="1:11" ht="14.4" customHeight="1" x14ac:dyDescent="0.3">
      <c r="A232" s="661" t="s">
        <v>542</v>
      </c>
      <c r="B232" s="662" t="s">
        <v>543</v>
      </c>
      <c r="C232" s="663" t="s">
        <v>552</v>
      </c>
      <c r="D232" s="664" t="s">
        <v>2117</v>
      </c>
      <c r="E232" s="663" t="s">
        <v>5264</v>
      </c>
      <c r="F232" s="664" t="s">
        <v>5265</v>
      </c>
      <c r="G232" s="663" t="s">
        <v>4966</v>
      </c>
      <c r="H232" s="663" t="s">
        <v>4967</v>
      </c>
      <c r="I232" s="665">
        <v>1972.3</v>
      </c>
      <c r="J232" s="665">
        <v>2</v>
      </c>
      <c r="K232" s="666">
        <v>3944.6</v>
      </c>
    </row>
    <row r="233" spans="1:11" ht="14.4" customHeight="1" x14ac:dyDescent="0.3">
      <c r="A233" s="661" t="s">
        <v>542</v>
      </c>
      <c r="B233" s="662" t="s">
        <v>543</v>
      </c>
      <c r="C233" s="663" t="s">
        <v>552</v>
      </c>
      <c r="D233" s="664" t="s">
        <v>2117</v>
      </c>
      <c r="E233" s="663" t="s">
        <v>5264</v>
      </c>
      <c r="F233" s="664" t="s">
        <v>5265</v>
      </c>
      <c r="G233" s="663" t="s">
        <v>4968</v>
      </c>
      <c r="H233" s="663" t="s">
        <v>4969</v>
      </c>
      <c r="I233" s="665">
        <v>182</v>
      </c>
      <c r="J233" s="665">
        <v>20</v>
      </c>
      <c r="K233" s="666">
        <v>3640</v>
      </c>
    </row>
    <row r="234" spans="1:11" ht="14.4" customHeight="1" x14ac:dyDescent="0.3">
      <c r="A234" s="661" t="s">
        <v>542</v>
      </c>
      <c r="B234" s="662" t="s">
        <v>543</v>
      </c>
      <c r="C234" s="663" t="s">
        <v>552</v>
      </c>
      <c r="D234" s="664" t="s">
        <v>2117</v>
      </c>
      <c r="E234" s="663" t="s">
        <v>5264</v>
      </c>
      <c r="F234" s="664" t="s">
        <v>5265</v>
      </c>
      <c r="G234" s="663" t="s">
        <v>4970</v>
      </c>
      <c r="H234" s="663" t="s">
        <v>4971</v>
      </c>
      <c r="I234" s="665">
        <v>870.34500000000003</v>
      </c>
      <c r="J234" s="665">
        <v>80</v>
      </c>
      <c r="K234" s="666">
        <v>69627.7</v>
      </c>
    </row>
    <row r="235" spans="1:11" ht="14.4" customHeight="1" x14ac:dyDescent="0.3">
      <c r="A235" s="661" t="s">
        <v>542</v>
      </c>
      <c r="B235" s="662" t="s">
        <v>543</v>
      </c>
      <c r="C235" s="663" t="s">
        <v>552</v>
      </c>
      <c r="D235" s="664" t="s">
        <v>2117</v>
      </c>
      <c r="E235" s="663" t="s">
        <v>5264</v>
      </c>
      <c r="F235" s="664" t="s">
        <v>5265</v>
      </c>
      <c r="G235" s="663" t="s">
        <v>4972</v>
      </c>
      <c r="H235" s="663" t="s">
        <v>4973</v>
      </c>
      <c r="I235" s="665">
        <v>783.38000000000011</v>
      </c>
      <c r="J235" s="665">
        <v>13</v>
      </c>
      <c r="K235" s="666">
        <v>10226.08</v>
      </c>
    </row>
    <row r="236" spans="1:11" ht="14.4" customHeight="1" x14ac:dyDescent="0.3">
      <c r="A236" s="661" t="s">
        <v>542</v>
      </c>
      <c r="B236" s="662" t="s">
        <v>543</v>
      </c>
      <c r="C236" s="663" t="s">
        <v>552</v>
      </c>
      <c r="D236" s="664" t="s">
        <v>2117</v>
      </c>
      <c r="E236" s="663" t="s">
        <v>5264</v>
      </c>
      <c r="F236" s="664" t="s">
        <v>5265</v>
      </c>
      <c r="G236" s="663" t="s">
        <v>4974</v>
      </c>
      <c r="H236" s="663" t="s">
        <v>4975</v>
      </c>
      <c r="I236" s="665">
        <v>792.60250000000008</v>
      </c>
      <c r="J236" s="665">
        <v>37</v>
      </c>
      <c r="K236" s="666">
        <v>29469.860000000004</v>
      </c>
    </row>
    <row r="237" spans="1:11" ht="14.4" customHeight="1" x14ac:dyDescent="0.3">
      <c r="A237" s="661" t="s">
        <v>542</v>
      </c>
      <c r="B237" s="662" t="s">
        <v>543</v>
      </c>
      <c r="C237" s="663" t="s">
        <v>552</v>
      </c>
      <c r="D237" s="664" t="s">
        <v>2117</v>
      </c>
      <c r="E237" s="663" t="s">
        <v>5264</v>
      </c>
      <c r="F237" s="664" t="s">
        <v>5265</v>
      </c>
      <c r="G237" s="663" t="s">
        <v>4976</v>
      </c>
      <c r="H237" s="663" t="s">
        <v>4977</v>
      </c>
      <c r="I237" s="665">
        <v>2398.991</v>
      </c>
      <c r="J237" s="665">
        <v>74</v>
      </c>
      <c r="K237" s="666">
        <v>177924.8</v>
      </c>
    </row>
    <row r="238" spans="1:11" ht="14.4" customHeight="1" x14ac:dyDescent="0.3">
      <c r="A238" s="661" t="s">
        <v>542</v>
      </c>
      <c r="B238" s="662" t="s">
        <v>543</v>
      </c>
      <c r="C238" s="663" t="s">
        <v>552</v>
      </c>
      <c r="D238" s="664" t="s">
        <v>2117</v>
      </c>
      <c r="E238" s="663" t="s">
        <v>5264</v>
      </c>
      <c r="F238" s="664" t="s">
        <v>5265</v>
      </c>
      <c r="G238" s="663" t="s">
        <v>4978</v>
      </c>
      <c r="H238" s="663" t="s">
        <v>4979</v>
      </c>
      <c r="I238" s="665">
        <v>2499</v>
      </c>
      <c r="J238" s="665">
        <v>5</v>
      </c>
      <c r="K238" s="666">
        <v>12495</v>
      </c>
    </row>
    <row r="239" spans="1:11" ht="14.4" customHeight="1" x14ac:dyDescent="0.3">
      <c r="A239" s="661" t="s">
        <v>542</v>
      </c>
      <c r="B239" s="662" t="s">
        <v>543</v>
      </c>
      <c r="C239" s="663" t="s">
        <v>552</v>
      </c>
      <c r="D239" s="664" t="s">
        <v>2117</v>
      </c>
      <c r="E239" s="663" t="s">
        <v>5264</v>
      </c>
      <c r="F239" s="664" t="s">
        <v>5265</v>
      </c>
      <c r="G239" s="663" t="s">
        <v>4980</v>
      </c>
      <c r="H239" s="663" t="s">
        <v>4981</v>
      </c>
      <c r="I239" s="665">
        <v>345.65666666666669</v>
      </c>
      <c r="J239" s="665">
        <v>30</v>
      </c>
      <c r="K239" s="666">
        <v>10369.700000000001</v>
      </c>
    </row>
    <row r="240" spans="1:11" ht="14.4" customHeight="1" x14ac:dyDescent="0.3">
      <c r="A240" s="661" t="s">
        <v>542</v>
      </c>
      <c r="B240" s="662" t="s">
        <v>543</v>
      </c>
      <c r="C240" s="663" t="s">
        <v>552</v>
      </c>
      <c r="D240" s="664" t="s">
        <v>2117</v>
      </c>
      <c r="E240" s="663" t="s">
        <v>5264</v>
      </c>
      <c r="F240" s="664" t="s">
        <v>5265</v>
      </c>
      <c r="G240" s="663" t="s">
        <v>4982</v>
      </c>
      <c r="H240" s="663" t="s">
        <v>4983</v>
      </c>
      <c r="I240" s="665">
        <v>369.03</v>
      </c>
      <c r="J240" s="665">
        <v>40</v>
      </c>
      <c r="K240" s="666">
        <v>14761.5</v>
      </c>
    </row>
    <row r="241" spans="1:11" ht="14.4" customHeight="1" x14ac:dyDescent="0.3">
      <c r="A241" s="661" t="s">
        <v>542</v>
      </c>
      <c r="B241" s="662" t="s">
        <v>543</v>
      </c>
      <c r="C241" s="663" t="s">
        <v>552</v>
      </c>
      <c r="D241" s="664" t="s">
        <v>2117</v>
      </c>
      <c r="E241" s="663" t="s">
        <v>5264</v>
      </c>
      <c r="F241" s="664" t="s">
        <v>5265</v>
      </c>
      <c r="G241" s="663" t="s">
        <v>4984</v>
      </c>
      <c r="H241" s="663" t="s">
        <v>4985</v>
      </c>
      <c r="I241" s="665">
        <v>175.45</v>
      </c>
      <c r="J241" s="665">
        <v>34</v>
      </c>
      <c r="K241" s="666">
        <v>5965.31</v>
      </c>
    </row>
    <row r="242" spans="1:11" ht="14.4" customHeight="1" x14ac:dyDescent="0.3">
      <c r="A242" s="661" t="s">
        <v>542</v>
      </c>
      <c r="B242" s="662" t="s">
        <v>543</v>
      </c>
      <c r="C242" s="663" t="s">
        <v>552</v>
      </c>
      <c r="D242" s="664" t="s">
        <v>2117</v>
      </c>
      <c r="E242" s="663" t="s">
        <v>5264</v>
      </c>
      <c r="F242" s="664" t="s">
        <v>5265</v>
      </c>
      <c r="G242" s="663" t="s">
        <v>4986</v>
      </c>
      <c r="H242" s="663" t="s">
        <v>4987</v>
      </c>
      <c r="I242" s="665">
        <v>735.68</v>
      </c>
      <c r="J242" s="665">
        <v>10</v>
      </c>
      <c r="K242" s="666">
        <v>7356.8</v>
      </c>
    </row>
    <row r="243" spans="1:11" ht="14.4" customHeight="1" x14ac:dyDescent="0.3">
      <c r="A243" s="661" t="s">
        <v>542</v>
      </c>
      <c r="B243" s="662" t="s">
        <v>543</v>
      </c>
      <c r="C243" s="663" t="s">
        <v>552</v>
      </c>
      <c r="D243" s="664" t="s">
        <v>2117</v>
      </c>
      <c r="E243" s="663" t="s">
        <v>5264</v>
      </c>
      <c r="F243" s="664" t="s">
        <v>5265</v>
      </c>
      <c r="G243" s="663" t="s">
        <v>4988</v>
      </c>
      <c r="H243" s="663" t="s">
        <v>4989</v>
      </c>
      <c r="I243" s="665">
        <v>2894.32</v>
      </c>
      <c r="J243" s="665">
        <v>1</v>
      </c>
      <c r="K243" s="666">
        <v>2894.32</v>
      </c>
    </row>
    <row r="244" spans="1:11" ht="14.4" customHeight="1" x14ac:dyDescent="0.3">
      <c r="A244" s="661" t="s">
        <v>542</v>
      </c>
      <c r="B244" s="662" t="s">
        <v>543</v>
      </c>
      <c r="C244" s="663" t="s">
        <v>552</v>
      </c>
      <c r="D244" s="664" t="s">
        <v>2117</v>
      </c>
      <c r="E244" s="663" t="s">
        <v>5264</v>
      </c>
      <c r="F244" s="664" t="s">
        <v>5265</v>
      </c>
      <c r="G244" s="663" t="s">
        <v>4990</v>
      </c>
      <c r="H244" s="663" t="s">
        <v>4991</v>
      </c>
      <c r="I244" s="665">
        <v>7324.13</v>
      </c>
      <c r="J244" s="665">
        <v>2</v>
      </c>
      <c r="K244" s="666">
        <v>14648.26</v>
      </c>
    </row>
    <row r="245" spans="1:11" ht="14.4" customHeight="1" x14ac:dyDescent="0.3">
      <c r="A245" s="661" t="s">
        <v>542</v>
      </c>
      <c r="B245" s="662" t="s">
        <v>543</v>
      </c>
      <c r="C245" s="663" t="s">
        <v>552</v>
      </c>
      <c r="D245" s="664" t="s">
        <v>2117</v>
      </c>
      <c r="E245" s="663" t="s">
        <v>5264</v>
      </c>
      <c r="F245" s="664" t="s">
        <v>5265</v>
      </c>
      <c r="G245" s="663" t="s">
        <v>4992</v>
      </c>
      <c r="H245" s="663" t="s">
        <v>4993</v>
      </c>
      <c r="I245" s="665">
        <v>406.5</v>
      </c>
      <c r="J245" s="665">
        <v>1</v>
      </c>
      <c r="K245" s="666">
        <v>406.5</v>
      </c>
    </row>
    <row r="246" spans="1:11" ht="14.4" customHeight="1" x14ac:dyDescent="0.3">
      <c r="A246" s="661" t="s">
        <v>542</v>
      </c>
      <c r="B246" s="662" t="s">
        <v>543</v>
      </c>
      <c r="C246" s="663" t="s">
        <v>552</v>
      </c>
      <c r="D246" s="664" t="s">
        <v>2117</v>
      </c>
      <c r="E246" s="663" t="s">
        <v>5264</v>
      </c>
      <c r="F246" s="664" t="s">
        <v>5265</v>
      </c>
      <c r="G246" s="663" t="s">
        <v>4994</v>
      </c>
      <c r="H246" s="663" t="s">
        <v>4995</v>
      </c>
      <c r="I246" s="665">
        <v>3428.33</v>
      </c>
      <c r="J246" s="665">
        <v>12</v>
      </c>
      <c r="K246" s="666">
        <v>41140</v>
      </c>
    </row>
    <row r="247" spans="1:11" ht="14.4" customHeight="1" x14ac:dyDescent="0.3">
      <c r="A247" s="661" t="s">
        <v>542</v>
      </c>
      <c r="B247" s="662" t="s">
        <v>543</v>
      </c>
      <c r="C247" s="663" t="s">
        <v>552</v>
      </c>
      <c r="D247" s="664" t="s">
        <v>2117</v>
      </c>
      <c r="E247" s="663" t="s">
        <v>5264</v>
      </c>
      <c r="F247" s="664" t="s">
        <v>5265</v>
      </c>
      <c r="G247" s="663" t="s">
        <v>4996</v>
      </c>
      <c r="H247" s="663" t="s">
        <v>4997</v>
      </c>
      <c r="I247" s="665">
        <v>847</v>
      </c>
      <c r="J247" s="665">
        <v>10</v>
      </c>
      <c r="K247" s="666">
        <v>8470</v>
      </c>
    </row>
    <row r="248" spans="1:11" ht="14.4" customHeight="1" x14ac:dyDescent="0.3">
      <c r="A248" s="661" t="s">
        <v>542</v>
      </c>
      <c r="B248" s="662" t="s">
        <v>543</v>
      </c>
      <c r="C248" s="663" t="s">
        <v>552</v>
      </c>
      <c r="D248" s="664" t="s">
        <v>2117</v>
      </c>
      <c r="E248" s="663" t="s">
        <v>5270</v>
      </c>
      <c r="F248" s="664" t="s">
        <v>5271</v>
      </c>
      <c r="G248" s="663" t="s">
        <v>4998</v>
      </c>
      <c r="H248" s="663" t="s">
        <v>4999</v>
      </c>
      <c r="I248" s="665">
        <v>7.0185714285714278</v>
      </c>
      <c r="J248" s="665">
        <v>41</v>
      </c>
      <c r="K248" s="666">
        <v>287.63</v>
      </c>
    </row>
    <row r="249" spans="1:11" ht="14.4" customHeight="1" x14ac:dyDescent="0.3">
      <c r="A249" s="661" t="s">
        <v>542</v>
      </c>
      <c r="B249" s="662" t="s">
        <v>543</v>
      </c>
      <c r="C249" s="663" t="s">
        <v>552</v>
      </c>
      <c r="D249" s="664" t="s">
        <v>2117</v>
      </c>
      <c r="E249" s="663" t="s">
        <v>5270</v>
      </c>
      <c r="F249" s="664" t="s">
        <v>5271</v>
      </c>
      <c r="G249" s="663" t="s">
        <v>5000</v>
      </c>
      <c r="H249" s="663" t="s">
        <v>5001</v>
      </c>
      <c r="I249" s="665">
        <v>9.3099999999999987</v>
      </c>
      <c r="J249" s="665">
        <v>161</v>
      </c>
      <c r="K249" s="666">
        <v>1498.65</v>
      </c>
    </row>
    <row r="250" spans="1:11" ht="14.4" customHeight="1" x14ac:dyDescent="0.3">
      <c r="A250" s="661" t="s">
        <v>542</v>
      </c>
      <c r="B250" s="662" t="s">
        <v>543</v>
      </c>
      <c r="C250" s="663" t="s">
        <v>552</v>
      </c>
      <c r="D250" s="664" t="s">
        <v>2117</v>
      </c>
      <c r="E250" s="663" t="s">
        <v>5270</v>
      </c>
      <c r="F250" s="664" t="s">
        <v>5271</v>
      </c>
      <c r="G250" s="663" t="s">
        <v>5002</v>
      </c>
      <c r="H250" s="663" t="s">
        <v>5003</v>
      </c>
      <c r="I250" s="665">
        <v>600.71</v>
      </c>
      <c r="J250" s="665">
        <v>15</v>
      </c>
      <c r="K250" s="666">
        <v>9010.619999999999</v>
      </c>
    </row>
    <row r="251" spans="1:11" ht="14.4" customHeight="1" x14ac:dyDescent="0.3">
      <c r="A251" s="661" t="s">
        <v>542</v>
      </c>
      <c r="B251" s="662" t="s">
        <v>543</v>
      </c>
      <c r="C251" s="663" t="s">
        <v>552</v>
      </c>
      <c r="D251" s="664" t="s">
        <v>2117</v>
      </c>
      <c r="E251" s="663" t="s">
        <v>5270</v>
      </c>
      <c r="F251" s="664" t="s">
        <v>5271</v>
      </c>
      <c r="G251" s="663" t="s">
        <v>5004</v>
      </c>
      <c r="H251" s="663" t="s">
        <v>5005</v>
      </c>
      <c r="I251" s="665">
        <v>978.36999999999989</v>
      </c>
      <c r="J251" s="665">
        <v>10</v>
      </c>
      <c r="K251" s="666">
        <v>9783.7099999999991</v>
      </c>
    </row>
    <row r="252" spans="1:11" ht="14.4" customHeight="1" x14ac:dyDescent="0.3">
      <c r="A252" s="661" t="s">
        <v>542</v>
      </c>
      <c r="B252" s="662" t="s">
        <v>543</v>
      </c>
      <c r="C252" s="663" t="s">
        <v>552</v>
      </c>
      <c r="D252" s="664" t="s">
        <v>2117</v>
      </c>
      <c r="E252" s="663" t="s">
        <v>5270</v>
      </c>
      <c r="F252" s="664" t="s">
        <v>5271</v>
      </c>
      <c r="G252" s="663" t="s">
        <v>5006</v>
      </c>
      <c r="H252" s="663" t="s">
        <v>5007</v>
      </c>
      <c r="I252" s="665">
        <v>7.0149999999999988</v>
      </c>
      <c r="J252" s="665">
        <v>15</v>
      </c>
      <c r="K252" s="666">
        <v>105.22999999999999</v>
      </c>
    </row>
    <row r="253" spans="1:11" ht="14.4" customHeight="1" x14ac:dyDescent="0.3">
      <c r="A253" s="661" t="s">
        <v>542</v>
      </c>
      <c r="B253" s="662" t="s">
        <v>543</v>
      </c>
      <c r="C253" s="663" t="s">
        <v>552</v>
      </c>
      <c r="D253" s="664" t="s">
        <v>2117</v>
      </c>
      <c r="E253" s="663" t="s">
        <v>5270</v>
      </c>
      <c r="F253" s="664" t="s">
        <v>5271</v>
      </c>
      <c r="G253" s="663" t="s">
        <v>5008</v>
      </c>
      <c r="H253" s="663" t="s">
        <v>5009</v>
      </c>
      <c r="I253" s="665">
        <v>17.824999999999999</v>
      </c>
      <c r="J253" s="665">
        <v>22</v>
      </c>
      <c r="K253" s="666">
        <v>392.17999999999995</v>
      </c>
    </row>
    <row r="254" spans="1:11" ht="14.4" customHeight="1" x14ac:dyDescent="0.3">
      <c r="A254" s="661" t="s">
        <v>542</v>
      </c>
      <c r="B254" s="662" t="s">
        <v>543</v>
      </c>
      <c r="C254" s="663" t="s">
        <v>552</v>
      </c>
      <c r="D254" s="664" t="s">
        <v>2117</v>
      </c>
      <c r="E254" s="663" t="s">
        <v>5270</v>
      </c>
      <c r="F254" s="664" t="s">
        <v>5271</v>
      </c>
      <c r="G254" s="663" t="s">
        <v>5010</v>
      </c>
      <c r="H254" s="663" t="s">
        <v>5011</v>
      </c>
      <c r="I254" s="665">
        <v>5.1725000000000003</v>
      </c>
      <c r="J254" s="665">
        <v>95</v>
      </c>
      <c r="K254" s="666">
        <v>491.68</v>
      </c>
    </row>
    <row r="255" spans="1:11" ht="14.4" customHeight="1" x14ac:dyDescent="0.3">
      <c r="A255" s="661" t="s">
        <v>542</v>
      </c>
      <c r="B255" s="662" t="s">
        <v>543</v>
      </c>
      <c r="C255" s="663" t="s">
        <v>552</v>
      </c>
      <c r="D255" s="664" t="s">
        <v>2117</v>
      </c>
      <c r="E255" s="663" t="s">
        <v>5270</v>
      </c>
      <c r="F255" s="664" t="s">
        <v>5271</v>
      </c>
      <c r="G255" s="663" t="s">
        <v>4835</v>
      </c>
      <c r="H255" s="663" t="s">
        <v>4836</v>
      </c>
      <c r="I255" s="665">
        <v>514.25</v>
      </c>
      <c r="J255" s="665">
        <v>10</v>
      </c>
      <c r="K255" s="666">
        <v>5142.5</v>
      </c>
    </row>
    <row r="256" spans="1:11" ht="14.4" customHeight="1" x14ac:dyDescent="0.3">
      <c r="A256" s="661" t="s">
        <v>542</v>
      </c>
      <c r="B256" s="662" t="s">
        <v>543</v>
      </c>
      <c r="C256" s="663" t="s">
        <v>552</v>
      </c>
      <c r="D256" s="664" t="s">
        <v>2117</v>
      </c>
      <c r="E256" s="663" t="s">
        <v>5270</v>
      </c>
      <c r="F256" s="664" t="s">
        <v>5271</v>
      </c>
      <c r="G256" s="663" t="s">
        <v>5012</v>
      </c>
      <c r="H256" s="663" t="s">
        <v>5013</v>
      </c>
      <c r="I256" s="665">
        <v>455.96</v>
      </c>
      <c r="J256" s="665">
        <v>5</v>
      </c>
      <c r="K256" s="666">
        <v>2279.8200000000002</v>
      </c>
    </row>
    <row r="257" spans="1:11" ht="14.4" customHeight="1" x14ac:dyDescent="0.3">
      <c r="A257" s="661" t="s">
        <v>542</v>
      </c>
      <c r="B257" s="662" t="s">
        <v>543</v>
      </c>
      <c r="C257" s="663" t="s">
        <v>552</v>
      </c>
      <c r="D257" s="664" t="s">
        <v>2117</v>
      </c>
      <c r="E257" s="663" t="s">
        <v>5270</v>
      </c>
      <c r="F257" s="664" t="s">
        <v>5271</v>
      </c>
      <c r="G257" s="663" t="s">
        <v>5014</v>
      </c>
      <c r="H257" s="663" t="s">
        <v>5015</v>
      </c>
      <c r="I257" s="665">
        <v>17.824999999999999</v>
      </c>
      <c r="J257" s="665">
        <v>22</v>
      </c>
      <c r="K257" s="666">
        <v>392.17999999999995</v>
      </c>
    </row>
    <row r="258" spans="1:11" ht="14.4" customHeight="1" x14ac:dyDescent="0.3">
      <c r="A258" s="661" t="s">
        <v>542</v>
      </c>
      <c r="B258" s="662" t="s">
        <v>543</v>
      </c>
      <c r="C258" s="663" t="s">
        <v>552</v>
      </c>
      <c r="D258" s="664" t="s">
        <v>2117</v>
      </c>
      <c r="E258" s="663" t="s">
        <v>5270</v>
      </c>
      <c r="F258" s="664" t="s">
        <v>5271</v>
      </c>
      <c r="G258" s="663" t="s">
        <v>5016</v>
      </c>
      <c r="H258" s="663" t="s">
        <v>5017</v>
      </c>
      <c r="I258" s="665">
        <v>192.6925</v>
      </c>
      <c r="J258" s="665">
        <v>20</v>
      </c>
      <c r="K258" s="666">
        <v>3853.85</v>
      </c>
    </row>
    <row r="259" spans="1:11" ht="14.4" customHeight="1" x14ac:dyDescent="0.3">
      <c r="A259" s="661" t="s">
        <v>542</v>
      </c>
      <c r="B259" s="662" t="s">
        <v>543</v>
      </c>
      <c r="C259" s="663" t="s">
        <v>552</v>
      </c>
      <c r="D259" s="664" t="s">
        <v>2117</v>
      </c>
      <c r="E259" s="663" t="s">
        <v>5270</v>
      </c>
      <c r="F259" s="664" t="s">
        <v>5271</v>
      </c>
      <c r="G259" s="663" t="s">
        <v>5018</v>
      </c>
      <c r="H259" s="663" t="s">
        <v>5019</v>
      </c>
      <c r="I259" s="665">
        <v>565</v>
      </c>
      <c r="J259" s="665">
        <v>5</v>
      </c>
      <c r="K259" s="666">
        <v>2824.99</v>
      </c>
    </row>
    <row r="260" spans="1:11" ht="14.4" customHeight="1" x14ac:dyDescent="0.3">
      <c r="A260" s="661" t="s">
        <v>542</v>
      </c>
      <c r="B260" s="662" t="s">
        <v>543</v>
      </c>
      <c r="C260" s="663" t="s">
        <v>552</v>
      </c>
      <c r="D260" s="664" t="s">
        <v>2117</v>
      </c>
      <c r="E260" s="663" t="s">
        <v>5270</v>
      </c>
      <c r="F260" s="664" t="s">
        <v>5271</v>
      </c>
      <c r="G260" s="663" t="s">
        <v>5020</v>
      </c>
      <c r="H260" s="663" t="s">
        <v>5021</v>
      </c>
      <c r="I260" s="665">
        <v>601.13</v>
      </c>
      <c r="J260" s="665">
        <v>20</v>
      </c>
      <c r="K260" s="666">
        <v>12022.55</v>
      </c>
    </row>
    <row r="261" spans="1:11" ht="14.4" customHeight="1" x14ac:dyDescent="0.3">
      <c r="A261" s="661" t="s">
        <v>542</v>
      </c>
      <c r="B261" s="662" t="s">
        <v>543</v>
      </c>
      <c r="C261" s="663" t="s">
        <v>552</v>
      </c>
      <c r="D261" s="664" t="s">
        <v>2117</v>
      </c>
      <c r="E261" s="663" t="s">
        <v>5270</v>
      </c>
      <c r="F261" s="664" t="s">
        <v>5271</v>
      </c>
      <c r="G261" s="663" t="s">
        <v>5022</v>
      </c>
      <c r="H261" s="663" t="s">
        <v>5023</v>
      </c>
      <c r="I261" s="665">
        <v>189.97000000000003</v>
      </c>
      <c r="J261" s="665">
        <v>35</v>
      </c>
      <c r="K261" s="666">
        <v>6648.95</v>
      </c>
    </row>
    <row r="262" spans="1:11" ht="14.4" customHeight="1" x14ac:dyDescent="0.3">
      <c r="A262" s="661" t="s">
        <v>542</v>
      </c>
      <c r="B262" s="662" t="s">
        <v>543</v>
      </c>
      <c r="C262" s="663" t="s">
        <v>552</v>
      </c>
      <c r="D262" s="664" t="s">
        <v>2117</v>
      </c>
      <c r="E262" s="663" t="s">
        <v>5270</v>
      </c>
      <c r="F262" s="664" t="s">
        <v>5271</v>
      </c>
      <c r="G262" s="663" t="s">
        <v>5024</v>
      </c>
      <c r="H262" s="663" t="s">
        <v>5025</v>
      </c>
      <c r="I262" s="665">
        <v>173.82400000000001</v>
      </c>
      <c r="J262" s="665">
        <v>48</v>
      </c>
      <c r="K262" s="666">
        <v>8310.91</v>
      </c>
    </row>
    <row r="263" spans="1:11" ht="14.4" customHeight="1" x14ac:dyDescent="0.3">
      <c r="A263" s="661" t="s">
        <v>542</v>
      </c>
      <c r="B263" s="662" t="s">
        <v>543</v>
      </c>
      <c r="C263" s="663" t="s">
        <v>552</v>
      </c>
      <c r="D263" s="664" t="s">
        <v>2117</v>
      </c>
      <c r="E263" s="663" t="s">
        <v>5270</v>
      </c>
      <c r="F263" s="664" t="s">
        <v>5271</v>
      </c>
      <c r="G263" s="663" t="s">
        <v>5026</v>
      </c>
      <c r="H263" s="663" t="s">
        <v>5027</v>
      </c>
      <c r="I263" s="665">
        <v>646.55799999999999</v>
      </c>
      <c r="J263" s="665">
        <v>25</v>
      </c>
      <c r="K263" s="666">
        <v>16163.91</v>
      </c>
    </row>
    <row r="264" spans="1:11" ht="14.4" customHeight="1" x14ac:dyDescent="0.3">
      <c r="A264" s="661" t="s">
        <v>542</v>
      </c>
      <c r="B264" s="662" t="s">
        <v>543</v>
      </c>
      <c r="C264" s="663" t="s">
        <v>552</v>
      </c>
      <c r="D264" s="664" t="s">
        <v>2117</v>
      </c>
      <c r="E264" s="663" t="s">
        <v>5270</v>
      </c>
      <c r="F264" s="664" t="s">
        <v>5271</v>
      </c>
      <c r="G264" s="663" t="s">
        <v>5028</v>
      </c>
      <c r="H264" s="663" t="s">
        <v>5029</v>
      </c>
      <c r="I264" s="665">
        <v>264.01499999999999</v>
      </c>
      <c r="J264" s="665">
        <v>20</v>
      </c>
      <c r="K264" s="666">
        <v>5280.25</v>
      </c>
    </row>
    <row r="265" spans="1:11" ht="14.4" customHeight="1" x14ac:dyDescent="0.3">
      <c r="A265" s="661" t="s">
        <v>542</v>
      </c>
      <c r="B265" s="662" t="s">
        <v>543</v>
      </c>
      <c r="C265" s="663" t="s">
        <v>552</v>
      </c>
      <c r="D265" s="664" t="s">
        <v>2117</v>
      </c>
      <c r="E265" s="663" t="s">
        <v>5270</v>
      </c>
      <c r="F265" s="664" t="s">
        <v>5271</v>
      </c>
      <c r="G265" s="663" t="s">
        <v>5030</v>
      </c>
      <c r="H265" s="663" t="s">
        <v>5031</v>
      </c>
      <c r="I265" s="665">
        <v>12.758888888888887</v>
      </c>
      <c r="J265" s="665">
        <v>94</v>
      </c>
      <c r="K265" s="666">
        <v>1199.46</v>
      </c>
    </row>
    <row r="266" spans="1:11" ht="14.4" customHeight="1" x14ac:dyDescent="0.3">
      <c r="A266" s="661" t="s">
        <v>542</v>
      </c>
      <c r="B266" s="662" t="s">
        <v>543</v>
      </c>
      <c r="C266" s="663" t="s">
        <v>552</v>
      </c>
      <c r="D266" s="664" t="s">
        <v>2117</v>
      </c>
      <c r="E266" s="663" t="s">
        <v>5270</v>
      </c>
      <c r="F266" s="664" t="s">
        <v>5271</v>
      </c>
      <c r="G266" s="663" t="s">
        <v>5032</v>
      </c>
      <c r="H266" s="663" t="s">
        <v>5033</v>
      </c>
      <c r="I266" s="665">
        <v>9.317499999999999</v>
      </c>
      <c r="J266" s="665">
        <v>106</v>
      </c>
      <c r="K266" s="666">
        <v>987.58999999999992</v>
      </c>
    </row>
    <row r="267" spans="1:11" ht="14.4" customHeight="1" x14ac:dyDescent="0.3">
      <c r="A267" s="661" t="s">
        <v>542</v>
      </c>
      <c r="B267" s="662" t="s">
        <v>543</v>
      </c>
      <c r="C267" s="663" t="s">
        <v>552</v>
      </c>
      <c r="D267" s="664" t="s">
        <v>2117</v>
      </c>
      <c r="E267" s="663" t="s">
        <v>5270</v>
      </c>
      <c r="F267" s="664" t="s">
        <v>5271</v>
      </c>
      <c r="G267" s="663" t="s">
        <v>5034</v>
      </c>
      <c r="H267" s="663" t="s">
        <v>5035</v>
      </c>
      <c r="I267" s="665">
        <v>9.3169999999999984</v>
      </c>
      <c r="J267" s="665">
        <v>150</v>
      </c>
      <c r="K267" s="666">
        <v>1397.4799999999998</v>
      </c>
    </row>
    <row r="268" spans="1:11" ht="14.4" customHeight="1" x14ac:dyDescent="0.3">
      <c r="A268" s="661" t="s">
        <v>542</v>
      </c>
      <c r="B268" s="662" t="s">
        <v>543</v>
      </c>
      <c r="C268" s="663" t="s">
        <v>552</v>
      </c>
      <c r="D268" s="664" t="s">
        <v>2117</v>
      </c>
      <c r="E268" s="663" t="s">
        <v>5270</v>
      </c>
      <c r="F268" s="664" t="s">
        <v>5271</v>
      </c>
      <c r="G268" s="663" t="s">
        <v>5036</v>
      </c>
      <c r="H268" s="663" t="s">
        <v>5037</v>
      </c>
      <c r="I268" s="665">
        <v>9.3180000000000014</v>
      </c>
      <c r="J268" s="665">
        <v>142</v>
      </c>
      <c r="K268" s="666">
        <v>1322.74</v>
      </c>
    </row>
    <row r="269" spans="1:11" ht="14.4" customHeight="1" x14ac:dyDescent="0.3">
      <c r="A269" s="661" t="s">
        <v>542</v>
      </c>
      <c r="B269" s="662" t="s">
        <v>543</v>
      </c>
      <c r="C269" s="663" t="s">
        <v>552</v>
      </c>
      <c r="D269" s="664" t="s">
        <v>2117</v>
      </c>
      <c r="E269" s="663" t="s">
        <v>5270</v>
      </c>
      <c r="F269" s="664" t="s">
        <v>5271</v>
      </c>
      <c r="G269" s="663" t="s">
        <v>5038</v>
      </c>
      <c r="H269" s="663" t="s">
        <v>5039</v>
      </c>
      <c r="I269" s="665">
        <v>5.1700000000000008</v>
      </c>
      <c r="J269" s="665">
        <v>130</v>
      </c>
      <c r="K269" s="666">
        <v>672.75</v>
      </c>
    </row>
    <row r="270" spans="1:11" ht="14.4" customHeight="1" x14ac:dyDescent="0.3">
      <c r="A270" s="661" t="s">
        <v>542</v>
      </c>
      <c r="B270" s="662" t="s">
        <v>543</v>
      </c>
      <c r="C270" s="663" t="s">
        <v>552</v>
      </c>
      <c r="D270" s="664" t="s">
        <v>2117</v>
      </c>
      <c r="E270" s="663" t="s">
        <v>5270</v>
      </c>
      <c r="F270" s="664" t="s">
        <v>5271</v>
      </c>
      <c r="G270" s="663" t="s">
        <v>5040</v>
      </c>
      <c r="H270" s="663" t="s">
        <v>5041</v>
      </c>
      <c r="I270" s="665">
        <v>14.38</v>
      </c>
      <c r="J270" s="665">
        <v>52</v>
      </c>
      <c r="K270" s="666">
        <v>747.59</v>
      </c>
    </row>
    <row r="271" spans="1:11" ht="14.4" customHeight="1" x14ac:dyDescent="0.3">
      <c r="A271" s="661" t="s">
        <v>542</v>
      </c>
      <c r="B271" s="662" t="s">
        <v>543</v>
      </c>
      <c r="C271" s="663" t="s">
        <v>552</v>
      </c>
      <c r="D271" s="664" t="s">
        <v>2117</v>
      </c>
      <c r="E271" s="663" t="s">
        <v>5270</v>
      </c>
      <c r="F271" s="664" t="s">
        <v>5271</v>
      </c>
      <c r="G271" s="663" t="s">
        <v>5042</v>
      </c>
      <c r="H271" s="663" t="s">
        <v>5043</v>
      </c>
      <c r="I271" s="665">
        <v>9.3179999999999978</v>
      </c>
      <c r="J271" s="665">
        <v>175</v>
      </c>
      <c r="K271" s="666">
        <v>1630.4299999999998</v>
      </c>
    </row>
    <row r="272" spans="1:11" ht="14.4" customHeight="1" x14ac:dyDescent="0.3">
      <c r="A272" s="661" t="s">
        <v>542</v>
      </c>
      <c r="B272" s="662" t="s">
        <v>543</v>
      </c>
      <c r="C272" s="663" t="s">
        <v>552</v>
      </c>
      <c r="D272" s="664" t="s">
        <v>2117</v>
      </c>
      <c r="E272" s="663" t="s">
        <v>5270</v>
      </c>
      <c r="F272" s="664" t="s">
        <v>5271</v>
      </c>
      <c r="G272" s="663" t="s">
        <v>5044</v>
      </c>
      <c r="H272" s="663" t="s">
        <v>5045</v>
      </c>
      <c r="I272" s="665">
        <v>7.0166666666666657</v>
      </c>
      <c r="J272" s="665">
        <v>60</v>
      </c>
      <c r="K272" s="666">
        <v>421.00000000000006</v>
      </c>
    </row>
    <row r="273" spans="1:11" ht="14.4" customHeight="1" x14ac:dyDescent="0.3">
      <c r="A273" s="661" t="s">
        <v>542</v>
      </c>
      <c r="B273" s="662" t="s">
        <v>543</v>
      </c>
      <c r="C273" s="663" t="s">
        <v>552</v>
      </c>
      <c r="D273" s="664" t="s">
        <v>2117</v>
      </c>
      <c r="E273" s="663" t="s">
        <v>5270</v>
      </c>
      <c r="F273" s="664" t="s">
        <v>5271</v>
      </c>
      <c r="G273" s="663" t="s">
        <v>5046</v>
      </c>
      <c r="H273" s="663" t="s">
        <v>5047</v>
      </c>
      <c r="I273" s="665">
        <v>7.0179999999999989</v>
      </c>
      <c r="J273" s="665">
        <v>31</v>
      </c>
      <c r="K273" s="666">
        <v>217.48000000000002</v>
      </c>
    </row>
    <row r="274" spans="1:11" ht="14.4" customHeight="1" x14ac:dyDescent="0.3">
      <c r="A274" s="661" t="s">
        <v>542</v>
      </c>
      <c r="B274" s="662" t="s">
        <v>543</v>
      </c>
      <c r="C274" s="663" t="s">
        <v>552</v>
      </c>
      <c r="D274" s="664" t="s">
        <v>2117</v>
      </c>
      <c r="E274" s="663" t="s">
        <v>5270</v>
      </c>
      <c r="F274" s="664" t="s">
        <v>5271</v>
      </c>
      <c r="G274" s="663" t="s">
        <v>5048</v>
      </c>
      <c r="H274" s="663" t="s">
        <v>5049</v>
      </c>
      <c r="I274" s="665">
        <v>7.0174999999999992</v>
      </c>
      <c r="J274" s="665">
        <v>20</v>
      </c>
      <c r="K274" s="666">
        <v>140.33000000000001</v>
      </c>
    </row>
    <row r="275" spans="1:11" ht="14.4" customHeight="1" x14ac:dyDescent="0.3">
      <c r="A275" s="661" t="s">
        <v>542</v>
      </c>
      <c r="B275" s="662" t="s">
        <v>543</v>
      </c>
      <c r="C275" s="663" t="s">
        <v>552</v>
      </c>
      <c r="D275" s="664" t="s">
        <v>2117</v>
      </c>
      <c r="E275" s="663" t="s">
        <v>5270</v>
      </c>
      <c r="F275" s="664" t="s">
        <v>5271</v>
      </c>
      <c r="G275" s="663" t="s">
        <v>5050</v>
      </c>
      <c r="H275" s="663" t="s">
        <v>5051</v>
      </c>
      <c r="I275" s="665">
        <v>6.597999999999999</v>
      </c>
      <c r="J275" s="665">
        <v>31</v>
      </c>
      <c r="K275" s="666">
        <v>196.43</v>
      </c>
    </row>
    <row r="276" spans="1:11" ht="14.4" customHeight="1" x14ac:dyDescent="0.3">
      <c r="A276" s="661" t="s">
        <v>542</v>
      </c>
      <c r="B276" s="662" t="s">
        <v>543</v>
      </c>
      <c r="C276" s="663" t="s">
        <v>552</v>
      </c>
      <c r="D276" s="664" t="s">
        <v>2117</v>
      </c>
      <c r="E276" s="663" t="s">
        <v>5270</v>
      </c>
      <c r="F276" s="664" t="s">
        <v>5271</v>
      </c>
      <c r="G276" s="663" t="s">
        <v>5052</v>
      </c>
      <c r="H276" s="663" t="s">
        <v>5053</v>
      </c>
      <c r="I276" s="665">
        <v>7.0183333333333335</v>
      </c>
      <c r="J276" s="665">
        <v>25</v>
      </c>
      <c r="K276" s="666">
        <v>175.42</v>
      </c>
    </row>
    <row r="277" spans="1:11" ht="14.4" customHeight="1" x14ac:dyDescent="0.3">
      <c r="A277" s="661" t="s">
        <v>542</v>
      </c>
      <c r="B277" s="662" t="s">
        <v>543</v>
      </c>
      <c r="C277" s="663" t="s">
        <v>552</v>
      </c>
      <c r="D277" s="664" t="s">
        <v>2117</v>
      </c>
      <c r="E277" s="663" t="s">
        <v>5270</v>
      </c>
      <c r="F277" s="664" t="s">
        <v>5271</v>
      </c>
      <c r="G277" s="663" t="s">
        <v>5054</v>
      </c>
      <c r="H277" s="663" t="s">
        <v>5055</v>
      </c>
      <c r="I277" s="665">
        <v>5.2633333333333336</v>
      </c>
      <c r="J277" s="665">
        <v>30</v>
      </c>
      <c r="K277" s="666">
        <v>157.94999999999999</v>
      </c>
    </row>
    <row r="278" spans="1:11" ht="14.4" customHeight="1" x14ac:dyDescent="0.3">
      <c r="A278" s="661" t="s">
        <v>542</v>
      </c>
      <c r="B278" s="662" t="s">
        <v>543</v>
      </c>
      <c r="C278" s="663" t="s">
        <v>552</v>
      </c>
      <c r="D278" s="664" t="s">
        <v>2117</v>
      </c>
      <c r="E278" s="663" t="s">
        <v>5270</v>
      </c>
      <c r="F278" s="664" t="s">
        <v>5271</v>
      </c>
      <c r="G278" s="663" t="s">
        <v>5056</v>
      </c>
      <c r="H278" s="663" t="s">
        <v>5057</v>
      </c>
      <c r="I278" s="665">
        <v>131.16</v>
      </c>
      <c r="J278" s="665">
        <v>20</v>
      </c>
      <c r="K278" s="666">
        <v>2623.28</v>
      </c>
    </row>
    <row r="279" spans="1:11" ht="14.4" customHeight="1" x14ac:dyDescent="0.3">
      <c r="A279" s="661" t="s">
        <v>542</v>
      </c>
      <c r="B279" s="662" t="s">
        <v>543</v>
      </c>
      <c r="C279" s="663" t="s">
        <v>552</v>
      </c>
      <c r="D279" s="664" t="s">
        <v>2117</v>
      </c>
      <c r="E279" s="663" t="s">
        <v>5270</v>
      </c>
      <c r="F279" s="664" t="s">
        <v>5271</v>
      </c>
      <c r="G279" s="663" t="s">
        <v>5058</v>
      </c>
      <c r="H279" s="663" t="s">
        <v>5059</v>
      </c>
      <c r="I279" s="665">
        <v>408.68833333333333</v>
      </c>
      <c r="J279" s="665">
        <v>170</v>
      </c>
      <c r="K279" s="666">
        <v>69476.899999999994</v>
      </c>
    </row>
    <row r="280" spans="1:11" ht="14.4" customHeight="1" x14ac:dyDescent="0.3">
      <c r="A280" s="661" t="s">
        <v>542</v>
      </c>
      <c r="B280" s="662" t="s">
        <v>543</v>
      </c>
      <c r="C280" s="663" t="s">
        <v>552</v>
      </c>
      <c r="D280" s="664" t="s">
        <v>2117</v>
      </c>
      <c r="E280" s="663" t="s">
        <v>5270</v>
      </c>
      <c r="F280" s="664" t="s">
        <v>5271</v>
      </c>
      <c r="G280" s="663" t="s">
        <v>5060</v>
      </c>
      <c r="H280" s="663" t="s">
        <v>5061</v>
      </c>
      <c r="I280" s="665">
        <v>6205.7</v>
      </c>
      <c r="J280" s="665">
        <v>1</v>
      </c>
      <c r="K280" s="666">
        <v>6205.7</v>
      </c>
    </row>
    <row r="281" spans="1:11" ht="14.4" customHeight="1" x14ac:dyDescent="0.3">
      <c r="A281" s="661" t="s">
        <v>542</v>
      </c>
      <c r="B281" s="662" t="s">
        <v>543</v>
      </c>
      <c r="C281" s="663" t="s">
        <v>552</v>
      </c>
      <c r="D281" s="664" t="s">
        <v>2117</v>
      </c>
      <c r="E281" s="663" t="s">
        <v>5270</v>
      </c>
      <c r="F281" s="664" t="s">
        <v>5271</v>
      </c>
      <c r="G281" s="663" t="s">
        <v>5062</v>
      </c>
      <c r="H281" s="663" t="s">
        <v>5063</v>
      </c>
      <c r="I281" s="665">
        <v>455.97</v>
      </c>
      <c r="J281" s="665">
        <v>5</v>
      </c>
      <c r="K281" s="666">
        <v>2279.83</v>
      </c>
    </row>
    <row r="282" spans="1:11" ht="14.4" customHeight="1" x14ac:dyDescent="0.3">
      <c r="A282" s="661" t="s">
        <v>542</v>
      </c>
      <c r="B282" s="662" t="s">
        <v>543</v>
      </c>
      <c r="C282" s="663" t="s">
        <v>552</v>
      </c>
      <c r="D282" s="664" t="s">
        <v>2117</v>
      </c>
      <c r="E282" s="663" t="s">
        <v>5270</v>
      </c>
      <c r="F282" s="664" t="s">
        <v>5271</v>
      </c>
      <c r="G282" s="663" t="s">
        <v>5064</v>
      </c>
      <c r="H282" s="663" t="s">
        <v>5065</v>
      </c>
      <c r="I282" s="665">
        <v>5.45</v>
      </c>
      <c r="J282" s="665">
        <v>4</v>
      </c>
      <c r="K282" s="666">
        <v>21.78</v>
      </c>
    </row>
    <row r="283" spans="1:11" ht="14.4" customHeight="1" x14ac:dyDescent="0.3">
      <c r="A283" s="661" t="s">
        <v>542</v>
      </c>
      <c r="B283" s="662" t="s">
        <v>543</v>
      </c>
      <c r="C283" s="663" t="s">
        <v>552</v>
      </c>
      <c r="D283" s="664" t="s">
        <v>2117</v>
      </c>
      <c r="E283" s="663" t="s">
        <v>5270</v>
      </c>
      <c r="F283" s="664" t="s">
        <v>5271</v>
      </c>
      <c r="G283" s="663" t="s">
        <v>5066</v>
      </c>
      <c r="H283" s="663" t="s">
        <v>5067</v>
      </c>
      <c r="I283" s="665">
        <v>8.02</v>
      </c>
      <c r="J283" s="665">
        <v>15</v>
      </c>
      <c r="K283" s="666">
        <v>126.28</v>
      </c>
    </row>
    <row r="284" spans="1:11" ht="14.4" customHeight="1" x14ac:dyDescent="0.3">
      <c r="A284" s="661" t="s">
        <v>542</v>
      </c>
      <c r="B284" s="662" t="s">
        <v>543</v>
      </c>
      <c r="C284" s="663" t="s">
        <v>552</v>
      </c>
      <c r="D284" s="664" t="s">
        <v>2117</v>
      </c>
      <c r="E284" s="663" t="s">
        <v>5270</v>
      </c>
      <c r="F284" s="664" t="s">
        <v>5271</v>
      </c>
      <c r="G284" s="663" t="s">
        <v>5068</v>
      </c>
      <c r="H284" s="663" t="s">
        <v>5069</v>
      </c>
      <c r="I284" s="665">
        <v>131.16</v>
      </c>
      <c r="J284" s="665">
        <v>10</v>
      </c>
      <c r="K284" s="666">
        <v>1311.64</v>
      </c>
    </row>
    <row r="285" spans="1:11" ht="14.4" customHeight="1" x14ac:dyDescent="0.3">
      <c r="A285" s="661" t="s">
        <v>542</v>
      </c>
      <c r="B285" s="662" t="s">
        <v>543</v>
      </c>
      <c r="C285" s="663" t="s">
        <v>552</v>
      </c>
      <c r="D285" s="664" t="s">
        <v>2117</v>
      </c>
      <c r="E285" s="663" t="s">
        <v>5270</v>
      </c>
      <c r="F285" s="664" t="s">
        <v>5271</v>
      </c>
      <c r="G285" s="663" t="s">
        <v>5070</v>
      </c>
      <c r="H285" s="663" t="s">
        <v>5071</v>
      </c>
      <c r="I285" s="665">
        <v>455.96</v>
      </c>
      <c r="J285" s="665">
        <v>5</v>
      </c>
      <c r="K285" s="666">
        <v>2279.8200000000002</v>
      </c>
    </row>
    <row r="286" spans="1:11" ht="14.4" customHeight="1" x14ac:dyDescent="0.3">
      <c r="A286" s="661" t="s">
        <v>542</v>
      </c>
      <c r="B286" s="662" t="s">
        <v>543</v>
      </c>
      <c r="C286" s="663" t="s">
        <v>552</v>
      </c>
      <c r="D286" s="664" t="s">
        <v>2117</v>
      </c>
      <c r="E286" s="663" t="s">
        <v>5270</v>
      </c>
      <c r="F286" s="664" t="s">
        <v>5271</v>
      </c>
      <c r="G286" s="663" t="s">
        <v>5072</v>
      </c>
      <c r="H286" s="663" t="s">
        <v>5073</v>
      </c>
      <c r="I286" s="665">
        <v>131.16</v>
      </c>
      <c r="J286" s="665">
        <v>10</v>
      </c>
      <c r="K286" s="666">
        <v>1311.64</v>
      </c>
    </row>
    <row r="287" spans="1:11" ht="14.4" customHeight="1" x14ac:dyDescent="0.3">
      <c r="A287" s="661" t="s">
        <v>542</v>
      </c>
      <c r="B287" s="662" t="s">
        <v>543</v>
      </c>
      <c r="C287" s="663" t="s">
        <v>552</v>
      </c>
      <c r="D287" s="664" t="s">
        <v>2117</v>
      </c>
      <c r="E287" s="663" t="s">
        <v>5270</v>
      </c>
      <c r="F287" s="664" t="s">
        <v>5271</v>
      </c>
      <c r="G287" s="663" t="s">
        <v>5074</v>
      </c>
      <c r="H287" s="663" t="s">
        <v>5075</v>
      </c>
      <c r="I287" s="665">
        <v>13975.5</v>
      </c>
      <c r="J287" s="665">
        <v>2</v>
      </c>
      <c r="K287" s="666">
        <v>27951</v>
      </c>
    </row>
    <row r="288" spans="1:11" ht="14.4" customHeight="1" x14ac:dyDescent="0.3">
      <c r="A288" s="661" t="s">
        <v>542</v>
      </c>
      <c r="B288" s="662" t="s">
        <v>543</v>
      </c>
      <c r="C288" s="663" t="s">
        <v>552</v>
      </c>
      <c r="D288" s="664" t="s">
        <v>2117</v>
      </c>
      <c r="E288" s="663" t="s">
        <v>5270</v>
      </c>
      <c r="F288" s="664" t="s">
        <v>5271</v>
      </c>
      <c r="G288" s="663" t="s">
        <v>5076</v>
      </c>
      <c r="H288" s="663" t="s">
        <v>5077</v>
      </c>
      <c r="I288" s="665">
        <v>196.02</v>
      </c>
      <c r="J288" s="665">
        <v>5</v>
      </c>
      <c r="K288" s="666">
        <v>980.1</v>
      </c>
    </row>
    <row r="289" spans="1:11" ht="14.4" customHeight="1" x14ac:dyDescent="0.3">
      <c r="A289" s="661" t="s">
        <v>542</v>
      </c>
      <c r="B289" s="662" t="s">
        <v>543</v>
      </c>
      <c r="C289" s="663" t="s">
        <v>552</v>
      </c>
      <c r="D289" s="664" t="s">
        <v>2117</v>
      </c>
      <c r="E289" s="663" t="s">
        <v>5270</v>
      </c>
      <c r="F289" s="664" t="s">
        <v>5271</v>
      </c>
      <c r="G289" s="663" t="s">
        <v>5078</v>
      </c>
      <c r="H289" s="663" t="s">
        <v>5079</v>
      </c>
      <c r="I289" s="665">
        <v>202.4</v>
      </c>
      <c r="J289" s="665">
        <v>10</v>
      </c>
      <c r="K289" s="666">
        <v>2023.97</v>
      </c>
    </row>
    <row r="290" spans="1:11" ht="14.4" customHeight="1" x14ac:dyDescent="0.3">
      <c r="A290" s="661" t="s">
        <v>542</v>
      </c>
      <c r="B290" s="662" t="s">
        <v>543</v>
      </c>
      <c r="C290" s="663" t="s">
        <v>552</v>
      </c>
      <c r="D290" s="664" t="s">
        <v>2117</v>
      </c>
      <c r="E290" s="663" t="s">
        <v>5270</v>
      </c>
      <c r="F290" s="664" t="s">
        <v>5271</v>
      </c>
      <c r="G290" s="663" t="s">
        <v>5080</v>
      </c>
      <c r="H290" s="663" t="s">
        <v>5081</v>
      </c>
      <c r="I290" s="665">
        <v>657.6</v>
      </c>
      <c r="J290" s="665">
        <v>5</v>
      </c>
      <c r="K290" s="666">
        <v>3287.99</v>
      </c>
    </row>
    <row r="291" spans="1:11" ht="14.4" customHeight="1" x14ac:dyDescent="0.3">
      <c r="A291" s="661" t="s">
        <v>542</v>
      </c>
      <c r="B291" s="662" t="s">
        <v>543</v>
      </c>
      <c r="C291" s="663" t="s">
        <v>552</v>
      </c>
      <c r="D291" s="664" t="s">
        <v>2117</v>
      </c>
      <c r="E291" s="663" t="s">
        <v>5280</v>
      </c>
      <c r="F291" s="664" t="s">
        <v>5281</v>
      </c>
      <c r="G291" s="663" t="s">
        <v>5082</v>
      </c>
      <c r="H291" s="663" t="s">
        <v>5083</v>
      </c>
      <c r="I291" s="665">
        <v>4773.75</v>
      </c>
      <c r="J291" s="665">
        <v>7</v>
      </c>
      <c r="K291" s="666">
        <v>33640</v>
      </c>
    </row>
    <row r="292" spans="1:11" ht="14.4" customHeight="1" x14ac:dyDescent="0.3">
      <c r="A292" s="661" t="s">
        <v>542</v>
      </c>
      <c r="B292" s="662" t="s">
        <v>543</v>
      </c>
      <c r="C292" s="663" t="s">
        <v>552</v>
      </c>
      <c r="D292" s="664" t="s">
        <v>2117</v>
      </c>
      <c r="E292" s="663" t="s">
        <v>5280</v>
      </c>
      <c r="F292" s="664" t="s">
        <v>5281</v>
      </c>
      <c r="G292" s="663" t="s">
        <v>5084</v>
      </c>
      <c r="H292" s="663" t="s">
        <v>5085</v>
      </c>
      <c r="I292" s="665">
        <v>32760.75</v>
      </c>
      <c r="J292" s="665">
        <v>1</v>
      </c>
      <c r="K292" s="666">
        <v>32760.75</v>
      </c>
    </row>
    <row r="293" spans="1:11" ht="14.4" customHeight="1" x14ac:dyDescent="0.3">
      <c r="A293" s="661" t="s">
        <v>542</v>
      </c>
      <c r="B293" s="662" t="s">
        <v>543</v>
      </c>
      <c r="C293" s="663" t="s">
        <v>552</v>
      </c>
      <c r="D293" s="664" t="s">
        <v>2117</v>
      </c>
      <c r="E293" s="663" t="s">
        <v>5280</v>
      </c>
      <c r="F293" s="664" t="s">
        <v>5281</v>
      </c>
      <c r="G293" s="663" t="s">
        <v>5086</v>
      </c>
      <c r="H293" s="663" t="s">
        <v>5087</v>
      </c>
      <c r="I293" s="665">
        <v>9350.4699999999993</v>
      </c>
      <c r="J293" s="665">
        <v>3</v>
      </c>
      <c r="K293" s="666">
        <v>28051.41</v>
      </c>
    </row>
    <row r="294" spans="1:11" ht="14.4" customHeight="1" x14ac:dyDescent="0.3">
      <c r="A294" s="661" t="s">
        <v>542</v>
      </c>
      <c r="B294" s="662" t="s">
        <v>543</v>
      </c>
      <c r="C294" s="663" t="s">
        <v>552</v>
      </c>
      <c r="D294" s="664" t="s">
        <v>2117</v>
      </c>
      <c r="E294" s="663" t="s">
        <v>5280</v>
      </c>
      <c r="F294" s="664" t="s">
        <v>5281</v>
      </c>
      <c r="G294" s="663" t="s">
        <v>5088</v>
      </c>
      <c r="H294" s="663" t="s">
        <v>5089</v>
      </c>
      <c r="I294" s="665">
        <v>3811.5</v>
      </c>
      <c r="J294" s="665">
        <v>1</v>
      </c>
      <c r="K294" s="666">
        <v>3811.5</v>
      </c>
    </row>
    <row r="295" spans="1:11" ht="14.4" customHeight="1" x14ac:dyDescent="0.3">
      <c r="A295" s="661" t="s">
        <v>542</v>
      </c>
      <c r="B295" s="662" t="s">
        <v>543</v>
      </c>
      <c r="C295" s="663" t="s">
        <v>552</v>
      </c>
      <c r="D295" s="664" t="s">
        <v>2117</v>
      </c>
      <c r="E295" s="663" t="s">
        <v>5272</v>
      </c>
      <c r="F295" s="664" t="s">
        <v>5273</v>
      </c>
      <c r="G295" s="663" t="s">
        <v>4837</v>
      </c>
      <c r="H295" s="663" t="s">
        <v>4838</v>
      </c>
      <c r="I295" s="665">
        <v>8.163333333333334</v>
      </c>
      <c r="J295" s="665">
        <v>240</v>
      </c>
      <c r="K295" s="666">
        <v>1959.8000000000002</v>
      </c>
    </row>
    <row r="296" spans="1:11" ht="14.4" customHeight="1" x14ac:dyDescent="0.3">
      <c r="A296" s="661" t="s">
        <v>542</v>
      </c>
      <c r="B296" s="662" t="s">
        <v>543</v>
      </c>
      <c r="C296" s="663" t="s">
        <v>552</v>
      </c>
      <c r="D296" s="664" t="s">
        <v>2117</v>
      </c>
      <c r="E296" s="663" t="s">
        <v>5282</v>
      </c>
      <c r="F296" s="664" t="s">
        <v>5283</v>
      </c>
      <c r="G296" s="663" t="s">
        <v>5090</v>
      </c>
      <c r="H296" s="663" t="s">
        <v>5091</v>
      </c>
      <c r="I296" s="665">
        <v>27.25</v>
      </c>
      <c r="J296" s="665">
        <v>36</v>
      </c>
      <c r="K296" s="666">
        <v>980.82</v>
      </c>
    </row>
    <row r="297" spans="1:11" ht="14.4" customHeight="1" x14ac:dyDescent="0.3">
      <c r="A297" s="661" t="s">
        <v>542</v>
      </c>
      <c r="B297" s="662" t="s">
        <v>543</v>
      </c>
      <c r="C297" s="663" t="s">
        <v>552</v>
      </c>
      <c r="D297" s="664" t="s">
        <v>2117</v>
      </c>
      <c r="E297" s="663" t="s">
        <v>5282</v>
      </c>
      <c r="F297" s="664" t="s">
        <v>5283</v>
      </c>
      <c r="G297" s="663" t="s">
        <v>5092</v>
      </c>
      <c r="H297" s="663" t="s">
        <v>5093</v>
      </c>
      <c r="I297" s="665">
        <v>29.2</v>
      </c>
      <c r="J297" s="665">
        <v>108</v>
      </c>
      <c r="K297" s="666">
        <v>3153.2999999999997</v>
      </c>
    </row>
    <row r="298" spans="1:11" ht="14.4" customHeight="1" x14ac:dyDescent="0.3">
      <c r="A298" s="661" t="s">
        <v>542</v>
      </c>
      <c r="B298" s="662" t="s">
        <v>543</v>
      </c>
      <c r="C298" s="663" t="s">
        <v>552</v>
      </c>
      <c r="D298" s="664" t="s">
        <v>2117</v>
      </c>
      <c r="E298" s="663" t="s">
        <v>5274</v>
      </c>
      <c r="F298" s="664" t="s">
        <v>5275</v>
      </c>
      <c r="G298" s="663" t="s">
        <v>4841</v>
      </c>
      <c r="H298" s="663" t="s">
        <v>4842</v>
      </c>
      <c r="I298" s="665">
        <v>0.3</v>
      </c>
      <c r="J298" s="665">
        <v>100</v>
      </c>
      <c r="K298" s="666">
        <v>30</v>
      </c>
    </row>
    <row r="299" spans="1:11" ht="14.4" customHeight="1" x14ac:dyDescent="0.3">
      <c r="A299" s="661" t="s">
        <v>542</v>
      </c>
      <c r="B299" s="662" t="s">
        <v>543</v>
      </c>
      <c r="C299" s="663" t="s">
        <v>552</v>
      </c>
      <c r="D299" s="664" t="s">
        <v>2117</v>
      </c>
      <c r="E299" s="663" t="s">
        <v>5274</v>
      </c>
      <c r="F299" s="664" t="s">
        <v>5275</v>
      </c>
      <c r="G299" s="663" t="s">
        <v>4843</v>
      </c>
      <c r="H299" s="663" t="s">
        <v>4844</v>
      </c>
      <c r="I299" s="665">
        <v>0.30599999999999999</v>
      </c>
      <c r="J299" s="665">
        <v>500</v>
      </c>
      <c r="K299" s="666">
        <v>153</v>
      </c>
    </row>
    <row r="300" spans="1:11" ht="14.4" customHeight="1" x14ac:dyDescent="0.3">
      <c r="A300" s="661" t="s">
        <v>542</v>
      </c>
      <c r="B300" s="662" t="s">
        <v>543</v>
      </c>
      <c r="C300" s="663" t="s">
        <v>552</v>
      </c>
      <c r="D300" s="664" t="s">
        <v>2117</v>
      </c>
      <c r="E300" s="663" t="s">
        <v>5274</v>
      </c>
      <c r="F300" s="664" t="s">
        <v>5275</v>
      </c>
      <c r="G300" s="663" t="s">
        <v>4845</v>
      </c>
      <c r="H300" s="663" t="s">
        <v>4846</v>
      </c>
      <c r="I300" s="665">
        <v>0.30166666666666669</v>
      </c>
      <c r="J300" s="665">
        <v>800</v>
      </c>
      <c r="K300" s="666">
        <v>241</v>
      </c>
    </row>
    <row r="301" spans="1:11" ht="14.4" customHeight="1" x14ac:dyDescent="0.3">
      <c r="A301" s="661" t="s">
        <v>542</v>
      </c>
      <c r="B301" s="662" t="s">
        <v>543</v>
      </c>
      <c r="C301" s="663" t="s">
        <v>552</v>
      </c>
      <c r="D301" s="664" t="s">
        <v>2117</v>
      </c>
      <c r="E301" s="663" t="s">
        <v>5274</v>
      </c>
      <c r="F301" s="664" t="s">
        <v>5275</v>
      </c>
      <c r="G301" s="663" t="s">
        <v>5094</v>
      </c>
      <c r="H301" s="663" t="s">
        <v>5095</v>
      </c>
      <c r="I301" s="665">
        <v>0.67</v>
      </c>
      <c r="J301" s="665">
        <v>100</v>
      </c>
      <c r="K301" s="666">
        <v>67</v>
      </c>
    </row>
    <row r="302" spans="1:11" ht="14.4" customHeight="1" x14ac:dyDescent="0.3">
      <c r="A302" s="661" t="s">
        <v>542</v>
      </c>
      <c r="B302" s="662" t="s">
        <v>543</v>
      </c>
      <c r="C302" s="663" t="s">
        <v>552</v>
      </c>
      <c r="D302" s="664" t="s">
        <v>2117</v>
      </c>
      <c r="E302" s="663" t="s">
        <v>5274</v>
      </c>
      <c r="F302" s="664" t="s">
        <v>5275</v>
      </c>
      <c r="G302" s="663" t="s">
        <v>4847</v>
      </c>
      <c r="H302" s="663" t="s">
        <v>4848</v>
      </c>
      <c r="I302" s="665">
        <v>0.48</v>
      </c>
      <c r="J302" s="665">
        <v>500</v>
      </c>
      <c r="K302" s="666">
        <v>240</v>
      </c>
    </row>
    <row r="303" spans="1:11" ht="14.4" customHeight="1" x14ac:dyDescent="0.3">
      <c r="A303" s="661" t="s">
        <v>542</v>
      </c>
      <c r="B303" s="662" t="s">
        <v>543</v>
      </c>
      <c r="C303" s="663" t="s">
        <v>552</v>
      </c>
      <c r="D303" s="664" t="s">
        <v>2117</v>
      </c>
      <c r="E303" s="663" t="s">
        <v>5274</v>
      </c>
      <c r="F303" s="664" t="s">
        <v>5275</v>
      </c>
      <c r="G303" s="663" t="s">
        <v>4849</v>
      </c>
      <c r="H303" s="663" t="s">
        <v>4850</v>
      </c>
      <c r="I303" s="665">
        <v>0.48399999999999999</v>
      </c>
      <c r="J303" s="665">
        <v>600</v>
      </c>
      <c r="K303" s="666">
        <v>290</v>
      </c>
    </row>
    <row r="304" spans="1:11" ht="14.4" customHeight="1" x14ac:dyDescent="0.3">
      <c r="A304" s="661" t="s">
        <v>542</v>
      </c>
      <c r="B304" s="662" t="s">
        <v>543</v>
      </c>
      <c r="C304" s="663" t="s">
        <v>552</v>
      </c>
      <c r="D304" s="664" t="s">
        <v>2117</v>
      </c>
      <c r="E304" s="663" t="s">
        <v>5274</v>
      </c>
      <c r="F304" s="664" t="s">
        <v>5275</v>
      </c>
      <c r="G304" s="663" t="s">
        <v>4851</v>
      </c>
      <c r="H304" s="663" t="s">
        <v>4852</v>
      </c>
      <c r="I304" s="665">
        <v>1.8033333333333335</v>
      </c>
      <c r="J304" s="665">
        <v>1200</v>
      </c>
      <c r="K304" s="666">
        <v>2163</v>
      </c>
    </row>
    <row r="305" spans="1:11" ht="14.4" customHeight="1" x14ac:dyDescent="0.3">
      <c r="A305" s="661" t="s">
        <v>542</v>
      </c>
      <c r="B305" s="662" t="s">
        <v>543</v>
      </c>
      <c r="C305" s="663" t="s">
        <v>552</v>
      </c>
      <c r="D305" s="664" t="s">
        <v>2117</v>
      </c>
      <c r="E305" s="663" t="s">
        <v>5274</v>
      </c>
      <c r="F305" s="664" t="s">
        <v>5275</v>
      </c>
      <c r="G305" s="663" t="s">
        <v>4853</v>
      </c>
      <c r="H305" s="663" t="s">
        <v>4854</v>
      </c>
      <c r="I305" s="665">
        <v>1.8054545454545456</v>
      </c>
      <c r="J305" s="665">
        <v>3100</v>
      </c>
      <c r="K305" s="666">
        <v>5599</v>
      </c>
    </row>
    <row r="306" spans="1:11" ht="14.4" customHeight="1" x14ac:dyDescent="0.3">
      <c r="A306" s="661" t="s">
        <v>542</v>
      </c>
      <c r="B306" s="662" t="s">
        <v>543</v>
      </c>
      <c r="C306" s="663" t="s">
        <v>552</v>
      </c>
      <c r="D306" s="664" t="s">
        <v>2117</v>
      </c>
      <c r="E306" s="663" t="s">
        <v>5274</v>
      </c>
      <c r="F306" s="664" t="s">
        <v>5275</v>
      </c>
      <c r="G306" s="663" t="s">
        <v>5096</v>
      </c>
      <c r="H306" s="663" t="s">
        <v>5097</v>
      </c>
      <c r="I306" s="665">
        <v>349</v>
      </c>
      <c r="J306" s="665">
        <v>245</v>
      </c>
      <c r="K306" s="666">
        <v>85504.960000000006</v>
      </c>
    </row>
    <row r="307" spans="1:11" ht="14.4" customHeight="1" x14ac:dyDescent="0.3">
      <c r="A307" s="661" t="s">
        <v>542</v>
      </c>
      <c r="B307" s="662" t="s">
        <v>543</v>
      </c>
      <c r="C307" s="663" t="s">
        <v>552</v>
      </c>
      <c r="D307" s="664" t="s">
        <v>2117</v>
      </c>
      <c r="E307" s="663" t="s">
        <v>5274</v>
      </c>
      <c r="F307" s="664" t="s">
        <v>5275</v>
      </c>
      <c r="G307" s="663" t="s">
        <v>5098</v>
      </c>
      <c r="H307" s="663" t="s">
        <v>5099</v>
      </c>
      <c r="I307" s="665">
        <v>1292.1071428571429</v>
      </c>
      <c r="J307" s="665">
        <v>24</v>
      </c>
      <c r="K307" s="666">
        <v>31030.449999999997</v>
      </c>
    </row>
    <row r="308" spans="1:11" ht="14.4" customHeight="1" x14ac:dyDescent="0.3">
      <c r="A308" s="661" t="s">
        <v>542</v>
      </c>
      <c r="B308" s="662" t="s">
        <v>543</v>
      </c>
      <c r="C308" s="663" t="s">
        <v>552</v>
      </c>
      <c r="D308" s="664" t="s">
        <v>2117</v>
      </c>
      <c r="E308" s="663" t="s">
        <v>5276</v>
      </c>
      <c r="F308" s="664" t="s">
        <v>5277</v>
      </c>
      <c r="G308" s="663" t="s">
        <v>5100</v>
      </c>
      <c r="H308" s="663" t="s">
        <v>5101</v>
      </c>
      <c r="I308" s="665">
        <v>16.21</v>
      </c>
      <c r="J308" s="665">
        <v>50</v>
      </c>
      <c r="K308" s="666">
        <v>810.7</v>
      </c>
    </row>
    <row r="309" spans="1:11" ht="14.4" customHeight="1" x14ac:dyDescent="0.3">
      <c r="A309" s="661" t="s">
        <v>542</v>
      </c>
      <c r="B309" s="662" t="s">
        <v>543</v>
      </c>
      <c r="C309" s="663" t="s">
        <v>552</v>
      </c>
      <c r="D309" s="664" t="s">
        <v>2117</v>
      </c>
      <c r="E309" s="663" t="s">
        <v>5276</v>
      </c>
      <c r="F309" s="664" t="s">
        <v>5277</v>
      </c>
      <c r="G309" s="663" t="s">
        <v>5102</v>
      </c>
      <c r="H309" s="663" t="s">
        <v>5103</v>
      </c>
      <c r="I309" s="665">
        <v>7.5049999999999999</v>
      </c>
      <c r="J309" s="665">
        <v>200</v>
      </c>
      <c r="K309" s="666">
        <v>1501</v>
      </c>
    </row>
    <row r="310" spans="1:11" ht="14.4" customHeight="1" x14ac:dyDescent="0.3">
      <c r="A310" s="661" t="s">
        <v>542</v>
      </c>
      <c r="B310" s="662" t="s">
        <v>543</v>
      </c>
      <c r="C310" s="663" t="s">
        <v>552</v>
      </c>
      <c r="D310" s="664" t="s">
        <v>2117</v>
      </c>
      <c r="E310" s="663" t="s">
        <v>5276</v>
      </c>
      <c r="F310" s="664" t="s">
        <v>5277</v>
      </c>
      <c r="G310" s="663" t="s">
        <v>5104</v>
      </c>
      <c r="H310" s="663" t="s">
        <v>5105</v>
      </c>
      <c r="I310" s="665">
        <v>7.504999999999999</v>
      </c>
      <c r="J310" s="665">
        <v>300</v>
      </c>
      <c r="K310" s="666">
        <v>2251.5</v>
      </c>
    </row>
    <row r="311" spans="1:11" ht="14.4" customHeight="1" x14ac:dyDescent="0.3">
      <c r="A311" s="661" t="s">
        <v>542</v>
      </c>
      <c r="B311" s="662" t="s">
        <v>543</v>
      </c>
      <c r="C311" s="663" t="s">
        <v>552</v>
      </c>
      <c r="D311" s="664" t="s">
        <v>2117</v>
      </c>
      <c r="E311" s="663" t="s">
        <v>5276</v>
      </c>
      <c r="F311" s="664" t="s">
        <v>5277</v>
      </c>
      <c r="G311" s="663" t="s">
        <v>5106</v>
      </c>
      <c r="H311" s="663" t="s">
        <v>5107</v>
      </c>
      <c r="I311" s="665">
        <v>16.21</v>
      </c>
      <c r="J311" s="665">
        <v>50</v>
      </c>
      <c r="K311" s="666">
        <v>810.7</v>
      </c>
    </row>
    <row r="312" spans="1:11" ht="14.4" customHeight="1" x14ac:dyDescent="0.3">
      <c r="A312" s="661" t="s">
        <v>542</v>
      </c>
      <c r="B312" s="662" t="s">
        <v>543</v>
      </c>
      <c r="C312" s="663" t="s">
        <v>552</v>
      </c>
      <c r="D312" s="664" t="s">
        <v>2117</v>
      </c>
      <c r="E312" s="663" t="s">
        <v>5276</v>
      </c>
      <c r="F312" s="664" t="s">
        <v>5277</v>
      </c>
      <c r="G312" s="663" t="s">
        <v>4857</v>
      </c>
      <c r="H312" s="663" t="s">
        <v>4858</v>
      </c>
      <c r="I312" s="665">
        <v>0.70833333333333337</v>
      </c>
      <c r="J312" s="665">
        <v>11400</v>
      </c>
      <c r="K312" s="666">
        <v>8074</v>
      </c>
    </row>
    <row r="313" spans="1:11" ht="14.4" customHeight="1" x14ac:dyDescent="0.3">
      <c r="A313" s="661" t="s">
        <v>542</v>
      </c>
      <c r="B313" s="662" t="s">
        <v>543</v>
      </c>
      <c r="C313" s="663" t="s">
        <v>552</v>
      </c>
      <c r="D313" s="664" t="s">
        <v>2117</v>
      </c>
      <c r="E313" s="663" t="s">
        <v>5276</v>
      </c>
      <c r="F313" s="664" t="s">
        <v>5277</v>
      </c>
      <c r="G313" s="663" t="s">
        <v>5108</v>
      </c>
      <c r="H313" s="663" t="s">
        <v>5109</v>
      </c>
      <c r="I313" s="665">
        <v>0.70833333333333337</v>
      </c>
      <c r="J313" s="665">
        <v>23200</v>
      </c>
      <c r="K313" s="666">
        <v>16428</v>
      </c>
    </row>
    <row r="314" spans="1:11" ht="14.4" customHeight="1" x14ac:dyDescent="0.3">
      <c r="A314" s="661" t="s">
        <v>542</v>
      </c>
      <c r="B314" s="662" t="s">
        <v>543</v>
      </c>
      <c r="C314" s="663" t="s">
        <v>552</v>
      </c>
      <c r="D314" s="664" t="s">
        <v>2117</v>
      </c>
      <c r="E314" s="663" t="s">
        <v>5276</v>
      </c>
      <c r="F314" s="664" t="s">
        <v>5277</v>
      </c>
      <c r="G314" s="663" t="s">
        <v>5110</v>
      </c>
      <c r="H314" s="663" t="s">
        <v>5111</v>
      </c>
      <c r="I314" s="665">
        <v>12.585000000000001</v>
      </c>
      <c r="J314" s="665">
        <v>100</v>
      </c>
      <c r="K314" s="666">
        <v>1258.5</v>
      </c>
    </row>
    <row r="315" spans="1:11" ht="14.4" customHeight="1" x14ac:dyDescent="0.3">
      <c r="A315" s="661" t="s">
        <v>542</v>
      </c>
      <c r="B315" s="662" t="s">
        <v>543</v>
      </c>
      <c r="C315" s="663" t="s">
        <v>552</v>
      </c>
      <c r="D315" s="664" t="s">
        <v>2117</v>
      </c>
      <c r="E315" s="663" t="s">
        <v>5276</v>
      </c>
      <c r="F315" s="664" t="s">
        <v>5277</v>
      </c>
      <c r="G315" s="663" t="s">
        <v>5112</v>
      </c>
      <c r="H315" s="663" t="s">
        <v>5113</v>
      </c>
      <c r="I315" s="665">
        <v>12.58</v>
      </c>
      <c r="J315" s="665">
        <v>630</v>
      </c>
      <c r="K315" s="666">
        <v>7925.4</v>
      </c>
    </row>
    <row r="316" spans="1:11" ht="14.4" customHeight="1" x14ac:dyDescent="0.3">
      <c r="A316" s="661" t="s">
        <v>542</v>
      </c>
      <c r="B316" s="662" t="s">
        <v>543</v>
      </c>
      <c r="C316" s="663" t="s">
        <v>552</v>
      </c>
      <c r="D316" s="664" t="s">
        <v>2117</v>
      </c>
      <c r="E316" s="663" t="s">
        <v>5276</v>
      </c>
      <c r="F316" s="664" t="s">
        <v>5277</v>
      </c>
      <c r="G316" s="663" t="s">
        <v>5112</v>
      </c>
      <c r="H316" s="663" t="s">
        <v>5114</v>
      </c>
      <c r="I316" s="665">
        <v>12.586000000000002</v>
      </c>
      <c r="J316" s="665">
        <v>650</v>
      </c>
      <c r="K316" s="666">
        <v>8181</v>
      </c>
    </row>
    <row r="317" spans="1:11" ht="14.4" customHeight="1" x14ac:dyDescent="0.3">
      <c r="A317" s="661" t="s">
        <v>542</v>
      </c>
      <c r="B317" s="662" t="s">
        <v>543</v>
      </c>
      <c r="C317" s="663" t="s">
        <v>552</v>
      </c>
      <c r="D317" s="664" t="s">
        <v>2117</v>
      </c>
      <c r="E317" s="663" t="s">
        <v>5276</v>
      </c>
      <c r="F317" s="664" t="s">
        <v>5277</v>
      </c>
      <c r="G317" s="663" t="s">
        <v>5115</v>
      </c>
      <c r="H317" s="663" t="s">
        <v>5116</v>
      </c>
      <c r="I317" s="665">
        <v>12.58</v>
      </c>
      <c r="J317" s="665">
        <v>150</v>
      </c>
      <c r="K317" s="666">
        <v>1887</v>
      </c>
    </row>
    <row r="318" spans="1:11" ht="14.4" customHeight="1" x14ac:dyDescent="0.3">
      <c r="A318" s="661" t="s">
        <v>542</v>
      </c>
      <c r="B318" s="662" t="s">
        <v>543</v>
      </c>
      <c r="C318" s="663" t="s">
        <v>552</v>
      </c>
      <c r="D318" s="664" t="s">
        <v>2117</v>
      </c>
      <c r="E318" s="663" t="s">
        <v>5276</v>
      </c>
      <c r="F318" s="664" t="s">
        <v>5277</v>
      </c>
      <c r="G318" s="663" t="s">
        <v>5117</v>
      </c>
      <c r="H318" s="663" t="s">
        <v>5118</v>
      </c>
      <c r="I318" s="665">
        <v>12.58</v>
      </c>
      <c r="J318" s="665">
        <v>1080</v>
      </c>
      <c r="K318" s="666">
        <v>13586.4</v>
      </c>
    </row>
    <row r="319" spans="1:11" ht="14.4" customHeight="1" x14ac:dyDescent="0.3">
      <c r="A319" s="661" t="s">
        <v>542</v>
      </c>
      <c r="B319" s="662" t="s">
        <v>543</v>
      </c>
      <c r="C319" s="663" t="s">
        <v>552</v>
      </c>
      <c r="D319" s="664" t="s">
        <v>2117</v>
      </c>
      <c r="E319" s="663" t="s">
        <v>5276</v>
      </c>
      <c r="F319" s="664" t="s">
        <v>5277</v>
      </c>
      <c r="G319" s="663" t="s">
        <v>5117</v>
      </c>
      <c r="H319" s="663" t="s">
        <v>5119</v>
      </c>
      <c r="I319" s="665">
        <v>12.581666666666665</v>
      </c>
      <c r="J319" s="665">
        <v>800</v>
      </c>
      <c r="K319" s="666">
        <v>10064.5</v>
      </c>
    </row>
    <row r="320" spans="1:11" ht="14.4" customHeight="1" x14ac:dyDescent="0.3">
      <c r="A320" s="661" t="s">
        <v>542</v>
      </c>
      <c r="B320" s="662" t="s">
        <v>543</v>
      </c>
      <c r="C320" s="663" t="s">
        <v>552</v>
      </c>
      <c r="D320" s="664" t="s">
        <v>2117</v>
      </c>
      <c r="E320" s="663" t="s">
        <v>5276</v>
      </c>
      <c r="F320" s="664" t="s">
        <v>5277</v>
      </c>
      <c r="G320" s="663" t="s">
        <v>5120</v>
      </c>
      <c r="H320" s="663" t="s">
        <v>5121</v>
      </c>
      <c r="I320" s="665">
        <v>12.58</v>
      </c>
      <c r="J320" s="665">
        <v>150</v>
      </c>
      <c r="K320" s="666">
        <v>1887</v>
      </c>
    </row>
    <row r="321" spans="1:11" ht="14.4" customHeight="1" x14ac:dyDescent="0.3">
      <c r="A321" s="661" t="s">
        <v>542</v>
      </c>
      <c r="B321" s="662" t="s">
        <v>543</v>
      </c>
      <c r="C321" s="663" t="s">
        <v>552</v>
      </c>
      <c r="D321" s="664" t="s">
        <v>2117</v>
      </c>
      <c r="E321" s="663" t="s">
        <v>5284</v>
      </c>
      <c r="F321" s="664" t="s">
        <v>5285</v>
      </c>
      <c r="G321" s="663" t="s">
        <v>5122</v>
      </c>
      <c r="H321" s="663" t="s">
        <v>5123</v>
      </c>
      <c r="I321" s="665">
        <v>1545.6</v>
      </c>
      <c r="J321" s="665">
        <v>1</v>
      </c>
      <c r="K321" s="666">
        <v>1545.6</v>
      </c>
    </row>
    <row r="322" spans="1:11" ht="14.4" customHeight="1" x14ac:dyDescent="0.3">
      <c r="A322" s="661" t="s">
        <v>542</v>
      </c>
      <c r="B322" s="662" t="s">
        <v>543</v>
      </c>
      <c r="C322" s="663" t="s">
        <v>552</v>
      </c>
      <c r="D322" s="664" t="s">
        <v>2117</v>
      </c>
      <c r="E322" s="663" t="s">
        <v>5284</v>
      </c>
      <c r="F322" s="664" t="s">
        <v>5285</v>
      </c>
      <c r="G322" s="663" t="s">
        <v>5124</v>
      </c>
      <c r="H322" s="663" t="s">
        <v>5125</v>
      </c>
      <c r="I322" s="665">
        <v>892.03666666666663</v>
      </c>
      <c r="J322" s="665">
        <v>18</v>
      </c>
      <c r="K322" s="666">
        <v>16840.02</v>
      </c>
    </row>
    <row r="323" spans="1:11" ht="14.4" customHeight="1" x14ac:dyDescent="0.3">
      <c r="A323" s="661" t="s">
        <v>542</v>
      </c>
      <c r="B323" s="662" t="s">
        <v>543</v>
      </c>
      <c r="C323" s="663" t="s">
        <v>552</v>
      </c>
      <c r="D323" s="664" t="s">
        <v>2117</v>
      </c>
      <c r="E323" s="663" t="s">
        <v>5284</v>
      </c>
      <c r="F323" s="664" t="s">
        <v>5285</v>
      </c>
      <c r="G323" s="663" t="s">
        <v>5126</v>
      </c>
      <c r="H323" s="663" t="s">
        <v>5127</v>
      </c>
      <c r="I323" s="665">
        <v>1317.9</v>
      </c>
      <c r="J323" s="665">
        <v>38</v>
      </c>
      <c r="K323" s="666">
        <v>50080.2</v>
      </c>
    </row>
    <row r="324" spans="1:11" ht="14.4" customHeight="1" x14ac:dyDescent="0.3">
      <c r="A324" s="661" t="s">
        <v>542</v>
      </c>
      <c r="B324" s="662" t="s">
        <v>543</v>
      </c>
      <c r="C324" s="663" t="s">
        <v>552</v>
      </c>
      <c r="D324" s="664" t="s">
        <v>2117</v>
      </c>
      <c r="E324" s="663" t="s">
        <v>5284</v>
      </c>
      <c r="F324" s="664" t="s">
        <v>5285</v>
      </c>
      <c r="G324" s="663" t="s">
        <v>5128</v>
      </c>
      <c r="H324" s="663" t="s">
        <v>5129</v>
      </c>
      <c r="I324" s="665">
        <v>1138.49</v>
      </c>
      <c r="J324" s="665">
        <v>6</v>
      </c>
      <c r="K324" s="666">
        <v>6830.92</v>
      </c>
    </row>
    <row r="325" spans="1:11" ht="14.4" customHeight="1" x14ac:dyDescent="0.3">
      <c r="A325" s="661" t="s">
        <v>542</v>
      </c>
      <c r="B325" s="662" t="s">
        <v>543</v>
      </c>
      <c r="C325" s="663" t="s">
        <v>552</v>
      </c>
      <c r="D325" s="664" t="s">
        <v>2117</v>
      </c>
      <c r="E325" s="663" t="s">
        <v>5284</v>
      </c>
      <c r="F325" s="664" t="s">
        <v>5285</v>
      </c>
      <c r="G325" s="663" t="s">
        <v>5130</v>
      </c>
      <c r="H325" s="663" t="s">
        <v>5131</v>
      </c>
      <c r="I325" s="665">
        <v>885.5</v>
      </c>
      <c r="J325" s="665">
        <v>6</v>
      </c>
      <c r="K325" s="666">
        <v>5313</v>
      </c>
    </row>
    <row r="326" spans="1:11" ht="14.4" customHeight="1" x14ac:dyDescent="0.3">
      <c r="A326" s="661" t="s">
        <v>542</v>
      </c>
      <c r="B326" s="662" t="s">
        <v>543</v>
      </c>
      <c r="C326" s="663" t="s">
        <v>552</v>
      </c>
      <c r="D326" s="664" t="s">
        <v>2117</v>
      </c>
      <c r="E326" s="663" t="s">
        <v>5284</v>
      </c>
      <c r="F326" s="664" t="s">
        <v>5285</v>
      </c>
      <c r="G326" s="663" t="s">
        <v>5132</v>
      </c>
      <c r="H326" s="663" t="s">
        <v>5133</v>
      </c>
      <c r="I326" s="665">
        <v>1035</v>
      </c>
      <c r="J326" s="665">
        <v>1</v>
      </c>
      <c r="K326" s="666">
        <v>1035</v>
      </c>
    </row>
    <row r="327" spans="1:11" ht="14.4" customHeight="1" x14ac:dyDescent="0.3">
      <c r="A327" s="661" t="s">
        <v>542</v>
      </c>
      <c r="B327" s="662" t="s">
        <v>543</v>
      </c>
      <c r="C327" s="663" t="s">
        <v>552</v>
      </c>
      <c r="D327" s="664" t="s">
        <v>2117</v>
      </c>
      <c r="E327" s="663" t="s">
        <v>5284</v>
      </c>
      <c r="F327" s="664" t="s">
        <v>5285</v>
      </c>
      <c r="G327" s="663" t="s">
        <v>5134</v>
      </c>
      <c r="H327" s="663" t="s">
        <v>5135</v>
      </c>
      <c r="I327" s="665">
        <v>1035.0050000000001</v>
      </c>
      <c r="J327" s="665">
        <v>2</v>
      </c>
      <c r="K327" s="666">
        <v>2070.0100000000002</v>
      </c>
    </row>
    <row r="328" spans="1:11" ht="14.4" customHeight="1" x14ac:dyDescent="0.3">
      <c r="A328" s="661" t="s">
        <v>542</v>
      </c>
      <c r="B328" s="662" t="s">
        <v>543</v>
      </c>
      <c r="C328" s="663" t="s">
        <v>552</v>
      </c>
      <c r="D328" s="664" t="s">
        <v>2117</v>
      </c>
      <c r="E328" s="663" t="s">
        <v>5284</v>
      </c>
      <c r="F328" s="664" t="s">
        <v>5285</v>
      </c>
      <c r="G328" s="663" t="s">
        <v>5136</v>
      </c>
      <c r="H328" s="663" t="s">
        <v>5137</v>
      </c>
      <c r="I328" s="665">
        <v>1317.9</v>
      </c>
      <c r="J328" s="665">
        <v>30</v>
      </c>
      <c r="K328" s="666">
        <v>39537</v>
      </c>
    </row>
    <row r="329" spans="1:11" ht="14.4" customHeight="1" x14ac:dyDescent="0.3">
      <c r="A329" s="661" t="s">
        <v>542</v>
      </c>
      <c r="B329" s="662" t="s">
        <v>543</v>
      </c>
      <c r="C329" s="663" t="s">
        <v>552</v>
      </c>
      <c r="D329" s="664" t="s">
        <v>2117</v>
      </c>
      <c r="E329" s="663" t="s">
        <v>5284</v>
      </c>
      <c r="F329" s="664" t="s">
        <v>5285</v>
      </c>
      <c r="G329" s="663" t="s">
        <v>5138</v>
      </c>
      <c r="H329" s="663" t="s">
        <v>5139</v>
      </c>
      <c r="I329" s="665">
        <v>885.49714285714288</v>
      </c>
      <c r="J329" s="665">
        <v>40</v>
      </c>
      <c r="K329" s="666">
        <v>35419.89</v>
      </c>
    </row>
    <row r="330" spans="1:11" ht="14.4" customHeight="1" x14ac:dyDescent="0.3">
      <c r="A330" s="661" t="s">
        <v>542</v>
      </c>
      <c r="B330" s="662" t="s">
        <v>543</v>
      </c>
      <c r="C330" s="663" t="s">
        <v>552</v>
      </c>
      <c r="D330" s="664" t="s">
        <v>2117</v>
      </c>
      <c r="E330" s="663" t="s">
        <v>5284</v>
      </c>
      <c r="F330" s="664" t="s">
        <v>5285</v>
      </c>
      <c r="G330" s="663" t="s">
        <v>5140</v>
      </c>
      <c r="H330" s="663" t="s">
        <v>5141</v>
      </c>
      <c r="I330" s="665">
        <v>563.5</v>
      </c>
      <c r="J330" s="665">
        <v>1</v>
      </c>
      <c r="K330" s="666">
        <v>563.5</v>
      </c>
    </row>
    <row r="331" spans="1:11" ht="14.4" customHeight="1" x14ac:dyDescent="0.3">
      <c r="A331" s="661" t="s">
        <v>542</v>
      </c>
      <c r="B331" s="662" t="s">
        <v>543</v>
      </c>
      <c r="C331" s="663" t="s">
        <v>552</v>
      </c>
      <c r="D331" s="664" t="s">
        <v>2117</v>
      </c>
      <c r="E331" s="663" t="s">
        <v>5284</v>
      </c>
      <c r="F331" s="664" t="s">
        <v>5285</v>
      </c>
      <c r="G331" s="663" t="s">
        <v>5142</v>
      </c>
      <c r="H331" s="663" t="s">
        <v>5143</v>
      </c>
      <c r="I331" s="665">
        <v>885.5</v>
      </c>
      <c r="J331" s="665">
        <v>2</v>
      </c>
      <c r="K331" s="666">
        <v>1771</v>
      </c>
    </row>
    <row r="332" spans="1:11" ht="14.4" customHeight="1" x14ac:dyDescent="0.3">
      <c r="A332" s="661" t="s">
        <v>542</v>
      </c>
      <c r="B332" s="662" t="s">
        <v>543</v>
      </c>
      <c r="C332" s="663" t="s">
        <v>552</v>
      </c>
      <c r="D332" s="664" t="s">
        <v>2117</v>
      </c>
      <c r="E332" s="663" t="s">
        <v>5284</v>
      </c>
      <c r="F332" s="664" t="s">
        <v>5285</v>
      </c>
      <c r="G332" s="663" t="s">
        <v>5144</v>
      </c>
      <c r="H332" s="663" t="s">
        <v>5145</v>
      </c>
      <c r="I332" s="665">
        <v>1782.5</v>
      </c>
      <c r="J332" s="665">
        <v>4</v>
      </c>
      <c r="K332" s="666">
        <v>7130</v>
      </c>
    </row>
    <row r="333" spans="1:11" ht="14.4" customHeight="1" x14ac:dyDescent="0.3">
      <c r="A333" s="661" t="s">
        <v>542</v>
      </c>
      <c r="B333" s="662" t="s">
        <v>543</v>
      </c>
      <c r="C333" s="663" t="s">
        <v>552</v>
      </c>
      <c r="D333" s="664" t="s">
        <v>2117</v>
      </c>
      <c r="E333" s="663" t="s">
        <v>5284</v>
      </c>
      <c r="F333" s="664" t="s">
        <v>5285</v>
      </c>
      <c r="G333" s="663" t="s">
        <v>5146</v>
      </c>
      <c r="H333" s="663" t="s">
        <v>5147</v>
      </c>
      <c r="I333" s="665">
        <v>885.49571428571437</v>
      </c>
      <c r="J333" s="665">
        <v>23</v>
      </c>
      <c r="K333" s="666">
        <v>20366.349999999999</v>
      </c>
    </row>
    <row r="334" spans="1:11" ht="14.4" customHeight="1" x14ac:dyDescent="0.3">
      <c r="A334" s="661" t="s">
        <v>542</v>
      </c>
      <c r="B334" s="662" t="s">
        <v>543</v>
      </c>
      <c r="C334" s="663" t="s">
        <v>552</v>
      </c>
      <c r="D334" s="664" t="s">
        <v>2117</v>
      </c>
      <c r="E334" s="663" t="s">
        <v>5284</v>
      </c>
      <c r="F334" s="664" t="s">
        <v>5285</v>
      </c>
      <c r="G334" s="663" t="s">
        <v>5148</v>
      </c>
      <c r="H334" s="663" t="s">
        <v>5149</v>
      </c>
      <c r="I334" s="665">
        <v>885.5</v>
      </c>
      <c r="J334" s="665">
        <v>5</v>
      </c>
      <c r="K334" s="666">
        <v>4427.5</v>
      </c>
    </row>
    <row r="335" spans="1:11" ht="14.4" customHeight="1" x14ac:dyDescent="0.3">
      <c r="A335" s="661" t="s">
        <v>542</v>
      </c>
      <c r="B335" s="662" t="s">
        <v>543</v>
      </c>
      <c r="C335" s="663" t="s">
        <v>552</v>
      </c>
      <c r="D335" s="664" t="s">
        <v>2117</v>
      </c>
      <c r="E335" s="663" t="s">
        <v>5284</v>
      </c>
      <c r="F335" s="664" t="s">
        <v>5285</v>
      </c>
      <c r="G335" s="663" t="s">
        <v>5150</v>
      </c>
      <c r="H335" s="663" t="s">
        <v>5151</v>
      </c>
      <c r="I335" s="665">
        <v>805</v>
      </c>
      <c r="J335" s="665">
        <v>2</v>
      </c>
      <c r="K335" s="666">
        <v>1610</v>
      </c>
    </row>
    <row r="336" spans="1:11" ht="14.4" customHeight="1" x14ac:dyDescent="0.3">
      <c r="A336" s="661" t="s">
        <v>542</v>
      </c>
      <c r="B336" s="662" t="s">
        <v>543</v>
      </c>
      <c r="C336" s="663" t="s">
        <v>552</v>
      </c>
      <c r="D336" s="664" t="s">
        <v>2117</v>
      </c>
      <c r="E336" s="663" t="s">
        <v>5284</v>
      </c>
      <c r="F336" s="664" t="s">
        <v>5285</v>
      </c>
      <c r="G336" s="663" t="s">
        <v>5152</v>
      </c>
      <c r="H336" s="663" t="s">
        <v>5153</v>
      </c>
      <c r="I336" s="665">
        <v>905.71571428571428</v>
      </c>
      <c r="J336" s="665">
        <v>28</v>
      </c>
      <c r="K336" s="666">
        <v>24890.020000000004</v>
      </c>
    </row>
    <row r="337" spans="1:11" ht="14.4" customHeight="1" x14ac:dyDescent="0.3">
      <c r="A337" s="661" t="s">
        <v>542</v>
      </c>
      <c r="B337" s="662" t="s">
        <v>543</v>
      </c>
      <c r="C337" s="663" t="s">
        <v>552</v>
      </c>
      <c r="D337" s="664" t="s">
        <v>2117</v>
      </c>
      <c r="E337" s="663" t="s">
        <v>5284</v>
      </c>
      <c r="F337" s="664" t="s">
        <v>5285</v>
      </c>
      <c r="G337" s="663" t="s">
        <v>5154</v>
      </c>
      <c r="H337" s="663" t="s">
        <v>5155</v>
      </c>
      <c r="I337" s="665">
        <v>1610</v>
      </c>
      <c r="J337" s="665">
        <v>1</v>
      </c>
      <c r="K337" s="666">
        <v>1610</v>
      </c>
    </row>
    <row r="338" spans="1:11" ht="14.4" customHeight="1" x14ac:dyDescent="0.3">
      <c r="A338" s="661" t="s">
        <v>542</v>
      </c>
      <c r="B338" s="662" t="s">
        <v>543</v>
      </c>
      <c r="C338" s="663" t="s">
        <v>552</v>
      </c>
      <c r="D338" s="664" t="s">
        <v>2117</v>
      </c>
      <c r="E338" s="663" t="s">
        <v>5284</v>
      </c>
      <c r="F338" s="664" t="s">
        <v>5285</v>
      </c>
      <c r="G338" s="663" t="s">
        <v>5156</v>
      </c>
      <c r="H338" s="663" t="s">
        <v>5157</v>
      </c>
      <c r="I338" s="665">
        <v>3354.4949999999999</v>
      </c>
      <c r="J338" s="665">
        <v>3</v>
      </c>
      <c r="K338" s="666">
        <v>10082.99</v>
      </c>
    </row>
    <row r="339" spans="1:11" ht="14.4" customHeight="1" x14ac:dyDescent="0.3">
      <c r="A339" s="661" t="s">
        <v>542</v>
      </c>
      <c r="B339" s="662" t="s">
        <v>543</v>
      </c>
      <c r="C339" s="663" t="s">
        <v>552</v>
      </c>
      <c r="D339" s="664" t="s">
        <v>2117</v>
      </c>
      <c r="E339" s="663" t="s">
        <v>5284</v>
      </c>
      <c r="F339" s="664" t="s">
        <v>5285</v>
      </c>
      <c r="G339" s="663" t="s">
        <v>5158</v>
      </c>
      <c r="H339" s="663" t="s">
        <v>5159</v>
      </c>
      <c r="I339" s="665">
        <v>1610</v>
      </c>
      <c r="J339" s="665">
        <v>1</v>
      </c>
      <c r="K339" s="666">
        <v>1610</v>
      </c>
    </row>
    <row r="340" spans="1:11" ht="14.4" customHeight="1" x14ac:dyDescent="0.3">
      <c r="A340" s="661" t="s">
        <v>542</v>
      </c>
      <c r="B340" s="662" t="s">
        <v>543</v>
      </c>
      <c r="C340" s="663" t="s">
        <v>552</v>
      </c>
      <c r="D340" s="664" t="s">
        <v>2117</v>
      </c>
      <c r="E340" s="663" t="s">
        <v>5284</v>
      </c>
      <c r="F340" s="664" t="s">
        <v>5285</v>
      </c>
      <c r="G340" s="663" t="s">
        <v>5160</v>
      </c>
      <c r="H340" s="663" t="s">
        <v>5161</v>
      </c>
      <c r="I340" s="665">
        <v>1545.6</v>
      </c>
      <c r="J340" s="665">
        <v>1</v>
      </c>
      <c r="K340" s="666">
        <v>1545.6</v>
      </c>
    </row>
    <row r="341" spans="1:11" ht="14.4" customHeight="1" x14ac:dyDescent="0.3">
      <c r="A341" s="661" t="s">
        <v>542</v>
      </c>
      <c r="B341" s="662" t="s">
        <v>543</v>
      </c>
      <c r="C341" s="663" t="s">
        <v>552</v>
      </c>
      <c r="D341" s="664" t="s">
        <v>2117</v>
      </c>
      <c r="E341" s="663" t="s">
        <v>5284</v>
      </c>
      <c r="F341" s="664" t="s">
        <v>5285</v>
      </c>
      <c r="G341" s="663" t="s">
        <v>5162</v>
      </c>
      <c r="H341" s="663" t="s">
        <v>5163</v>
      </c>
      <c r="I341" s="665">
        <v>1545.6</v>
      </c>
      <c r="J341" s="665">
        <v>1</v>
      </c>
      <c r="K341" s="666">
        <v>1545.6</v>
      </c>
    </row>
    <row r="342" spans="1:11" ht="14.4" customHeight="1" x14ac:dyDescent="0.3">
      <c r="A342" s="661" t="s">
        <v>542</v>
      </c>
      <c r="B342" s="662" t="s">
        <v>543</v>
      </c>
      <c r="C342" s="663" t="s">
        <v>552</v>
      </c>
      <c r="D342" s="664" t="s">
        <v>2117</v>
      </c>
      <c r="E342" s="663" t="s">
        <v>5284</v>
      </c>
      <c r="F342" s="664" t="s">
        <v>5285</v>
      </c>
      <c r="G342" s="663" t="s">
        <v>5164</v>
      </c>
      <c r="H342" s="663" t="s">
        <v>5165</v>
      </c>
      <c r="I342" s="665">
        <v>1317.9</v>
      </c>
      <c r="J342" s="665">
        <v>40</v>
      </c>
      <c r="K342" s="666">
        <v>52716</v>
      </c>
    </row>
    <row r="343" spans="1:11" ht="14.4" customHeight="1" x14ac:dyDescent="0.3">
      <c r="A343" s="661" t="s">
        <v>542</v>
      </c>
      <c r="B343" s="662" t="s">
        <v>543</v>
      </c>
      <c r="C343" s="663" t="s">
        <v>552</v>
      </c>
      <c r="D343" s="664" t="s">
        <v>2117</v>
      </c>
      <c r="E343" s="663" t="s">
        <v>5284</v>
      </c>
      <c r="F343" s="664" t="s">
        <v>5285</v>
      </c>
      <c r="G343" s="663" t="s">
        <v>5166</v>
      </c>
      <c r="H343" s="663" t="s">
        <v>5167</v>
      </c>
      <c r="I343" s="665">
        <v>38985.165000000001</v>
      </c>
      <c r="J343" s="665">
        <v>2</v>
      </c>
      <c r="K343" s="666">
        <v>77970.33</v>
      </c>
    </row>
    <row r="344" spans="1:11" ht="14.4" customHeight="1" x14ac:dyDescent="0.3">
      <c r="A344" s="661" t="s">
        <v>542</v>
      </c>
      <c r="B344" s="662" t="s">
        <v>543</v>
      </c>
      <c r="C344" s="663" t="s">
        <v>552</v>
      </c>
      <c r="D344" s="664" t="s">
        <v>2117</v>
      </c>
      <c r="E344" s="663" t="s">
        <v>5284</v>
      </c>
      <c r="F344" s="664" t="s">
        <v>5285</v>
      </c>
      <c r="G344" s="663" t="s">
        <v>5168</v>
      </c>
      <c r="H344" s="663" t="s">
        <v>5169</v>
      </c>
      <c r="I344" s="665">
        <v>1545.6</v>
      </c>
      <c r="J344" s="665">
        <v>1</v>
      </c>
      <c r="K344" s="666">
        <v>1545.6</v>
      </c>
    </row>
    <row r="345" spans="1:11" ht="14.4" customHeight="1" x14ac:dyDescent="0.3">
      <c r="A345" s="661" t="s">
        <v>542</v>
      </c>
      <c r="B345" s="662" t="s">
        <v>543</v>
      </c>
      <c r="C345" s="663" t="s">
        <v>552</v>
      </c>
      <c r="D345" s="664" t="s">
        <v>2117</v>
      </c>
      <c r="E345" s="663" t="s">
        <v>5284</v>
      </c>
      <c r="F345" s="664" t="s">
        <v>5285</v>
      </c>
      <c r="G345" s="663" t="s">
        <v>5170</v>
      </c>
      <c r="H345" s="663" t="s">
        <v>5171</v>
      </c>
      <c r="I345" s="665">
        <v>1317.9</v>
      </c>
      <c r="J345" s="665">
        <v>20</v>
      </c>
      <c r="K345" s="666">
        <v>26358</v>
      </c>
    </row>
    <row r="346" spans="1:11" ht="14.4" customHeight="1" x14ac:dyDescent="0.3">
      <c r="A346" s="661" t="s">
        <v>542</v>
      </c>
      <c r="B346" s="662" t="s">
        <v>543</v>
      </c>
      <c r="C346" s="663" t="s">
        <v>552</v>
      </c>
      <c r="D346" s="664" t="s">
        <v>2117</v>
      </c>
      <c r="E346" s="663" t="s">
        <v>5284</v>
      </c>
      <c r="F346" s="664" t="s">
        <v>5285</v>
      </c>
      <c r="G346" s="663" t="s">
        <v>5172</v>
      </c>
      <c r="H346" s="663" t="s">
        <v>5173</v>
      </c>
      <c r="I346" s="665">
        <v>1317.9</v>
      </c>
      <c r="J346" s="665">
        <v>10</v>
      </c>
      <c r="K346" s="666">
        <v>13179</v>
      </c>
    </row>
    <row r="347" spans="1:11" ht="14.4" customHeight="1" x14ac:dyDescent="0.3">
      <c r="A347" s="661" t="s">
        <v>542</v>
      </c>
      <c r="B347" s="662" t="s">
        <v>543</v>
      </c>
      <c r="C347" s="663" t="s">
        <v>552</v>
      </c>
      <c r="D347" s="664" t="s">
        <v>2117</v>
      </c>
      <c r="E347" s="663" t="s">
        <v>5284</v>
      </c>
      <c r="F347" s="664" t="s">
        <v>5285</v>
      </c>
      <c r="G347" s="663" t="s">
        <v>5174</v>
      </c>
      <c r="H347" s="663" t="s">
        <v>5175</v>
      </c>
      <c r="I347" s="665">
        <v>1098.25</v>
      </c>
      <c r="J347" s="665">
        <v>10</v>
      </c>
      <c r="K347" s="666">
        <v>10982.5</v>
      </c>
    </row>
    <row r="348" spans="1:11" ht="14.4" customHeight="1" x14ac:dyDescent="0.3">
      <c r="A348" s="661" t="s">
        <v>542</v>
      </c>
      <c r="B348" s="662" t="s">
        <v>543</v>
      </c>
      <c r="C348" s="663" t="s">
        <v>552</v>
      </c>
      <c r="D348" s="664" t="s">
        <v>2117</v>
      </c>
      <c r="E348" s="663" t="s">
        <v>5284</v>
      </c>
      <c r="F348" s="664" t="s">
        <v>5285</v>
      </c>
      <c r="G348" s="663" t="s">
        <v>5176</v>
      </c>
      <c r="H348" s="663" t="s">
        <v>5177</v>
      </c>
      <c r="I348" s="665">
        <v>1138.5</v>
      </c>
      <c r="J348" s="665">
        <v>1</v>
      </c>
      <c r="K348" s="666">
        <v>1138.5</v>
      </c>
    </row>
    <row r="349" spans="1:11" ht="14.4" customHeight="1" x14ac:dyDescent="0.3">
      <c r="A349" s="661" t="s">
        <v>542</v>
      </c>
      <c r="B349" s="662" t="s">
        <v>543</v>
      </c>
      <c r="C349" s="663" t="s">
        <v>552</v>
      </c>
      <c r="D349" s="664" t="s">
        <v>2117</v>
      </c>
      <c r="E349" s="663" t="s">
        <v>5284</v>
      </c>
      <c r="F349" s="664" t="s">
        <v>5285</v>
      </c>
      <c r="G349" s="663" t="s">
        <v>5178</v>
      </c>
      <c r="H349" s="663" t="s">
        <v>5179</v>
      </c>
      <c r="I349" s="665">
        <v>1098.25</v>
      </c>
      <c r="J349" s="665">
        <v>10</v>
      </c>
      <c r="K349" s="666">
        <v>10982.5</v>
      </c>
    </row>
    <row r="350" spans="1:11" ht="14.4" customHeight="1" x14ac:dyDescent="0.3">
      <c r="A350" s="661" t="s">
        <v>542</v>
      </c>
      <c r="B350" s="662" t="s">
        <v>543</v>
      </c>
      <c r="C350" s="663" t="s">
        <v>552</v>
      </c>
      <c r="D350" s="664" t="s">
        <v>2117</v>
      </c>
      <c r="E350" s="663" t="s">
        <v>5284</v>
      </c>
      <c r="F350" s="664" t="s">
        <v>5285</v>
      </c>
      <c r="G350" s="663" t="s">
        <v>5180</v>
      </c>
      <c r="H350" s="663" t="s">
        <v>5181</v>
      </c>
      <c r="I350" s="665">
        <v>1317.9</v>
      </c>
      <c r="J350" s="665">
        <v>10</v>
      </c>
      <c r="K350" s="666">
        <v>13179</v>
      </c>
    </row>
    <row r="351" spans="1:11" ht="14.4" customHeight="1" x14ac:dyDescent="0.3">
      <c r="A351" s="661" t="s">
        <v>542</v>
      </c>
      <c r="B351" s="662" t="s">
        <v>543</v>
      </c>
      <c r="C351" s="663" t="s">
        <v>552</v>
      </c>
      <c r="D351" s="664" t="s">
        <v>2117</v>
      </c>
      <c r="E351" s="663" t="s">
        <v>5286</v>
      </c>
      <c r="F351" s="664" t="s">
        <v>5287</v>
      </c>
      <c r="G351" s="663" t="s">
        <v>5182</v>
      </c>
      <c r="H351" s="663" t="s">
        <v>5183</v>
      </c>
      <c r="I351" s="665">
        <v>15.61</v>
      </c>
      <c r="J351" s="665">
        <v>30</v>
      </c>
      <c r="K351" s="666">
        <v>468.3</v>
      </c>
    </row>
    <row r="352" spans="1:11" ht="14.4" customHeight="1" x14ac:dyDescent="0.3">
      <c r="A352" s="661" t="s">
        <v>542</v>
      </c>
      <c r="B352" s="662" t="s">
        <v>543</v>
      </c>
      <c r="C352" s="663" t="s">
        <v>552</v>
      </c>
      <c r="D352" s="664" t="s">
        <v>2117</v>
      </c>
      <c r="E352" s="663" t="s">
        <v>5286</v>
      </c>
      <c r="F352" s="664" t="s">
        <v>5287</v>
      </c>
      <c r="G352" s="663" t="s">
        <v>5184</v>
      </c>
      <c r="H352" s="663" t="s">
        <v>5185</v>
      </c>
      <c r="I352" s="665">
        <v>108.9</v>
      </c>
      <c r="J352" s="665">
        <v>25</v>
      </c>
      <c r="K352" s="666">
        <v>2722.5</v>
      </c>
    </row>
    <row r="353" spans="1:11" ht="14.4" customHeight="1" x14ac:dyDescent="0.3">
      <c r="A353" s="661" t="s">
        <v>542</v>
      </c>
      <c r="B353" s="662" t="s">
        <v>543</v>
      </c>
      <c r="C353" s="663" t="s">
        <v>552</v>
      </c>
      <c r="D353" s="664" t="s">
        <v>2117</v>
      </c>
      <c r="E353" s="663" t="s">
        <v>5286</v>
      </c>
      <c r="F353" s="664" t="s">
        <v>5287</v>
      </c>
      <c r="G353" s="663" t="s">
        <v>5186</v>
      </c>
      <c r="H353" s="663" t="s">
        <v>5187</v>
      </c>
      <c r="I353" s="665">
        <v>83.25</v>
      </c>
      <c r="J353" s="665">
        <v>10</v>
      </c>
      <c r="K353" s="666">
        <v>832.46</v>
      </c>
    </row>
    <row r="354" spans="1:11" ht="14.4" customHeight="1" x14ac:dyDescent="0.3">
      <c r="A354" s="661" t="s">
        <v>542</v>
      </c>
      <c r="B354" s="662" t="s">
        <v>543</v>
      </c>
      <c r="C354" s="663" t="s">
        <v>558</v>
      </c>
      <c r="D354" s="664" t="s">
        <v>5288</v>
      </c>
      <c r="E354" s="663" t="s">
        <v>5264</v>
      </c>
      <c r="F354" s="664" t="s">
        <v>5265</v>
      </c>
      <c r="G354" s="663" t="s">
        <v>4884</v>
      </c>
      <c r="H354" s="663" t="s">
        <v>4885</v>
      </c>
      <c r="I354" s="665">
        <v>64.13</v>
      </c>
      <c r="J354" s="665">
        <v>36</v>
      </c>
      <c r="K354" s="666">
        <v>2308.6799999999998</v>
      </c>
    </row>
    <row r="355" spans="1:11" ht="14.4" customHeight="1" x14ac:dyDescent="0.3">
      <c r="A355" s="661" t="s">
        <v>542</v>
      </c>
      <c r="B355" s="662" t="s">
        <v>543</v>
      </c>
      <c r="C355" s="663" t="s">
        <v>558</v>
      </c>
      <c r="D355" s="664" t="s">
        <v>5288</v>
      </c>
      <c r="E355" s="663" t="s">
        <v>5264</v>
      </c>
      <c r="F355" s="664" t="s">
        <v>5265</v>
      </c>
      <c r="G355" s="663" t="s">
        <v>4890</v>
      </c>
      <c r="H355" s="663" t="s">
        <v>4891</v>
      </c>
      <c r="I355" s="665">
        <v>35.090000000000003</v>
      </c>
      <c r="J355" s="665">
        <v>156</v>
      </c>
      <c r="K355" s="666">
        <v>5474.04</v>
      </c>
    </row>
    <row r="356" spans="1:11" ht="14.4" customHeight="1" x14ac:dyDescent="0.3">
      <c r="A356" s="661" t="s">
        <v>542</v>
      </c>
      <c r="B356" s="662" t="s">
        <v>543</v>
      </c>
      <c r="C356" s="663" t="s">
        <v>558</v>
      </c>
      <c r="D356" s="664" t="s">
        <v>5288</v>
      </c>
      <c r="E356" s="663" t="s">
        <v>5264</v>
      </c>
      <c r="F356" s="664" t="s">
        <v>5265</v>
      </c>
      <c r="G356" s="663" t="s">
        <v>4894</v>
      </c>
      <c r="H356" s="663" t="s">
        <v>4895</v>
      </c>
      <c r="I356" s="665">
        <v>23.066666666666666</v>
      </c>
      <c r="J356" s="665">
        <v>132</v>
      </c>
      <c r="K356" s="666">
        <v>3047.5</v>
      </c>
    </row>
    <row r="357" spans="1:11" ht="14.4" customHeight="1" x14ac:dyDescent="0.3">
      <c r="A357" s="661" t="s">
        <v>542</v>
      </c>
      <c r="B357" s="662" t="s">
        <v>543</v>
      </c>
      <c r="C357" s="663" t="s">
        <v>558</v>
      </c>
      <c r="D357" s="664" t="s">
        <v>5288</v>
      </c>
      <c r="E357" s="663" t="s">
        <v>5264</v>
      </c>
      <c r="F357" s="664" t="s">
        <v>5265</v>
      </c>
      <c r="G357" s="663" t="s">
        <v>5188</v>
      </c>
      <c r="H357" s="663" t="s">
        <v>5189</v>
      </c>
      <c r="I357" s="665">
        <v>13.20142857142857</v>
      </c>
      <c r="J357" s="665">
        <v>340</v>
      </c>
      <c r="K357" s="666">
        <v>4488.8</v>
      </c>
    </row>
    <row r="358" spans="1:11" ht="14.4" customHeight="1" x14ac:dyDescent="0.3">
      <c r="A358" s="661" t="s">
        <v>542</v>
      </c>
      <c r="B358" s="662" t="s">
        <v>543</v>
      </c>
      <c r="C358" s="663" t="s">
        <v>558</v>
      </c>
      <c r="D358" s="664" t="s">
        <v>5288</v>
      </c>
      <c r="E358" s="663" t="s">
        <v>5264</v>
      </c>
      <c r="F358" s="664" t="s">
        <v>5265</v>
      </c>
      <c r="G358" s="663" t="s">
        <v>4900</v>
      </c>
      <c r="H358" s="663" t="s">
        <v>4901</v>
      </c>
      <c r="I358" s="665">
        <v>13.2</v>
      </c>
      <c r="J358" s="665">
        <v>70</v>
      </c>
      <c r="K358" s="666">
        <v>924</v>
      </c>
    </row>
    <row r="359" spans="1:11" ht="14.4" customHeight="1" x14ac:dyDescent="0.3">
      <c r="A359" s="661" t="s">
        <v>542</v>
      </c>
      <c r="B359" s="662" t="s">
        <v>543</v>
      </c>
      <c r="C359" s="663" t="s">
        <v>558</v>
      </c>
      <c r="D359" s="664" t="s">
        <v>5288</v>
      </c>
      <c r="E359" s="663" t="s">
        <v>5264</v>
      </c>
      <c r="F359" s="664" t="s">
        <v>5265</v>
      </c>
      <c r="G359" s="663" t="s">
        <v>5190</v>
      </c>
      <c r="H359" s="663" t="s">
        <v>5191</v>
      </c>
      <c r="I359" s="665">
        <v>13.205</v>
      </c>
      <c r="J359" s="665">
        <v>80</v>
      </c>
      <c r="K359" s="666">
        <v>1056.3</v>
      </c>
    </row>
    <row r="360" spans="1:11" ht="14.4" customHeight="1" x14ac:dyDescent="0.3">
      <c r="A360" s="661" t="s">
        <v>542</v>
      </c>
      <c r="B360" s="662" t="s">
        <v>543</v>
      </c>
      <c r="C360" s="663" t="s">
        <v>558</v>
      </c>
      <c r="D360" s="664" t="s">
        <v>5288</v>
      </c>
      <c r="E360" s="663" t="s">
        <v>5264</v>
      </c>
      <c r="F360" s="664" t="s">
        <v>5265</v>
      </c>
      <c r="G360" s="663" t="s">
        <v>5192</v>
      </c>
      <c r="H360" s="663" t="s">
        <v>5193</v>
      </c>
      <c r="I360" s="665">
        <v>13.200000000000001</v>
      </c>
      <c r="J360" s="665">
        <v>197</v>
      </c>
      <c r="K360" s="666">
        <v>2600.5699999999997</v>
      </c>
    </row>
    <row r="361" spans="1:11" ht="14.4" customHeight="1" x14ac:dyDescent="0.3">
      <c r="A361" s="661" t="s">
        <v>542</v>
      </c>
      <c r="B361" s="662" t="s">
        <v>543</v>
      </c>
      <c r="C361" s="663" t="s">
        <v>558</v>
      </c>
      <c r="D361" s="664" t="s">
        <v>5288</v>
      </c>
      <c r="E361" s="663" t="s">
        <v>5264</v>
      </c>
      <c r="F361" s="664" t="s">
        <v>5265</v>
      </c>
      <c r="G361" s="663" t="s">
        <v>5194</v>
      </c>
      <c r="H361" s="663" t="s">
        <v>5195</v>
      </c>
      <c r="I361" s="665">
        <v>13.205</v>
      </c>
      <c r="J361" s="665">
        <v>40</v>
      </c>
      <c r="K361" s="666">
        <v>528.1</v>
      </c>
    </row>
    <row r="362" spans="1:11" ht="14.4" customHeight="1" x14ac:dyDescent="0.3">
      <c r="A362" s="661" t="s">
        <v>542</v>
      </c>
      <c r="B362" s="662" t="s">
        <v>543</v>
      </c>
      <c r="C362" s="663" t="s">
        <v>558</v>
      </c>
      <c r="D362" s="664" t="s">
        <v>5288</v>
      </c>
      <c r="E362" s="663" t="s">
        <v>5264</v>
      </c>
      <c r="F362" s="664" t="s">
        <v>5265</v>
      </c>
      <c r="G362" s="663" t="s">
        <v>4908</v>
      </c>
      <c r="H362" s="663" t="s">
        <v>4909</v>
      </c>
      <c r="I362" s="665">
        <v>35.090000000000003</v>
      </c>
      <c r="J362" s="665">
        <v>72</v>
      </c>
      <c r="K362" s="666">
        <v>2526.48</v>
      </c>
    </row>
    <row r="363" spans="1:11" ht="14.4" customHeight="1" x14ac:dyDescent="0.3">
      <c r="A363" s="661" t="s">
        <v>542</v>
      </c>
      <c r="B363" s="662" t="s">
        <v>543</v>
      </c>
      <c r="C363" s="663" t="s">
        <v>558</v>
      </c>
      <c r="D363" s="664" t="s">
        <v>5288</v>
      </c>
      <c r="E363" s="663" t="s">
        <v>5264</v>
      </c>
      <c r="F363" s="664" t="s">
        <v>5265</v>
      </c>
      <c r="G363" s="663" t="s">
        <v>5196</v>
      </c>
      <c r="H363" s="663" t="s">
        <v>5197</v>
      </c>
      <c r="I363" s="665">
        <v>18.39</v>
      </c>
      <c r="J363" s="665">
        <v>60</v>
      </c>
      <c r="K363" s="666">
        <v>1103.52</v>
      </c>
    </row>
    <row r="364" spans="1:11" ht="14.4" customHeight="1" x14ac:dyDescent="0.3">
      <c r="A364" s="661" t="s">
        <v>542</v>
      </c>
      <c r="B364" s="662" t="s">
        <v>543</v>
      </c>
      <c r="C364" s="663" t="s">
        <v>558</v>
      </c>
      <c r="D364" s="664" t="s">
        <v>5288</v>
      </c>
      <c r="E364" s="663" t="s">
        <v>5264</v>
      </c>
      <c r="F364" s="664" t="s">
        <v>5265</v>
      </c>
      <c r="G364" s="663" t="s">
        <v>4931</v>
      </c>
      <c r="H364" s="663" t="s">
        <v>4932</v>
      </c>
      <c r="I364" s="665">
        <v>22.99</v>
      </c>
      <c r="J364" s="665">
        <v>30</v>
      </c>
      <c r="K364" s="666">
        <v>689.7</v>
      </c>
    </row>
    <row r="365" spans="1:11" ht="14.4" customHeight="1" x14ac:dyDescent="0.3">
      <c r="A365" s="661" t="s">
        <v>542</v>
      </c>
      <c r="B365" s="662" t="s">
        <v>543</v>
      </c>
      <c r="C365" s="663" t="s">
        <v>558</v>
      </c>
      <c r="D365" s="664" t="s">
        <v>5288</v>
      </c>
      <c r="E365" s="663" t="s">
        <v>5264</v>
      </c>
      <c r="F365" s="664" t="s">
        <v>5265</v>
      </c>
      <c r="G365" s="663" t="s">
        <v>4933</v>
      </c>
      <c r="H365" s="663" t="s">
        <v>4934</v>
      </c>
      <c r="I365" s="665">
        <v>22.99</v>
      </c>
      <c r="J365" s="665">
        <v>90</v>
      </c>
      <c r="K365" s="666">
        <v>2069.1</v>
      </c>
    </row>
    <row r="366" spans="1:11" ht="14.4" customHeight="1" x14ac:dyDescent="0.3">
      <c r="A366" s="661" t="s">
        <v>542</v>
      </c>
      <c r="B366" s="662" t="s">
        <v>543</v>
      </c>
      <c r="C366" s="663" t="s">
        <v>558</v>
      </c>
      <c r="D366" s="664" t="s">
        <v>5288</v>
      </c>
      <c r="E366" s="663" t="s">
        <v>5264</v>
      </c>
      <c r="F366" s="664" t="s">
        <v>5265</v>
      </c>
      <c r="G366" s="663" t="s">
        <v>4935</v>
      </c>
      <c r="H366" s="663" t="s">
        <v>4936</v>
      </c>
      <c r="I366" s="665">
        <v>22.99</v>
      </c>
      <c r="J366" s="665">
        <v>60</v>
      </c>
      <c r="K366" s="666">
        <v>1379.4</v>
      </c>
    </row>
    <row r="367" spans="1:11" ht="14.4" customHeight="1" x14ac:dyDescent="0.3">
      <c r="A367" s="661" t="s">
        <v>542</v>
      </c>
      <c r="B367" s="662" t="s">
        <v>543</v>
      </c>
      <c r="C367" s="663" t="s">
        <v>558</v>
      </c>
      <c r="D367" s="664" t="s">
        <v>5288</v>
      </c>
      <c r="E367" s="663" t="s">
        <v>5264</v>
      </c>
      <c r="F367" s="664" t="s">
        <v>5265</v>
      </c>
      <c r="G367" s="663" t="s">
        <v>4937</v>
      </c>
      <c r="H367" s="663" t="s">
        <v>4938</v>
      </c>
      <c r="I367" s="665">
        <v>22.99</v>
      </c>
      <c r="J367" s="665">
        <v>60</v>
      </c>
      <c r="K367" s="666">
        <v>1379.4</v>
      </c>
    </row>
    <row r="368" spans="1:11" ht="14.4" customHeight="1" x14ac:dyDescent="0.3">
      <c r="A368" s="661" t="s">
        <v>542</v>
      </c>
      <c r="B368" s="662" t="s">
        <v>543</v>
      </c>
      <c r="C368" s="663" t="s">
        <v>558</v>
      </c>
      <c r="D368" s="664" t="s">
        <v>5288</v>
      </c>
      <c r="E368" s="663" t="s">
        <v>5264</v>
      </c>
      <c r="F368" s="664" t="s">
        <v>5265</v>
      </c>
      <c r="G368" s="663" t="s">
        <v>5198</v>
      </c>
      <c r="H368" s="663" t="s">
        <v>5199</v>
      </c>
      <c r="I368" s="665">
        <v>18.39</v>
      </c>
      <c r="J368" s="665">
        <v>24</v>
      </c>
      <c r="K368" s="666">
        <v>441.41</v>
      </c>
    </row>
    <row r="369" spans="1:11" ht="14.4" customHeight="1" x14ac:dyDescent="0.3">
      <c r="A369" s="661" t="s">
        <v>542</v>
      </c>
      <c r="B369" s="662" t="s">
        <v>543</v>
      </c>
      <c r="C369" s="663" t="s">
        <v>555</v>
      </c>
      <c r="D369" s="664" t="s">
        <v>2118</v>
      </c>
      <c r="E369" s="663" t="s">
        <v>5264</v>
      </c>
      <c r="F369" s="664" t="s">
        <v>5265</v>
      </c>
      <c r="G369" s="663" t="s">
        <v>4912</v>
      </c>
      <c r="H369" s="663" t="s">
        <v>4913</v>
      </c>
      <c r="I369" s="665">
        <v>1079.53</v>
      </c>
      <c r="J369" s="665">
        <v>10</v>
      </c>
      <c r="K369" s="666">
        <v>10795.26</v>
      </c>
    </row>
    <row r="370" spans="1:11" ht="14.4" customHeight="1" x14ac:dyDescent="0.3">
      <c r="A370" s="661" t="s">
        <v>542</v>
      </c>
      <c r="B370" s="662" t="s">
        <v>543</v>
      </c>
      <c r="C370" s="663" t="s">
        <v>555</v>
      </c>
      <c r="D370" s="664" t="s">
        <v>2118</v>
      </c>
      <c r="E370" s="663" t="s">
        <v>5264</v>
      </c>
      <c r="F370" s="664" t="s">
        <v>5265</v>
      </c>
      <c r="G370" s="663" t="s">
        <v>4929</v>
      </c>
      <c r="H370" s="663" t="s">
        <v>4930</v>
      </c>
      <c r="I370" s="665">
        <v>798</v>
      </c>
      <c r="J370" s="665">
        <v>1</v>
      </c>
      <c r="K370" s="666">
        <v>798</v>
      </c>
    </row>
    <row r="371" spans="1:11" ht="14.4" customHeight="1" x14ac:dyDescent="0.3">
      <c r="A371" s="661" t="s">
        <v>542</v>
      </c>
      <c r="B371" s="662" t="s">
        <v>543</v>
      </c>
      <c r="C371" s="663" t="s">
        <v>555</v>
      </c>
      <c r="D371" s="664" t="s">
        <v>2118</v>
      </c>
      <c r="E371" s="663" t="s">
        <v>5264</v>
      </c>
      <c r="F371" s="664" t="s">
        <v>5265</v>
      </c>
      <c r="G371" s="663" t="s">
        <v>5200</v>
      </c>
      <c r="H371" s="663" t="s">
        <v>5201</v>
      </c>
      <c r="I371" s="665">
        <v>641.29999999999995</v>
      </c>
      <c r="J371" s="665">
        <v>3</v>
      </c>
      <c r="K371" s="666">
        <v>1923.9</v>
      </c>
    </row>
    <row r="372" spans="1:11" ht="14.4" customHeight="1" x14ac:dyDescent="0.3">
      <c r="A372" s="661" t="s">
        <v>542</v>
      </c>
      <c r="B372" s="662" t="s">
        <v>543</v>
      </c>
      <c r="C372" s="663" t="s">
        <v>555</v>
      </c>
      <c r="D372" s="664" t="s">
        <v>2118</v>
      </c>
      <c r="E372" s="663" t="s">
        <v>5264</v>
      </c>
      <c r="F372" s="664" t="s">
        <v>5265</v>
      </c>
      <c r="G372" s="663" t="s">
        <v>5202</v>
      </c>
      <c r="H372" s="663" t="s">
        <v>5203</v>
      </c>
      <c r="I372" s="665">
        <v>1754.5</v>
      </c>
      <c r="J372" s="665">
        <v>6</v>
      </c>
      <c r="K372" s="666">
        <v>10527</v>
      </c>
    </row>
    <row r="373" spans="1:11" ht="14.4" customHeight="1" x14ac:dyDescent="0.3">
      <c r="A373" s="661" t="s">
        <v>542</v>
      </c>
      <c r="B373" s="662" t="s">
        <v>543</v>
      </c>
      <c r="C373" s="663" t="s">
        <v>555</v>
      </c>
      <c r="D373" s="664" t="s">
        <v>2118</v>
      </c>
      <c r="E373" s="663" t="s">
        <v>5264</v>
      </c>
      <c r="F373" s="664" t="s">
        <v>5265</v>
      </c>
      <c r="G373" s="663" t="s">
        <v>5204</v>
      </c>
      <c r="H373" s="663" t="s">
        <v>5205</v>
      </c>
      <c r="I373" s="665">
        <v>1754.5</v>
      </c>
      <c r="J373" s="665">
        <v>6</v>
      </c>
      <c r="K373" s="666">
        <v>10527</v>
      </c>
    </row>
    <row r="374" spans="1:11" ht="14.4" customHeight="1" x14ac:dyDescent="0.3">
      <c r="A374" s="661" t="s">
        <v>542</v>
      </c>
      <c r="B374" s="662" t="s">
        <v>543</v>
      </c>
      <c r="C374" s="663" t="s">
        <v>555</v>
      </c>
      <c r="D374" s="664" t="s">
        <v>2118</v>
      </c>
      <c r="E374" s="663" t="s">
        <v>5264</v>
      </c>
      <c r="F374" s="664" t="s">
        <v>5265</v>
      </c>
      <c r="G374" s="663" t="s">
        <v>4954</v>
      </c>
      <c r="H374" s="663" t="s">
        <v>4955</v>
      </c>
      <c r="I374" s="665">
        <v>641.29999999999995</v>
      </c>
      <c r="J374" s="665">
        <v>5</v>
      </c>
      <c r="K374" s="666">
        <v>3206.5</v>
      </c>
    </row>
    <row r="375" spans="1:11" ht="14.4" customHeight="1" x14ac:dyDescent="0.3">
      <c r="A375" s="661" t="s">
        <v>542</v>
      </c>
      <c r="B375" s="662" t="s">
        <v>543</v>
      </c>
      <c r="C375" s="663" t="s">
        <v>555</v>
      </c>
      <c r="D375" s="664" t="s">
        <v>2118</v>
      </c>
      <c r="E375" s="663" t="s">
        <v>5264</v>
      </c>
      <c r="F375" s="664" t="s">
        <v>5265</v>
      </c>
      <c r="G375" s="663" t="s">
        <v>4956</v>
      </c>
      <c r="H375" s="663" t="s">
        <v>4957</v>
      </c>
      <c r="I375" s="665">
        <v>641.29999999999995</v>
      </c>
      <c r="J375" s="665">
        <v>5</v>
      </c>
      <c r="K375" s="666">
        <v>3206.5</v>
      </c>
    </row>
    <row r="376" spans="1:11" ht="14.4" customHeight="1" x14ac:dyDescent="0.3">
      <c r="A376" s="661" t="s">
        <v>542</v>
      </c>
      <c r="B376" s="662" t="s">
        <v>543</v>
      </c>
      <c r="C376" s="663" t="s">
        <v>555</v>
      </c>
      <c r="D376" s="664" t="s">
        <v>2118</v>
      </c>
      <c r="E376" s="663" t="s">
        <v>5264</v>
      </c>
      <c r="F376" s="664" t="s">
        <v>5265</v>
      </c>
      <c r="G376" s="663" t="s">
        <v>5206</v>
      </c>
      <c r="H376" s="663" t="s">
        <v>5207</v>
      </c>
      <c r="I376" s="665">
        <v>11498.85</v>
      </c>
      <c r="J376" s="665">
        <v>4</v>
      </c>
      <c r="K376" s="666">
        <v>45995.4</v>
      </c>
    </row>
    <row r="377" spans="1:11" ht="14.4" customHeight="1" x14ac:dyDescent="0.3">
      <c r="A377" s="661" t="s">
        <v>542</v>
      </c>
      <c r="B377" s="662" t="s">
        <v>543</v>
      </c>
      <c r="C377" s="663" t="s">
        <v>555</v>
      </c>
      <c r="D377" s="664" t="s">
        <v>2118</v>
      </c>
      <c r="E377" s="663" t="s">
        <v>5289</v>
      </c>
      <c r="F377" s="664" t="s">
        <v>5290</v>
      </c>
      <c r="G377" s="663" t="s">
        <v>5208</v>
      </c>
      <c r="H377" s="663" t="s">
        <v>5209</v>
      </c>
      <c r="I377" s="665">
        <v>432.3</v>
      </c>
      <c r="J377" s="665">
        <v>210</v>
      </c>
      <c r="K377" s="666">
        <v>90782.31</v>
      </c>
    </row>
    <row r="378" spans="1:11" ht="14.4" customHeight="1" x14ac:dyDescent="0.3">
      <c r="A378" s="661" t="s">
        <v>542</v>
      </c>
      <c r="B378" s="662" t="s">
        <v>543</v>
      </c>
      <c r="C378" s="663" t="s">
        <v>555</v>
      </c>
      <c r="D378" s="664" t="s">
        <v>2118</v>
      </c>
      <c r="E378" s="663" t="s">
        <v>5289</v>
      </c>
      <c r="F378" s="664" t="s">
        <v>5290</v>
      </c>
      <c r="G378" s="663" t="s">
        <v>5210</v>
      </c>
      <c r="H378" s="663" t="s">
        <v>5211</v>
      </c>
      <c r="I378" s="665">
        <v>1493.8642857142856</v>
      </c>
      <c r="J378" s="665">
        <v>84</v>
      </c>
      <c r="K378" s="666">
        <v>125484.53</v>
      </c>
    </row>
    <row r="379" spans="1:11" ht="14.4" customHeight="1" x14ac:dyDescent="0.3">
      <c r="A379" s="661" t="s">
        <v>542</v>
      </c>
      <c r="B379" s="662" t="s">
        <v>543</v>
      </c>
      <c r="C379" s="663" t="s">
        <v>555</v>
      </c>
      <c r="D379" s="664" t="s">
        <v>2118</v>
      </c>
      <c r="E379" s="663" t="s">
        <v>5289</v>
      </c>
      <c r="F379" s="664" t="s">
        <v>5290</v>
      </c>
      <c r="G379" s="663" t="s">
        <v>5212</v>
      </c>
      <c r="H379" s="663" t="s">
        <v>5213</v>
      </c>
      <c r="I379" s="665">
        <v>1493.8566666666666</v>
      </c>
      <c r="J379" s="665">
        <v>36</v>
      </c>
      <c r="K379" s="666">
        <v>53778.960000000006</v>
      </c>
    </row>
    <row r="380" spans="1:11" ht="14.4" customHeight="1" x14ac:dyDescent="0.3">
      <c r="A380" s="661" t="s">
        <v>542</v>
      </c>
      <c r="B380" s="662" t="s">
        <v>543</v>
      </c>
      <c r="C380" s="663" t="s">
        <v>555</v>
      </c>
      <c r="D380" s="664" t="s">
        <v>2118</v>
      </c>
      <c r="E380" s="663" t="s">
        <v>5289</v>
      </c>
      <c r="F380" s="664" t="s">
        <v>5290</v>
      </c>
      <c r="G380" s="663" t="s">
        <v>5214</v>
      </c>
      <c r="H380" s="663" t="s">
        <v>5215</v>
      </c>
      <c r="I380" s="665">
        <v>1768.1</v>
      </c>
      <c r="J380" s="665">
        <v>60</v>
      </c>
      <c r="K380" s="666">
        <v>106086.02</v>
      </c>
    </row>
    <row r="381" spans="1:11" ht="14.4" customHeight="1" x14ac:dyDescent="0.3">
      <c r="A381" s="661" t="s">
        <v>542</v>
      </c>
      <c r="B381" s="662" t="s">
        <v>543</v>
      </c>
      <c r="C381" s="663" t="s">
        <v>555</v>
      </c>
      <c r="D381" s="664" t="s">
        <v>2118</v>
      </c>
      <c r="E381" s="663" t="s">
        <v>5289</v>
      </c>
      <c r="F381" s="664" t="s">
        <v>5290</v>
      </c>
      <c r="G381" s="663" t="s">
        <v>5216</v>
      </c>
      <c r="H381" s="663" t="s">
        <v>5217</v>
      </c>
      <c r="I381" s="665">
        <v>1493.8624999999997</v>
      </c>
      <c r="J381" s="665">
        <v>66</v>
      </c>
      <c r="K381" s="666">
        <v>98594.81</v>
      </c>
    </row>
    <row r="382" spans="1:11" ht="14.4" customHeight="1" x14ac:dyDescent="0.3">
      <c r="A382" s="661" t="s">
        <v>542</v>
      </c>
      <c r="B382" s="662" t="s">
        <v>543</v>
      </c>
      <c r="C382" s="663" t="s">
        <v>555</v>
      </c>
      <c r="D382" s="664" t="s">
        <v>2118</v>
      </c>
      <c r="E382" s="663" t="s">
        <v>5289</v>
      </c>
      <c r="F382" s="664" t="s">
        <v>5290</v>
      </c>
      <c r="G382" s="663" t="s">
        <v>5218</v>
      </c>
      <c r="H382" s="663" t="s">
        <v>5219</v>
      </c>
      <c r="I382" s="665">
        <v>598.95000000000005</v>
      </c>
      <c r="J382" s="665">
        <v>90</v>
      </c>
      <c r="K382" s="666">
        <v>53905.5</v>
      </c>
    </row>
    <row r="383" spans="1:11" ht="14.4" customHeight="1" x14ac:dyDescent="0.3">
      <c r="A383" s="661" t="s">
        <v>542</v>
      </c>
      <c r="B383" s="662" t="s">
        <v>543</v>
      </c>
      <c r="C383" s="663" t="s">
        <v>555</v>
      </c>
      <c r="D383" s="664" t="s">
        <v>2118</v>
      </c>
      <c r="E383" s="663" t="s">
        <v>5289</v>
      </c>
      <c r="F383" s="664" t="s">
        <v>5290</v>
      </c>
      <c r="G383" s="663" t="s">
        <v>5220</v>
      </c>
      <c r="H383" s="663" t="s">
        <v>5221</v>
      </c>
      <c r="I383" s="665">
        <v>620.46</v>
      </c>
      <c r="J383" s="665">
        <v>90</v>
      </c>
      <c r="K383" s="666">
        <v>55841.7</v>
      </c>
    </row>
    <row r="384" spans="1:11" ht="14.4" customHeight="1" x14ac:dyDescent="0.3">
      <c r="A384" s="661" t="s">
        <v>542</v>
      </c>
      <c r="B384" s="662" t="s">
        <v>543</v>
      </c>
      <c r="C384" s="663" t="s">
        <v>555</v>
      </c>
      <c r="D384" s="664" t="s">
        <v>2118</v>
      </c>
      <c r="E384" s="663" t="s">
        <v>5270</v>
      </c>
      <c r="F384" s="664" t="s">
        <v>5271</v>
      </c>
      <c r="G384" s="663" t="s">
        <v>5222</v>
      </c>
      <c r="H384" s="663" t="s">
        <v>5223</v>
      </c>
      <c r="I384" s="665">
        <v>287.24</v>
      </c>
      <c r="J384" s="665">
        <v>10</v>
      </c>
      <c r="K384" s="666">
        <v>2872.42</v>
      </c>
    </row>
    <row r="385" spans="1:11" ht="14.4" customHeight="1" x14ac:dyDescent="0.3">
      <c r="A385" s="661" t="s">
        <v>542</v>
      </c>
      <c r="B385" s="662" t="s">
        <v>543</v>
      </c>
      <c r="C385" s="663" t="s">
        <v>555</v>
      </c>
      <c r="D385" s="664" t="s">
        <v>2118</v>
      </c>
      <c r="E385" s="663" t="s">
        <v>5270</v>
      </c>
      <c r="F385" s="664" t="s">
        <v>5271</v>
      </c>
      <c r="G385" s="663" t="s">
        <v>5224</v>
      </c>
      <c r="H385" s="663" t="s">
        <v>5225</v>
      </c>
      <c r="I385" s="665">
        <v>554.79500000000007</v>
      </c>
      <c r="J385" s="665">
        <v>20</v>
      </c>
      <c r="K385" s="666">
        <v>11095.88</v>
      </c>
    </row>
    <row r="386" spans="1:11" ht="14.4" customHeight="1" x14ac:dyDescent="0.3">
      <c r="A386" s="661" t="s">
        <v>542</v>
      </c>
      <c r="B386" s="662" t="s">
        <v>543</v>
      </c>
      <c r="C386" s="663" t="s">
        <v>555</v>
      </c>
      <c r="D386" s="664" t="s">
        <v>2118</v>
      </c>
      <c r="E386" s="663" t="s">
        <v>5270</v>
      </c>
      <c r="F386" s="664" t="s">
        <v>5271</v>
      </c>
      <c r="G386" s="663" t="s">
        <v>5018</v>
      </c>
      <c r="H386" s="663" t="s">
        <v>5019</v>
      </c>
      <c r="I386" s="665">
        <v>528.65333333333331</v>
      </c>
      <c r="J386" s="665">
        <v>15</v>
      </c>
      <c r="K386" s="666">
        <v>7929.7899999999991</v>
      </c>
    </row>
    <row r="387" spans="1:11" ht="14.4" customHeight="1" x14ac:dyDescent="0.3">
      <c r="A387" s="661" t="s">
        <v>542</v>
      </c>
      <c r="B387" s="662" t="s">
        <v>543</v>
      </c>
      <c r="C387" s="663" t="s">
        <v>555</v>
      </c>
      <c r="D387" s="664" t="s">
        <v>2118</v>
      </c>
      <c r="E387" s="663" t="s">
        <v>5270</v>
      </c>
      <c r="F387" s="664" t="s">
        <v>5271</v>
      </c>
      <c r="G387" s="663" t="s">
        <v>5028</v>
      </c>
      <c r="H387" s="663" t="s">
        <v>5029</v>
      </c>
      <c r="I387" s="665">
        <v>287.24</v>
      </c>
      <c r="J387" s="665">
        <v>10</v>
      </c>
      <c r="K387" s="666">
        <v>2872.42</v>
      </c>
    </row>
    <row r="388" spans="1:11" ht="14.4" customHeight="1" x14ac:dyDescent="0.3">
      <c r="A388" s="661" t="s">
        <v>542</v>
      </c>
      <c r="B388" s="662" t="s">
        <v>543</v>
      </c>
      <c r="C388" s="663" t="s">
        <v>555</v>
      </c>
      <c r="D388" s="664" t="s">
        <v>2118</v>
      </c>
      <c r="E388" s="663" t="s">
        <v>5280</v>
      </c>
      <c r="F388" s="664" t="s">
        <v>5281</v>
      </c>
      <c r="G388" s="663" t="s">
        <v>5226</v>
      </c>
      <c r="H388" s="663" t="s">
        <v>5227</v>
      </c>
      <c r="I388" s="665">
        <v>287.5</v>
      </c>
      <c r="J388" s="665">
        <v>2</v>
      </c>
      <c r="K388" s="666">
        <v>575</v>
      </c>
    </row>
    <row r="389" spans="1:11" ht="14.4" customHeight="1" x14ac:dyDescent="0.3">
      <c r="A389" s="661" t="s">
        <v>542</v>
      </c>
      <c r="B389" s="662" t="s">
        <v>543</v>
      </c>
      <c r="C389" s="663" t="s">
        <v>555</v>
      </c>
      <c r="D389" s="664" t="s">
        <v>2118</v>
      </c>
      <c r="E389" s="663" t="s">
        <v>5280</v>
      </c>
      <c r="F389" s="664" t="s">
        <v>5281</v>
      </c>
      <c r="G389" s="663" t="s">
        <v>5228</v>
      </c>
      <c r="H389" s="663" t="s">
        <v>5229</v>
      </c>
      <c r="I389" s="665">
        <v>3006</v>
      </c>
      <c r="J389" s="665">
        <v>6</v>
      </c>
      <c r="K389" s="666">
        <v>18036</v>
      </c>
    </row>
    <row r="390" spans="1:11" ht="14.4" customHeight="1" x14ac:dyDescent="0.3">
      <c r="A390" s="661" t="s">
        <v>542</v>
      </c>
      <c r="B390" s="662" t="s">
        <v>543</v>
      </c>
      <c r="C390" s="663" t="s">
        <v>555</v>
      </c>
      <c r="D390" s="664" t="s">
        <v>2118</v>
      </c>
      <c r="E390" s="663" t="s">
        <v>5280</v>
      </c>
      <c r="F390" s="664" t="s">
        <v>5281</v>
      </c>
      <c r="G390" s="663" t="s">
        <v>5230</v>
      </c>
      <c r="H390" s="663" t="s">
        <v>5231</v>
      </c>
      <c r="I390" s="665">
        <v>3006.64</v>
      </c>
      <c r="J390" s="665">
        <v>12</v>
      </c>
      <c r="K390" s="666">
        <v>36079.74</v>
      </c>
    </row>
    <row r="391" spans="1:11" ht="14.4" customHeight="1" x14ac:dyDescent="0.3">
      <c r="A391" s="661" t="s">
        <v>542</v>
      </c>
      <c r="B391" s="662" t="s">
        <v>543</v>
      </c>
      <c r="C391" s="663" t="s">
        <v>555</v>
      </c>
      <c r="D391" s="664" t="s">
        <v>2118</v>
      </c>
      <c r="E391" s="663" t="s">
        <v>5280</v>
      </c>
      <c r="F391" s="664" t="s">
        <v>5281</v>
      </c>
      <c r="G391" s="663" t="s">
        <v>5232</v>
      </c>
      <c r="H391" s="663" t="s">
        <v>5233</v>
      </c>
      <c r="I391" s="665">
        <v>494.5</v>
      </c>
      <c r="J391" s="665">
        <v>1</v>
      </c>
      <c r="K391" s="666">
        <v>494.5</v>
      </c>
    </row>
    <row r="392" spans="1:11" ht="14.4" customHeight="1" x14ac:dyDescent="0.3">
      <c r="A392" s="661" t="s">
        <v>542</v>
      </c>
      <c r="B392" s="662" t="s">
        <v>543</v>
      </c>
      <c r="C392" s="663" t="s">
        <v>555</v>
      </c>
      <c r="D392" s="664" t="s">
        <v>2118</v>
      </c>
      <c r="E392" s="663" t="s">
        <v>5280</v>
      </c>
      <c r="F392" s="664" t="s">
        <v>5281</v>
      </c>
      <c r="G392" s="663" t="s">
        <v>5234</v>
      </c>
      <c r="H392" s="663" t="s">
        <v>5235</v>
      </c>
      <c r="I392" s="665">
        <v>9029.6299999999992</v>
      </c>
      <c r="J392" s="665">
        <v>2</v>
      </c>
      <c r="K392" s="666">
        <v>18059.259999999998</v>
      </c>
    </row>
    <row r="393" spans="1:11" ht="14.4" customHeight="1" x14ac:dyDescent="0.3">
      <c r="A393" s="661" t="s">
        <v>542</v>
      </c>
      <c r="B393" s="662" t="s">
        <v>543</v>
      </c>
      <c r="C393" s="663" t="s">
        <v>555</v>
      </c>
      <c r="D393" s="664" t="s">
        <v>2118</v>
      </c>
      <c r="E393" s="663" t="s">
        <v>5280</v>
      </c>
      <c r="F393" s="664" t="s">
        <v>5281</v>
      </c>
      <c r="G393" s="663" t="s">
        <v>5236</v>
      </c>
      <c r="H393" s="663" t="s">
        <v>5237</v>
      </c>
      <c r="I393" s="665">
        <v>12947</v>
      </c>
      <c r="J393" s="665">
        <v>17</v>
      </c>
      <c r="K393" s="666">
        <v>220099</v>
      </c>
    </row>
    <row r="394" spans="1:11" ht="14.4" customHeight="1" x14ac:dyDescent="0.3">
      <c r="A394" s="661" t="s">
        <v>542</v>
      </c>
      <c r="B394" s="662" t="s">
        <v>543</v>
      </c>
      <c r="C394" s="663" t="s">
        <v>555</v>
      </c>
      <c r="D394" s="664" t="s">
        <v>2118</v>
      </c>
      <c r="E394" s="663" t="s">
        <v>5280</v>
      </c>
      <c r="F394" s="664" t="s">
        <v>5281</v>
      </c>
      <c r="G394" s="663" t="s">
        <v>5238</v>
      </c>
      <c r="H394" s="663" t="s">
        <v>5239</v>
      </c>
      <c r="I394" s="665">
        <v>66196.320000000007</v>
      </c>
      <c r="J394" s="665">
        <v>1</v>
      </c>
      <c r="K394" s="666">
        <v>66196.320000000007</v>
      </c>
    </row>
    <row r="395" spans="1:11" ht="14.4" customHeight="1" x14ac:dyDescent="0.3">
      <c r="A395" s="661" t="s">
        <v>542</v>
      </c>
      <c r="B395" s="662" t="s">
        <v>543</v>
      </c>
      <c r="C395" s="663" t="s">
        <v>555</v>
      </c>
      <c r="D395" s="664" t="s">
        <v>2118</v>
      </c>
      <c r="E395" s="663" t="s">
        <v>5280</v>
      </c>
      <c r="F395" s="664" t="s">
        <v>5281</v>
      </c>
      <c r="G395" s="663" t="s">
        <v>5082</v>
      </c>
      <c r="H395" s="663" t="s">
        <v>5083</v>
      </c>
      <c r="I395" s="665">
        <v>5505.5</v>
      </c>
      <c r="J395" s="665">
        <v>2</v>
      </c>
      <c r="K395" s="666">
        <v>11011</v>
      </c>
    </row>
    <row r="396" spans="1:11" ht="14.4" customHeight="1" x14ac:dyDescent="0.3">
      <c r="A396" s="661" t="s">
        <v>542</v>
      </c>
      <c r="B396" s="662" t="s">
        <v>543</v>
      </c>
      <c r="C396" s="663" t="s">
        <v>555</v>
      </c>
      <c r="D396" s="664" t="s">
        <v>2118</v>
      </c>
      <c r="E396" s="663" t="s">
        <v>5280</v>
      </c>
      <c r="F396" s="664" t="s">
        <v>5281</v>
      </c>
      <c r="G396" s="663" t="s">
        <v>5240</v>
      </c>
      <c r="H396" s="663" t="s">
        <v>5241</v>
      </c>
      <c r="I396" s="665">
        <v>13540.171428571428</v>
      </c>
      <c r="J396" s="665">
        <v>29</v>
      </c>
      <c r="K396" s="666">
        <v>392665.68999999994</v>
      </c>
    </row>
    <row r="397" spans="1:11" ht="14.4" customHeight="1" x14ac:dyDescent="0.3">
      <c r="A397" s="661" t="s">
        <v>542</v>
      </c>
      <c r="B397" s="662" t="s">
        <v>543</v>
      </c>
      <c r="C397" s="663" t="s">
        <v>555</v>
      </c>
      <c r="D397" s="664" t="s">
        <v>2118</v>
      </c>
      <c r="E397" s="663" t="s">
        <v>5280</v>
      </c>
      <c r="F397" s="664" t="s">
        <v>5281</v>
      </c>
      <c r="G397" s="663" t="s">
        <v>5242</v>
      </c>
      <c r="H397" s="663" t="s">
        <v>5243</v>
      </c>
      <c r="I397" s="665">
        <v>22055</v>
      </c>
      <c r="J397" s="665">
        <v>1</v>
      </c>
      <c r="K397" s="666">
        <v>22055</v>
      </c>
    </row>
    <row r="398" spans="1:11" ht="14.4" customHeight="1" x14ac:dyDescent="0.3">
      <c r="A398" s="661" t="s">
        <v>542</v>
      </c>
      <c r="B398" s="662" t="s">
        <v>543</v>
      </c>
      <c r="C398" s="663" t="s">
        <v>555</v>
      </c>
      <c r="D398" s="664" t="s">
        <v>2118</v>
      </c>
      <c r="E398" s="663" t="s">
        <v>5291</v>
      </c>
      <c r="F398" s="664" t="s">
        <v>5292</v>
      </c>
      <c r="G398" s="663" t="s">
        <v>5244</v>
      </c>
      <c r="H398" s="663" t="s">
        <v>5245</v>
      </c>
      <c r="I398" s="665">
        <v>631.35000000000014</v>
      </c>
      <c r="J398" s="665">
        <v>168</v>
      </c>
      <c r="K398" s="666">
        <v>106066.79999999997</v>
      </c>
    </row>
    <row r="399" spans="1:11" ht="14.4" customHeight="1" x14ac:dyDescent="0.3">
      <c r="A399" s="661" t="s">
        <v>542</v>
      </c>
      <c r="B399" s="662" t="s">
        <v>543</v>
      </c>
      <c r="C399" s="663" t="s">
        <v>555</v>
      </c>
      <c r="D399" s="664" t="s">
        <v>2118</v>
      </c>
      <c r="E399" s="663" t="s">
        <v>5291</v>
      </c>
      <c r="F399" s="664" t="s">
        <v>5292</v>
      </c>
      <c r="G399" s="663" t="s">
        <v>5246</v>
      </c>
      <c r="H399" s="663" t="s">
        <v>5247</v>
      </c>
      <c r="I399" s="665">
        <v>631.35000000000014</v>
      </c>
      <c r="J399" s="665">
        <v>156</v>
      </c>
      <c r="K399" s="666">
        <v>98490.599999999977</v>
      </c>
    </row>
    <row r="400" spans="1:11" ht="14.4" customHeight="1" x14ac:dyDescent="0.3">
      <c r="A400" s="661" t="s">
        <v>542</v>
      </c>
      <c r="B400" s="662" t="s">
        <v>543</v>
      </c>
      <c r="C400" s="663" t="s">
        <v>555</v>
      </c>
      <c r="D400" s="664" t="s">
        <v>2118</v>
      </c>
      <c r="E400" s="663" t="s">
        <v>5293</v>
      </c>
      <c r="F400" s="664" t="s">
        <v>5294</v>
      </c>
      <c r="G400" s="663" t="s">
        <v>5248</v>
      </c>
      <c r="H400" s="663" t="s">
        <v>5249</v>
      </c>
      <c r="I400" s="665">
        <v>9545</v>
      </c>
      <c r="J400" s="665">
        <v>1</v>
      </c>
      <c r="K400" s="666">
        <v>9545</v>
      </c>
    </row>
    <row r="401" spans="1:11" ht="14.4" customHeight="1" x14ac:dyDescent="0.3">
      <c r="A401" s="661" t="s">
        <v>542</v>
      </c>
      <c r="B401" s="662" t="s">
        <v>543</v>
      </c>
      <c r="C401" s="663" t="s">
        <v>555</v>
      </c>
      <c r="D401" s="664" t="s">
        <v>2118</v>
      </c>
      <c r="E401" s="663" t="s">
        <v>5293</v>
      </c>
      <c r="F401" s="664" t="s">
        <v>5294</v>
      </c>
      <c r="G401" s="663" t="s">
        <v>5250</v>
      </c>
      <c r="H401" s="663" t="s">
        <v>5251</v>
      </c>
      <c r="I401" s="665">
        <v>4715.17</v>
      </c>
      <c r="J401" s="665">
        <v>3</v>
      </c>
      <c r="K401" s="666">
        <v>14145.5</v>
      </c>
    </row>
    <row r="402" spans="1:11" ht="14.4" customHeight="1" x14ac:dyDescent="0.3">
      <c r="A402" s="661" t="s">
        <v>542</v>
      </c>
      <c r="B402" s="662" t="s">
        <v>543</v>
      </c>
      <c r="C402" s="663" t="s">
        <v>555</v>
      </c>
      <c r="D402" s="664" t="s">
        <v>2118</v>
      </c>
      <c r="E402" s="663" t="s">
        <v>5284</v>
      </c>
      <c r="F402" s="664" t="s">
        <v>5285</v>
      </c>
      <c r="G402" s="663" t="s">
        <v>5122</v>
      </c>
      <c r="H402" s="663" t="s">
        <v>5123</v>
      </c>
      <c r="I402" s="665">
        <v>1561.6999999999998</v>
      </c>
      <c r="J402" s="665">
        <v>10</v>
      </c>
      <c r="K402" s="666">
        <v>15520.399999999998</v>
      </c>
    </row>
    <row r="403" spans="1:11" ht="14.4" customHeight="1" x14ac:dyDescent="0.3">
      <c r="A403" s="661" t="s">
        <v>542</v>
      </c>
      <c r="B403" s="662" t="s">
        <v>543</v>
      </c>
      <c r="C403" s="663" t="s">
        <v>555</v>
      </c>
      <c r="D403" s="664" t="s">
        <v>2118</v>
      </c>
      <c r="E403" s="663" t="s">
        <v>5284</v>
      </c>
      <c r="F403" s="664" t="s">
        <v>5285</v>
      </c>
      <c r="G403" s="663" t="s">
        <v>5252</v>
      </c>
      <c r="H403" s="663" t="s">
        <v>5253</v>
      </c>
      <c r="I403" s="665">
        <v>1567.0666666666666</v>
      </c>
      <c r="J403" s="665">
        <v>3</v>
      </c>
      <c r="K403" s="666">
        <v>4701.2</v>
      </c>
    </row>
    <row r="404" spans="1:11" ht="14.4" customHeight="1" x14ac:dyDescent="0.3">
      <c r="A404" s="661" t="s">
        <v>542</v>
      </c>
      <c r="B404" s="662" t="s">
        <v>543</v>
      </c>
      <c r="C404" s="663" t="s">
        <v>555</v>
      </c>
      <c r="D404" s="664" t="s">
        <v>2118</v>
      </c>
      <c r="E404" s="663" t="s">
        <v>5284</v>
      </c>
      <c r="F404" s="664" t="s">
        <v>5285</v>
      </c>
      <c r="G404" s="663" t="s">
        <v>5254</v>
      </c>
      <c r="H404" s="663" t="s">
        <v>5255</v>
      </c>
      <c r="I404" s="665">
        <v>1571.3600000000001</v>
      </c>
      <c r="J404" s="665">
        <v>9</v>
      </c>
      <c r="K404" s="666">
        <v>14103.600000000002</v>
      </c>
    </row>
    <row r="405" spans="1:11" ht="14.4" customHeight="1" x14ac:dyDescent="0.3">
      <c r="A405" s="661" t="s">
        <v>542</v>
      </c>
      <c r="B405" s="662" t="s">
        <v>543</v>
      </c>
      <c r="C405" s="663" t="s">
        <v>555</v>
      </c>
      <c r="D405" s="664" t="s">
        <v>2118</v>
      </c>
      <c r="E405" s="663" t="s">
        <v>5284</v>
      </c>
      <c r="F405" s="664" t="s">
        <v>5285</v>
      </c>
      <c r="G405" s="663" t="s">
        <v>5126</v>
      </c>
      <c r="H405" s="663" t="s">
        <v>5127</v>
      </c>
      <c r="I405" s="665">
        <v>1317.9</v>
      </c>
      <c r="J405" s="665">
        <v>10</v>
      </c>
      <c r="K405" s="666">
        <v>13179</v>
      </c>
    </row>
    <row r="406" spans="1:11" ht="14.4" customHeight="1" x14ac:dyDescent="0.3">
      <c r="A406" s="661" t="s">
        <v>542</v>
      </c>
      <c r="B406" s="662" t="s">
        <v>543</v>
      </c>
      <c r="C406" s="663" t="s">
        <v>555</v>
      </c>
      <c r="D406" s="664" t="s">
        <v>2118</v>
      </c>
      <c r="E406" s="663" t="s">
        <v>5284</v>
      </c>
      <c r="F406" s="664" t="s">
        <v>5285</v>
      </c>
      <c r="G406" s="663" t="s">
        <v>5132</v>
      </c>
      <c r="H406" s="663" t="s">
        <v>5133</v>
      </c>
      <c r="I406" s="665">
        <v>1035</v>
      </c>
      <c r="J406" s="665">
        <v>12</v>
      </c>
      <c r="K406" s="666">
        <v>12420</v>
      </c>
    </row>
    <row r="407" spans="1:11" ht="14.4" customHeight="1" x14ac:dyDescent="0.3">
      <c r="A407" s="661" t="s">
        <v>542</v>
      </c>
      <c r="B407" s="662" t="s">
        <v>543</v>
      </c>
      <c r="C407" s="663" t="s">
        <v>555</v>
      </c>
      <c r="D407" s="664" t="s">
        <v>2118</v>
      </c>
      <c r="E407" s="663" t="s">
        <v>5284</v>
      </c>
      <c r="F407" s="664" t="s">
        <v>5285</v>
      </c>
      <c r="G407" s="663" t="s">
        <v>5134</v>
      </c>
      <c r="H407" s="663" t="s">
        <v>5135</v>
      </c>
      <c r="I407" s="665">
        <v>1035</v>
      </c>
      <c r="J407" s="665">
        <v>35</v>
      </c>
      <c r="K407" s="666">
        <v>36225</v>
      </c>
    </row>
    <row r="408" spans="1:11" ht="14.4" customHeight="1" x14ac:dyDescent="0.3">
      <c r="A408" s="661" t="s">
        <v>542</v>
      </c>
      <c r="B408" s="662" t="s">
        <v>543</v>
      </c>
      <c r="C408" s="663" t="s">
        <v>555</v>
      </c>
      <c r="D408" s="664" t="s">
        <v>2118</v>
      </c>
      <c r="E408" s="663" t="s">
        <v>5284</v>
      </c>
      <c r="F408" s="664" t="s">
        <v>5285</v>
      </c>
      <c r="G408" s="663" t="s">
        <v>5150</v>
      </c>
      <c r="H408" s="663" t="s">
        <v>5151</v>
      </c>
      <c r="I408" s="665">
        <v>883.33333333333337</v>
      </c>
      <c r="J408" s="665">
        <v>4</v>
      </c>
      <c r="K408" s="666">
        <v>3455</v>
      </c>
    </row>
    <row r="409" spans="1:11" ht="14.4" customHeight="1" x14ac:dyDescent="0.3">
      <c r="A409" s="661" t="s">
        <v>542</v>
      </c>
      <c r="B409" s="662" t="s">
        <v>543</v>
      </c>
      <c r="C409" s="663" t="s">
        <v>555</v>
      </c>
      <c r="D409" s="664" t="s">
        <v>2118</v>
      </c>
      <c r="E409" s="663" t="s">
        <v>5284</v>
      </c>
      <c r="F409" s="664" t="s">
        <v>5285</v>
      </c>
      <c r="G409" s="663" t="s">
        <v>5154</v>
      </c>
      <c r="H409" s="663" t="s">
        <v>5155</v>
      </c>
      <c r="I409" s="665">
        <v>1561.6999999999998</v>
      </c>
      <c r="J409" s="665">
        <v>5</v>
      </c>
      <c r="K409" s="666">
        <v>7792.4</v>
      </c>
    </row>
    <row r="410" spans="1:11" ht="14.4" customHeight="1" x14ac:dyDescent="0.3">
      <c r="A410" s="661" t="s">
        <v>542</v>
      </c>
      <c r="B410" s="662" t="s">
        <v>543</v>
      </c>
      <c r="C410" s="663" t="s">
        <v>555</v>
      </c>
      <c r="D410" s="664" t="s">
        <v>2118</v>
      </c>
      <c r="E410" s="663" t="s">
        <v>5284</v>
      </c>
      <c r="F410" s="664" t="s">
        <v>5285</v>
      </c>
      <c r="G410" s="663" t="s">
        <v>5158</v>
      </c>
      <c r="H410" s="663" t="s">
        <v>5159</v>
      </c>
      <c r="I410" s="665">
        <v>805</v>
      </c>
      <c r="J410" s="665">
        <v>1</v>
      </c>
      <c r="K410" s="666">
        <v>805</v>
      </c>
    </row>
    <row r="411" spans="1:11" ht="14.4" customHeight="1" x14ac:dyDescent="0.3">
      <c r="A411" s="661" t="s">
        <v>542</v>
      </c>
      <c r="B411" s="662" t="s">
        <v>543</v>
      </c>
      <c r="C411" s="663" t="s">
        <v>555</v>
      </c>
      <c r="D411" s="664" t="s">
        <v>2118</v>
      </c>
      <c r="E411" s="663" t="s">
        <v>5284</v>
      </c>
      <c r="F411" s="664" t="s">
        <v>5285</v>
      </c>
      <c r="G411" s="663" t="s">
        <v>5160</v>
      </c>
      <c r="H411" s="663" t="s">
        <v>5161</v>
      </c>
      <c r="I411" s="665">
        <v>1584.2400000000002</v>
      </c>
      <c r="J411" s="665">
        <v>8</v>
      </c>
      <c r="K411" s="666">
        <v>12686.8</v>
      </c>
    </row>
    <row r="412" spans="1:11" ht="14.4" customHeight="1" x14ac:dyDescent="0.3">
      <c r="A412" s="661" t="s">
        <v>542</v>
      </c>
      <c r="B412" s="662" t="s">
        <v>543</v>
      </c>
      <c r="C412" s="663" t="s">
        <v>555</v>
      </c>
      <c r="D412" s="664" t="s">
        <v>2118</v>
      </c>
      <c r="E412" s="663" t="s">
        <v>5284</v>
      </c>
      <c r="F412" s="664" t="s">
        <v>5285</v>
      </c>
      <c r="G412" s="663" t="s">
        <v>5256</v>
      </c>
      <c r="H412" s="663" t="s">
        <v>5257</v>
      </c>
      <c r="I412" s="665">
        <v>922.5</v>
      </c>
      <c r="J412" s="665">
        <v>3</v>
      </c>
      <c r="K412" s="666">
        <v>2650</v>
      </c>
    </row>
    <row r="413" spans="1:11" ht="14.4" customHeight="1" x14ac:dyDescent="0.3">
      <c r="A413" s="661" t="s">
        <v>542</v>
      </c>
      <c r="B413" s="662" t="s">
        <v>543</v>
      </c>
      <c r="C413" s="663" t="s">
        <v>555</v>
      </c>
      <c r="D413" s="664" t="s">
        <v>2118</v>
      </c>
      <c r="E413" s="663" t="s">
        <v>5284</v>
      </c>
      <c r="F413" s="664" t="s">
        <v>5285</v>
      </c>
      <c r="G413" s="663" t="s">
        <v>5162</v>
      </c>
      <c r="H413" s="663" t="s">
        <v>5163</v>
      </c>
      <c r="I413" s="665">
        <v>1545.6</v>
      </c>
      <c r="J413" s="665">
        <v>1</v>
      </c>
      <c r="K413" s="666">
        <v>1545.6</v>
      </c>
    </row>
    <row r="414" spans="1:11" ht="14.4" customHeight="1" x14ac:dyDescent="0.3">
      <c r="A414" s="661" t="s">
        <v>542</v>
      </c>
      <c r="B414" s="662" t="s">
        <v>543</v>
      </c>
      <c r="C414" s="663" t="s">
        <v>555</v>
      </c>
      <c r="D414" s="664" t="s">
        <v>2118</v>
      </c>
      <c r="E414" s="663" t="s">
        <v>5284</v>
      </c>
      <c r="F414" s="664" t="s">
        <v>5285</v>
      </c>
      <c r="G414" s="663" t="s">
        <v>5258</v>
      </c>
      <c r="H414" s="663" t="s">
        <v>5259</v>
      </c>
      <c r="I414" s="665">
        <v>1577.8</v>
      </c>
      <c r="J414" s="665">
        <v>3</v>
      </c>
      <c r="K414" s="666">
        <v>4701.2</v>
      </c>
    </row>
    <row r="415" spans="1:11" ht="14.4" customHeight="1" x14ac:dyDescent="0.3">
      <c r="A415" s="661" t="s">
        <v>542</v>
      </c>
      <c r="B415" s="662" t="s">
        <v>543</v>
      </c>
      <c r="C415" s="663" t="s">
        <v>555</v>
      </c>
      <c r="D415" s="664" t="s">
        <v>2118</v>
      </c>
      <c r="E415" s="663" t="s">
        <v>5284</v>
      </c>
      <c r="F415" s="664" t="s">
        <v>5285</v>
      </c>
      <c r="G415" s="663" t="s">
        <v>5168</v>
      </c>
      <c r="H415" s="663" t="s">
        <v>5169</v>
      </c>
      <c r="I415" s="665">
        <v>1545.6</v>
      </c>
      <c r="J415" s="665">
        <v>2</v>
      </c>
      <c r="K415" s="666">
        <v>3091.2</v>
      </c>
    </row>
    <row r="416" spans="1:11" ht="14.4" customHeight="1" thickBot="1" x14ac:dyDescent="0.35">
      <c r="A416" s="667" t="s">
        <v>542</v>
      </c>
      <c r="B416" s="668" t="s">
        <v>543</v>
      </c>
      <c r="C416" s="669" t="s">
        <v>555</v>
      </c>
      <c r="D416" s="670" t="s">
        <v>2118</v>
      </c>
      <c r="E416" s="669" t="s">
        <v>5284</v>
      </c>
      <c r="F416" s="670" t="s">
        <v>5285</v>
      </c>
      <c r="G416" s="669" t="s">
        <v>5260</v>
      </c>
      <c r="H416" s="669" t="s">
        <v>5261</v>
      </c>
      <c r="I416" s="671">
        <v>1545.5999999999997</v>
      </c>
      <c r="J416" s="671">
        <v>3</v>
      </c>
      <c r="K416" s="672">
        <v>4636.7999999999993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62.1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0.7</v>
      </c>
      <c r="E6" s="429">
        <f xml:space="preserve">
TRUNC(IF($A$4&lt;=12,SUMIFS('ON Data'!J:J,'ON Data'!$D:$D,$A$4,'ON Data'!$E:$E,1),SUMIFS('ON Data'!J:J,'ON Data'!$E:$E,1)/'ON Data'!$D$3),1)</f>
        <v>4.5</v>
      </c>
      <c r="F6" s="429">
        <f xml:space="preserve">
TRUNC(IF($A$4&lt;=12,SUMIFS('ON Data'!K:K,'ON Data'!$D:$D,$A$4,'ON Data'!$E:$E,1),SUMIFS('ON Data'!K:K,'ON Data'!$E:$E,1)/'ON Data'!$D$3),1)</f>
        <v>12.3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16</v>
      </c>
      <c r="I6" s="429">
        <f xml:space="preserve">
TRUNC(IF($A$4&lt;=12,SUMIFS('ON Data'!Q:Q,'ON Data'!$D:$D,$A$4,'ON Data'!$E:$E,1),SUMIFS('ON Data'!Q:Q,'ON Data'!$E:$E,1)/'ON Data'!$D$3),1)</f>
        <v>11.3</v>
      </c>
      <c r="J6" s="429">
        <f xml:space="preserve">
TRUNC(IF($A$4&lt;=12,SUMIFS('ON Data'!R:R,'ON Data'!$D:$D,$A$4,'ON Data'!$E:$E,1),SUMIFS('ON Data'!R:R,'ON Data'!$E:$E,1)/'ON Data'!$D$3),1)</f>
        <v>3</v>
      </c>
      <c r="K6" s="429">
        <f xml:space="preserve">
TRUNC(IF($A$4&lt;=12,SUMIFS('ON Data'!AM:AM,'ON Data'!$D:$D,$A$4,'ON Data'!$E:$E,1),SUMIFS('ON Data'!AM:AM,'ON Data'!$E:$E,1)/'ON Data'!$D$3),1)</f>
        <v>0.2</v>
      </c>
      <c r="L6" s="429">
        <f xml:space="preserve">
TRUNC(IF($A$4&lt;=12,SUMIFS('ON Data'!AR:AR,'ON Data'!$D:$D,$A$4,'ON Data'!$E:$E,1),SUMIFS('ON Data'!AR:AR,'ON Data'!$E:$E,1)/'ON Data'!$D$3),1)</f>
        <v>9.6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100406.01000000001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1340</v>
      </c>
      <c r="E11" s="411">
        <f xml:space="preserve">
IF($A$4&lt;=12,SUMIFS('ON Data'!J:J,'ON Data'!$D:$D,$A$4,'ON Data'!$E:$E,2),SUMIFS('ON Data'!J:J,'ON Data'!$E:$E,2))</f>
        <v>7652</v>
      </c>
      <c r="F11" s="411">
        <f xml:space="preserve">
IF($A$4&lt;=12,SUMIFS('ON Data'!K:K,'ON Data'!$D:$D,$A$4,'ON Data'!$E:$E,2),SUMIFS('ON Data'!K:K,'ON Data'!$E:$E,2))</f>
        <v>20233.199999999997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24998.32</v>
      </c>
      <c r="I11" s="411">
        <f xml:space="preserve">
IF($A$4&lt;=12,SUMIFS('ON Data'!Q:Q,'ON Data'!$D:$D,$A$4,'ON Data'!$E:$E,2),SUMIFS('ON Data'!Q:Q,'ON Data'!$E:$E,2))</f>
        <v>18410.5</v>
      </c>
      <c r="J11" s="411">
        <f xml:space="preserve">
IF($A$4&lt;=12,SUMIFS('ON Data'!R:R,'ON Data'!$D:$D,$A$4,'ON Data'!$E:$E,2),SUMIFS('ON Data'!R:R,'ON Data'!$E:$E,2))</f>
        <v>5091</v>
      </c>
      <c r="K11" s="411">
        <f xml:space="preserve">
IF($A$4&lt;=12,SUMIFS('ON Data'!AM:AM,'ON Data'!$D:$D,$A$4,'ON Data'!$E:$E,2),SUMIFS('ON Data'!AM:AM,'ON Data'!$E:$E,2))</f>
        <v>279.5</v>
      </c>
      <c r="L11" s="411">
        <f xml:space="preserve">
IF($A$4&lt;=12,SUMIFS('ON Data'!AR:AR,'ON Data'!$D:$D,$A$4,'ON Data'!$E:$E,2),SUMIFS('ON Data'!AR:AR,'ON Data'!$E:$E,2))</f>
        <v>15525.510000000002</v>
      </c>
      <c r="M11" s="776">
        <f xml:space="preserve">
IF($A$4&lt;=12,SUMIFS('ON Data'!AW:AW,'ON Data'!$D:$D,$A$4,'ON Data'!$E:$E,2),SUMIFS('ON Data'!AW:AW,'ON Data'!$E:$E,2))</f>
        <v>6876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912.15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60</v>
      </c>
      <c r="E12" s="411">
        <f xml:space="preserve">
IF($A$4&lt;=12,SUMIFS('ON Data'!J:J,'ON Data'!$D:$D,$A$4,'ON Data'!$E:$E,3),SUMIFS('ON Data'!J:J,'ON Data'!$E:$E,3))</f>
        <v>48</v>
      </c>
      <c r="F12" s="411">
        <f xml:space="preserve">
IF($A$4&lt;=12,SUMIFS('ON Data'!K:K,'ON Data'!$D:$D,$A$4,'ON Data'!$E:$E,3),SUMIFS('ON Data'!K:K,'ON Data'!$E:$E,3))</f>
        <v>796.4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Data'!AR:AR,'ON Data'!$D:$D,$A$4,'ON Data'!$E:$E,3),SUMIFS('ON Data'!AR:AR,'ON Data'!$E:$E,3))</f>
        <v>7.75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5231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</v>
      </c>
      <c r="E13" s="411">
        <f xml:space="preserve">
IF($A$4&lt;=12,SUMIFS('ON Data'!J:J,'ON Data'!$D:$D,$A$4,'ON Data'!$E:$E,4),SUMIFS('ON Data'!J:J,'ON Data'!$E:$E,4))</f>
        <v>1580.5</v>
      </c>
      <c r="F13" s="411">
        <f xml:space="preserve">
IF($A$4&lt;=12,SUMIFS('ON Data'!K:K,'ON Data'!$D:$D,$A$4,'ON Data'!$E:$E,4),SUMIFS('ON Data'!K:K,'ON Data'!$E:$E,4))</f>
        <v>3427.0000000000005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48</v>
      </c>
      <c r="I13" s="411">
        <f xml:space="preserve">
IF($A$4&lt;=12,SUMIFS('ON Data'!Q:Q,'ON Data'!$D:$D,$A$4,'ON Data'!$E:$E,4),SUMIFS('ON Data'!Q:Q,'ON Data'!$E:$E,4))</f>
        <v>137.5</v>
      </c>
      <c r="J13" s="411">
        <f xml:space="preserve">
IF($A$4&lt;=12,SUMIFS('ON Data'!R:R,'ON Data'!$D:$D,$A$4,'ON Data'!$E:$E,4),SUMIFS('ON Data'!R:R,'ON Data'!$E:$E,4))</f>
        <v>19.75</v>
      </c>
      <c r="K13" s="411">
        <f xml:space="preserve">
IF($A$4&lt;=12,SUMIFS('ON Data'!AM:AM,'ON Data'!$D:$D,$A$4,'ON Data'!$E:$E,4),SUMIFS('ON Data'!AM:AM,'ON Data'!$E:$E,4))</f>
        <v>3</v>
      </c>
      <c r="L13" s="411">
        <f xml:space="preserve">
IF($A$4&lt;=12,SUMIFS('ON Data'!AR:AR,'ON Data'!$D:$D,$A$4,'ON Data'!$E:$E,4),SUMIFS('ON Data'!AR:AR,'ON Data'!$E:$E,4))</f>
        <v>13.25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16</v>
      </c>
      <c r="C14" s="413">
        <f xml:space="preserve">
IF($A$4&lt;=12,SUMIFS('ON Data'!G:G,'ON Data'!$D:$D,$A$4,'ON Data'!$E:$E,5),SUMIFS('ON Data'!G:G,'ON Data'!$E:$E,5))</f>
        <v>16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267719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67360</v>
      </c>
      <c r="F16" s="411">
        <f xml:space="preserve">
IF($A$4&lt;=12,SUMIFS('ON Data'!K:K,'ON Data'!$D:$D,$A$4,'ON Data'!$E:$E,7),SUMIFS('ON Data'!K:K,'ON Data'!$E:$E,7))</f>
        <v>177264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23095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99000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99000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1358080</v>
      </c>
      <c r="C18" s="410">
        <f t="shared" ref="C18:F18" si="0" xml:space="preserve">
C19-C16-C17</f>
        <v>0</v>
      </c>
      <c r="D18" s="411">
        <f t="shared" si="0"/>
        <v>7611</v>
      </c>
      <c r="E18" s="411">
        <f t="shared" si="0"/>
        <v>102523</v>
      </c>
      <c r="F18" s="411">
        <f t="shared" si="0"/>
        <v>405351</v>
      </c>
      <c r="G18" s="411">
        <f t="shared" ref="G18:K18" si="1" xml:space="preserve">
G19-G16-G17</f>
        <v>0</v>
      </c>
      <c r="H18" s="411">
        <f t="shared" si="1"/>
        <v>272480</v>
      </c>
      <c r="I18" s="411">
        <f t="shared" si="1"/>
        <v>260662</v>
      </c>
      <c r="J18" s="411">
        <f t="shared" si="1"/>
        <v>87985</v>
      </c>
      <c r="K18" s="411">
        <f t="shared" si="1"/>
        <v>0</v>
      </c>
      <c r="L18" s="411">
        <f t="shared" ref="L18:M18" si="2" xml:space="preserve">
L19-L16-L17</f>
        <v>133702</v>
      </c>
      <c r="M18" s="776">
        <f t="shared" si="2"/>
        <v>87766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1724799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7611</v>
      </c>
      <c r="E19" s="420">
        <f xml:space="preserve">
IF($A$4&lt;=12,SUMIFS('ON Data'!J:J,'ON Data'!$D:$D,$A$4,'ON Data'!$E:$E,9),SUMIFS('ON Data'!J:J,'ON Data'!$E:$E,9))</f>
        <v>169883</v>
      </c>
      <c r="F19" s="420">
        <f xml:space="preserve">
IF($A$4&lt;=12,SUMIFS('ON Data'!K:K,'ON Data'!$D:$D,$A$4,'ON Data'!$E:$E,9),SUMIFS('ON Data'!K:K,'ON Data'!$E:$E,9))</f>
        <v>681615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295575</v>
      </c>
      <c r="I19" s="420">
        <f xml:space="preserve">
IF($A$4&lt;=12,SUMIFS('ON Data'!Q:Q,'ON Data'!$D:$D,$A$4,'ON Data'!$E:$E,9),SUMIFS('ON Data'!Q:Q,'ON Data'!$E:$E,9))</f>
        <v>260662</v>
      </c>
      <c r="J19" s="420">
        <f xml:space="preserve">
IF($A$4&lt;=12,SUMIFS('ON Data'!R:R,'ON Data'!$D:$D,$A$4,'ON Data'!$E:$E,9),SUMIFS('ON Data'!R:R,'ON Data'!$E:$E,9))</f>
        <v>87985</v>
      </c>
      <c r="K19" s="420">
        <f xml:space="preserve">
IF($A$4&lt;=12,SUMIFS('ON Data'!AM:AM,'ON Data'!$D:$D,$A$4,'ON Data'!$E:$E,9),SUMIFS('ON Data'!AM:AM,'ON Data'!$E:$E,9))</f>
        <v>0</v>
      </c>
      <c r="L19" s="420">
        <f xml:space="preserve">
IF($A$4&lt;=12,SUMIFS('ON Data'!AR:AR,'ON Data'!$D:$D,$A$4,'ON Data'!$E:$E,9),SUMIFS('ON Data'!AR:AR,'ON Data'!$E:$E,9))</f>
        <v>133702</v>
      </c>
      <c r="M19" s="779">
        <f xml:space="preserve">
IF($A$4&lt;=12,SUMIFS('ON Data'!AW:AW,'ON Data'!$D:$D,$A$4,'ON Data'!$E:$E,9),SUMIFS('ON Data'!AW:AW,'ON Data'!$E:$E,9))</f>
        <v>87766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29037118</v>
      </c>
      <c r="C20" s="422">
        <f xml:space="preserve">
IF($A$4&lt;=12,SUMIFS('ON Data'!G:G,'ON Data'!$D:$D,$A$4,'ON Data'!$E:$E,6),SUMIFS('ON Data'!G:G,'ON Data'!$E:$E,6))</f>
        <v>5600</v>
      </c>
      <c r="D20" s="423">
        <f xml:space="preserve">
IF($A$4&lt;=12,SUMIFS('ON Data'!I:I,'ON Data'!$D:$D,$A$4,'ON Data'!$E:$E,6),SUMIFS('ON Data'!I:I,'ON Data'!$E:$E,6))</f>
        <v>252921</v>
      </c>
      <c r="E20" s="423">
        <f xml:space="preserve">
IF($A$4&lt;=12,SUMIFS('ON Data'!J:J,'ON Data'!$D:$D,$A$4,'ON Data'!$E:$E,6),SUMIFS('ON Data'!J:J,'ON Data'!$E:$E,6))</f>
        <v>2694854</v>
      </c>
      <c r="F20" s="423">
        <f xml:space="preserve">
IF($A$4&lt;=12,SUMIFS('ON Data'!K:K,'ON Data'!$D:$D,$A$4,'ON Data'!$E:$E,6),SUMIFS('ON Data'!K:K,'ON Data'!$E:$E,6))</f>
        <v>12767154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4921079</v>
      </c>
      <c r="I20" s="423">
        <f xml:space="preserve">
IF($A$4&lt;=12,SUMIFS('ON Data'!Q:Q,'ON Data'!$D:$D,$A$4,'ON Data'!$E:$E,6),SUMIFS('ON Data'!Q:Q,'ON Data'!$E:$E,6))</f>
        <v>4006235</v>
      </c>
      <c r="J20" s="423">
        <f xml:space="preserve">
IF($A$4&lt;=12,SUMIFS('ON Data'!R:R,'ON Data'!$D:$D,$A$4,'ON Data'!$E:$E,6),SUMIFS('ON Data'!R:R,'ON Data'!$E:$E,6))</f>
        <v>1367025</v>
      </c>
      <c r="K20" s="423">
        <f xml:space="preserve">
IF($A$4&lt;=12,SUMIFS('ON Data'!AM:AM,'ON Data'!$D:$D,$A$4,'ON Data'!$E:$E,6),SUMIFS('ON Data'!AM:AM,'ON Data'!$E:$E,6))</f>
        <v>44835</v>
      </c>
      <c r="L20" s="423">
        <f xml:space="preserve">
IF($A$4&lt;=12,SUMIFS('ON Data'!AR:AR,'ON Data'!$D:$D,$A$4,'ON Data'!$E:$E,6),SUMIFS('ON Data'!AR:AR,'ON Data'!$E:$E,6))</f>
        <v>1960153</v>
      </c>
      <c r="M20" s="780">
        <f xml:space="preserve">
IF($A$4&lt;=12,SUMIFS('ON Data'!AW:AW,'ON Data'!$D:$D,$A$4,'ON Data'!$E:$E,6),SUMIFS('ON Data'!AW:AW,'ON Data'!$E:$E,6))</f>
        <v>1017262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29037118</v>
      </c>
      <c r="C23" s="413">
        <f t="shared" ref="C23:F23" si="5" xml:space="preserve">
IF(C21="","",C20-C21)</f>
        <v>5600</v>
      </c>
      <c r="D23" s="414">
        <f t="shared" si="5"/>
        <v>252921</v>
      </c>
      <c r="E23" s="414">
        <f t="shared" si="5"/>
        <v>2694854</v>
      </c>
      <c r="F23" s="414">
        <f t="shared" si="5"/>
        <v>12767154</v>
      </c>
      <c r="G23" s="414">
        <f t="shared" ref="G23:K23" si="6" xml:space="preserve">
IF(G21="","",G20-G21)</f>
        <v>0</v>
      </c>
      <c r="H23" s="414">
        <f t="shared" si="6"/>
        <v>4921079</v>
      </c>
      <c r="I23" s="414">
        <f t="shared" si="6"/>
        <v>4006235</v>
      </c>
      <c r="J23" s="414">
        <f t="shared" si="6"/>
        <v>1367025</v>
      </c>
      <c r="K23" s="414">
        <f t="shared" si="6"/>
        <v>44835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43760</v>
      </c>
      <c r="C25" s="787">
        <f xml:space="preserve">
IF($A$4&lt;=12,SUMIFS('ON Data'!J:J,'ON Data'!$D:$D,$A$4,'ON Data'!$E:$E,10),SUMIFS('ON Data'!J:J,'ON Data'!$E:$E,10))</f>
        <v>18310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25450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69484.732824427483</v>
      </c>
      <c r="C26" s="787">
        <f xml:space="preserve">
IF($A$4&lt;=12,SUMIFS('ON Data'!J:J,'ON Data'!$D:$D,$A$4,'ON Data'!$E:$E,11),SUMIFS('ON Data'!J:J,'ON Data'!$E:$E,11))</f>
        <v>41984.732824427476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27500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0.62977863224388897</v>
      </c>
      <c r="C27" s="788">
        <f xml:space="preserve">
IF(C26=0,0,C25/C26)</f>
        <v>0.43611090909090916</v>
      </c>
      <c r="D27" s="765"/>
      <c r="E27" s="766"/>
      <c r="F27" s="762"/>
      <c r="G27" s="766">
        <f xml:space="preserve">
IF(G26=0,0,G25/G26)</f>
        <v>0.92545454545454542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25724.732824427476</v>
      </c>
      <c r="C28" s="789">
        <f xml:space="preserve">
C26-C25</f>
        <v>23674.732824427476</v>
      </c>
      <c r="D28" s="767"/>
      <c r="E28" s="768"/>
      <c r="F28" s="769"/>
      <c r="G28" s="768">
        <f xml:space="preserve">
G26-G25</f>
        <v>2050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5296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31235884.41</v>
      </c>
      <c r="G3" s="379">
        <f t="shared" ref="G3:AW3" si="0">SUMIF($E5:$E1048576,"&lt;10",G5:G1048576)</f>
        <v>5616</v>
      </c>
      <c r="H3" s="379">
        <f t="shared" si="0"/>
        <v>0</v>
      </c>
      <c r="I3" s="379">
        <f t="shared" si="0"/>
        <v>261942.39999999999</v>
      </c>
      <c r="J3" s="379">
        <f t="shared" si="0"/>
        <v>2941427.1999999997</v>
      </c>
      <c r="K3" s="379">
        <f t="shared" si="0"/>
        <v>13749625.250000004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5264972.32</v>
      </c>
      <c r="Q3" s="379">
        <f t="shared" si="0"/>
        <v>4285570</v>
      </c>
      <c r="R3" s="379">
        <f t="shared" si="0"/>
        <v>1460154.75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45120.5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2109508.0099999998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1111948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12</v>
      </c>
      <c r="D5" s="378">
        <v>1</v>
      </c>
      <c r="E5" s="378">
        <v>1</v>
      </c>
      <c r="F5" s="378">
        <v>62.7</v>
      </c>
      <c r="G5" s="378">
        <v>0</v>
      </c>
      <c r="H5" s="378">
        <v>0</v>
      </c>
      <c r="I5" s="378">
        <v>0.8</v>
      </c>
      <c r="J5" s="378">
        <v>5</v>
      </c>
      <c r="K5" s="378">
        <v>12.15</v>
      </c>
      <c r="L5" s="378">
        <v>0</v>
      </c>
      <c r="M5" s="378">
        <v>0</v>
      </c>
      <c r="N5" s="378">
        <v>0</v>
      </c>
      <c r="O5" s="378">
        <v>0</v>
      </c>
      <c r="P5" s="378">
        <v>16.5</v>
      </c>
      <c r="Q5" s="378">
        <v>9.5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</v>
      </c>
      <c r="AN5" s="378">
        <v>0</v>
      </c>
      <c r="AO5" s="378">
        <v>0</v>
      </c>
      <c r="AP5" s="378">
        <v>0</v>
      </c>
      <c r="AQ5" s="378">
        <v>0</v>
      </c>
      <c r="AR5" s="378">
        <v>9.75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12</v>
      </c>
      <c r="D6" s="378">
        <v>1</v>
      </c>
      <c r="E6" s="378">
        <v>2</v>
      </c>
      <c r="F6" s="378">
        <v>9650.0499999999993</v>
      </c>
      <c r="G6" s="378">
        <v>0</v>
      </c>
      <c r="H6" s="378">
        <v>0</v>
      </c>
      <c r="I6" s="378">
        <v>128</v>
      </c>
      <c r="J6" s="378">
        <v>712</v>
      </c>
      <c r="K6" s="378">
        <v>1888</v>
      </c>
      <c r="L6" s="378">
        <v>0</v>
      </c>
      <c r="M6" s="378">
        <v>0</v>
      </c>
      <c r="N6" s="378">
        <v>0</v>
      </c>
      <c r="O6" s="378">
        <v>0</v>
      </c>
      <c r="P6" s="378">
        <v>2555.8000000000002</v>
      </c>
      <c r="Q6" s="378">
        <v>1477.25</v>
      </c>
      <c r="R6" s="378">
        <v>651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99.5</v>
      </c>
      <c r="AN6" s="378">
        <v>0</v>
      </c>
      <c r="AO6" s="378">
        <v>0</v>
      </c>
      <c r="AP6" s="378">
        <v>0</v>
      </c>
      <c r="AQ6" s="378">
        <v>0</v>
      </c>
      <c r="AR6" s="378">
        <v>1490.5</v>
      </c>
      <c r="AS6" s="378">
        <v>0</v>
      </c>
      <c r="AT6" s="378">
        <v>0</v>
      </c>
      <c r="AU6" s="378">
        <v>0</v>
      </c>
      <c r="AV6" s="378">
        <v>0</v>
      </c>
      <c r="AW6" s="378">
        <v>648</v>
      </c>
    </row>
    <row r="7" spans="1:49" x14ac:dyDescent="0.3">
      <c r="A7" s="378" t="s">
        <v>218</v>
      </c>
      <c r="B7" s="403">
        <v>4</v>
      </c>
      <c r="C7" s="378">
        <v>12</v>
      </c>
      <c r="D7" s="378">
        <v>1</v>
      </c>
      <c r="E7" s="378">
        <v>3</v>
      </c>
      <c r="F7" s="378">
        <v>81.5</v>
      </c>
      <c r="G7" s="378">
        <v>0</v>
      </c>
      <c r="H7" s="378">
        <v>0</v>
      </c>
      <c r="I7" s="378">
        <v>0</v>
      </c>
      <c r="J7" s="378">
        <v>0</v>
      </c>
      <c r="K7" s="378">
        <v>81.5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12</v>
      </c>
      <c r="D8" s="378">
        <v>1</v>
      </c>
      <c r="E8" s="378">
        <v>4</v>
      </c>
      <c r="F8" s="378">
        <v>496</v>
      </c>
      <c r="G8" s="378">
        <v>0</v>
      </c>
      <c r="H8" s="378">
        <v>0</v>
      </c>
      <c r="I8" s="378">
        <v>0</v>
      </c>
      <c r="J8" s="378">
        <v>169</v>
      </c>
      <c r="K8" s="378">
        <v>307</v>
      </c>
      <c r="L8" s="378">
        <v>0</v>
      </c>
      <c r="M8" s="378">
        <v>0</v>
      </c>
      <c r="N8" s="378">
        <v>0</v>
      </c>
      <c r="O8" s="378">
        <v>0</v>
      </c>
      <c r="P8" s="378">
        <v>2.5</v>
      </c>
      <c r="Q8" s="378">
        <v>9</v>
      </c>
      <c r="R8" s="378">
        <v>7.5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12</v>
      </c>
      <c r="D9" s="378">
        <v>1</v>
      </c>
      <c r="E9" s="378">
        <v>6</v>
      </c>
      <c r="F9" s="378">
        <v>2585752</v>
      </c>
      <c r="G9" s="378">
        <v>0</v>
      </c>
      <c r="H9" s="378">
        <v>0</v>
      </c>
      <c r="I9" s="378">
        <v>21437</v>
      </c>
      <c r="J9" s="378">
        <v>265755</v>
      </c>
      <c r="K9" s="378">
        <v>1100964</v>
      </c>
      <c r="L9" s="378">
        <v>0</v>
      </c>
      <c r="M9" s="378">
        <v>0</v>
      </c>
      <c r="N9" s="378">
        <v>0</v>
      </c>
      <c r="O9" s="378">
        <v>0</v>
      </c>
      <c r="P9" s="378">
        <v>451296</v>
      </c>
      <c r="Q9" s="378">
        <v>278540</v>
      </c>
      <c r="R9" s="378">
        <v>145712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22503</v>
      </c>
      <c r="AN9" s="378">
        <v>0</v>
      </c>
      <c r="AO9" s="378">
        <v>0</v>
      </c>
      <c r="AP9" s="378">
        <v>0</v>
      </c>
      <c r="AQ9" s="378">
        <v>0</v>
      </c>
      <c r="AR9" s="378">
        <v>172666</v>
      </c>
      <c r="AS9" s="378">
        <v>0</v>
      </c>
      <c r="AT9" s="378">
        <v>0</v>
      </c>
      <c r="AU9" s="378">
        <v>0</v>
      </c>
      <c r="AV9" s="378">
        <v>0</v>
      </c>
      <c r="AW9" s="378">
        <v>126879</v>
      </c>
    </row>
    <row r="10" spans="1:49" x14ac:dyDescent="0.3">
      <c r="A10" s="378" t="s">
        <v>221</v>
      </c>
      <c r="B10" s="403">
        <v>7</v>
      </c>
      <c r="C10" s="378">
        <v>12</v>
      </c>
      <c r="D10" s="378">
        <v>1</v>
      </c>
      <c r="E10" s="378">
        <v>7</v>
      </c>
      <c r="F10" s="378">
        <v>150360</v>
      </c>
      <c r="G10" s="378">
        <v>0</v>
      </c>
      <c r="H10" s="378">
        <v>0</v>
      </c>
      <c r="I10" s="378">
        <v>0</v>
      </c>
      <c r="J10" s="378">
        <v>40360</v>
      </c>
      <c r="K10" s="378">
        <v>100000</v>
      </c>
      <c r="L10" s="378">
        <v>0</v>
      </c>
      <c r="M10" s="378">
        <v>0</v>
      </c>
      <c r="N10" s="378">
        <v>0</v>
      </c>
      <c r="O10" s="378">
        <v>0</v>
      </c>
      <c r="P10" s="378">
        <v>10000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12</v>
      </c>
      <c r="D11" s="378">
        <v>1</v>
      </c>
      <c r="E11" s="378">
        <v>9</v>
      </c>
      <c r="F11" s="378">
        <v>192260</v>
      </c>
      <c r="G11" s="378">
        <v>0</v>
      </c>
      <c r="H11" s="378">
        <v>0</v>
      </c>
      <c r="I11" s="378">
        <v>0</v>
      </c>
      <c r="J11" s="378">
        <v>40360</v>
      </c>
      <c r="K11" s="378">
        <v>100000</v>
      </c>
      <c r="L11" s="378">
        <v>0</v>
      </c>
      <c r="M11" s="378">
        <v>0</v>
      </c>
      <c r="N11" s="378">
        <v>0</v>
      </c>
      <c r="O11" s="378">
        <v>0</v>
      </c>
      <c r="P11" s="378">
        <v>10000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41900</v>
      </c>
    </row>
    <row r="12" spans="1:49" x14ac:dyDescent="0.3">
      <c r="A12" s="378" t="s">
        <v>223</v>
      </c>
      <c r="B12" s="403">
        <v>9</v>
      </c>
      <c r="C12" s="378">
        <v>12</v>
      </c>
      <c r="D12" s="378">
        <v>1</v>
      </c>
      <c r="E12" s="378">
        <v>10</v>
      </c>
      <c r="F12" s="378">
        <v>12700</v>
      </c>
      <c r="G12" s="378">
        <v>0</v>
      </c>
      <c r="H12" s="378">
        <v>0</v>
      </c>
      <c r="I12" s="378">
        <v>0</v>
      </c>
      <c r="J12" s="378">
        <v>8700</v>
      </c>
      <c r="K12" s="378">
        <v>0</v>
      </c>
      <c r="L12" s="378">
        <v>0</v>
      </c>
      <c r="M12" s="378">
        <v>0</v>
      </c>
      <c r="N12" s="378">
        <v>0</v>
      </c>
      <c r="O12" s="378">
        <v>4000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12</v>
      </c>
      <c r="D13" s="378">
        <v>1</v>
      </c>
      <c r="E13" s="378">
        <v>11</v>
      </c>
      <c r="F13" s="378">
        <v>6316.7938931297704</v>
      </c>
      <c r="G13" s="378">
        <v>0</v>
      </c>
      <c r="H13" s="378">
        <v>0</v>
      </c>
      <c r="I13" s="378">
        <v>0</v>
      </c>
      <c r="J13" s="378">
        <v>3816.7938931297708</v>
      </c>
      <c r="K13" s="378">
        <v>0</v>
      </c>
      <c r="L13" s="378">
        <v>0</v>
      </c>
      <c r="M13" s="378">
        <v>0</v>
      </c>
      <c r="N13" s="378">
        <v>0</v>
      </c>
      <c r="O13" s="378">
        <v>2500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12</v>
      </c>
      <c r="D14" s="378">
        <v>2</v>
      </c>
      <c r="E14" s="378">
        <v>1</v>
      </c>
      <c r="F14" s="378">
        <v>61.7</v>
      </c>
      <c r="G14" s="378">
        <v>0</v>
      </c>
      <c r="H14" s="378">
        <v>0</v>
      </c>
      <c r="I14" s="378">
        <v>0.8</v>
      </c>
      <c r="J14" s="378">
        <v>5</v>
      </c>
      <c r="K14" s="378">
        <v>12.15</v>
      </c>
      <c r="L14" s="378">
        <v>0</v>
      </c>
      <c r="M14" s="378">
        <v>0</v>
      </c>
      <c r="N14" s="378">
        <v>0</v>
      </c>
      <c r="O14" s="378">
        <v>0</v>
      </c>
      <c r="P14" s="378">
        <v>16.5</v>
      </c>
      <c r="Q14" s="378">
        <v>9.5</v>
      </c>
      <c r="R14" s="378">
        <v>4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9.75</v>
      </c>
      <c r="AS14" s="378">
        <v>0</v>
      </c>
      <c r="AT14" s="378">
        <v>0</v>
      </c>
      <c r="AU14" s="378">
        <v>0</v>
      </c>
      <c r="AV14" s="378">
        <v>0</v>
      </c>
      <c r="AW14" s="378">
        <v>4</v>
      </c>
    </row>
    <row r="15" spans="1:49" x14ac:dyDescent="0.3">
      <c r="A15" s="378" t="s">
        <v>226</v>
      </c>
      <c r="B15" s="403">
        <v>12</v>
      </c>
      <c r="C15" s="378">
        <v>12</v>
      </c>
      <c r="D15" s="378">
        <v>2</v>
      </c>
      <c r="E15" s="378">
        <v>2</v>
      </c>
      <c r="F15" s="378">
        <v>8902.9500000000007</v>
      </c>
      <c r="G15" s="378">
        <v>0</v>
      </c>
      <c r="H15" s="378">
        <v>0</v>
      </c>
      <c r="I15" s="378">
        <v>112</v>
      </c>
      <c r="J15" s="378">
        <v>744</v>
      </c>
      <c r="K15" s="378">
        <v>1753.2</v>
      </c>
      <c r="L15" s="378">
        <v>0</v>
      </c>
      <c r="M15" s="378">
        <v>0</v>
      </c>
      <c r="N15" s="378">
        <v>0</v>
      </c>
      <c r="O15" s="378">
        <v>0</v>
      </c>
      <c r="P15" s="378">
        <v>2399.5</v>
      </c>
      <c r="Q15" s="378">
        <v>1348</v>
      </c>
      <c r="R15" s="378">
        <v>552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1442.25</v>
      </c>
      <c r="AS15" s="378">
        <v>0</v>
      </c>
      <c r="AT15" s="378">
        <v>0</v>
      </c>
      <c r="AU15" s="378">
        <v>0</v>
      </c>
      <c r="AV15" s="378">
        <v>0</v>
      </c>
      <c r="AW15" s="378">
        <v>552</v>
      </c>
    </row>
    <row r="16" spans="1:49" x14ac:dyDescent="0.3">
      <c r="A16" s="378" t="s">
        <v>214</v>
      </c>
      <c r="B16" s="403">
        <v>2016</v>
      </c>
      <c r="C16" s="378">
        <v>12</v>
      </c>
      <c r="D16" s="378">
        <v>2</v>
      </c>
      <c r="E16" s="378">
        <v>3</v>
      </c>
      <c r="F16" s="378">
        <v>70</v>
      </c>
      <c r="G16" s="378">
        <v>0</v>
      </c>
      <c r="H16" s="378">
        <v>0</v>
      </c>
      <c r="I16" s="378">
        <v>0</v>
      </c>
      <c r="J16" s="378">
        <v>0</v>
      </c>
      <c r="K16" s="378">
        <v>70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12</v>
      </c>
      <c r="D17" s="378">
        <v>2</v>
      </c>
      <c r="E17" s="378">
        <v>4</v>
      </c>
      <c r="F17" s="378">
        <v>502</v>
      </c>
      <c r="G17" s="378">
        <v>0</v>
      </c>
      <c r="H17" s="378">
        <v>0</v>
      </c>
      <c r="I17" s="378">
        <v>0</v>
      </c>
      <c r="J17" s="378">
        <v>170</v>
      </c>
      <c r="K17" s="378">
        <v>311</v>
      </c>
      <c r="L17" s="378">
        <v>0</v>
      </c>
      <c r="M17" s="378">
        <v>0</v>
      </c>
      <c r="N17" s="378">
        <v>0</v>
      </c>
      <c r="O17" s="378">
        <v>0</v>
      </c>
      <c r="P17" s="378">
        <v>7</v>
      </c>
      <c r="Q17" s="378">
        <v>7.25</v>
      </c>
      <c r="R17" s="378">
        <v>4.75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2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12</v>
      </c>
      <c r="D18" s="378">
        <v>2</v>
      </c>
      <c r="E18" s="378">
        <v>5</v>
      </c>
      <c r="F18" s="378">
        <v>8</v>
      </c>
      <c r="G18" s="378">
        <v>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12</v>
      </c>
      <c r="D19" s="378">
        <v>2</v>
      </c>
      <c r="E19" s="378">
        <v>6</v>
      </c>
      <c r="F19" s="378">
        <v>2453294</v>
      </c>
      <c r="G19" s="378">
        <v>2800</v>
      </c>
      <c r="H19" s="378">
        <v>0</v>
      </c>
      <c r="I19" s="378">
        <v>21383</v>
      </c>
      <c r="J19" s="378">
        <v>258011</v>
      </c>
      <c r="K19" s="378">
        <v>1062945</v>
      </c>
      <c r="L19" s="378">
        <v>0</v>
      </c>
      <c r="M19" s="378">
        <v>0</v>
      </c>
      <c r="N19" s="378">
        <v>0</v>
      </c>
      <c r="O19" s="378">
        <v>0</v>
      </c>
      <c r="P19" s="378">
        <v>439302</v>
      </c>
      <c r="Q19" s="378">
        <v>281041</v>
      </c>
      <c r="R19" s="378">
        <v>137158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165164</v>
      </c>
      <c r="AS19" s="378">
        <v>0</v>
      </c>
      <c r="AT19" s="378">
        <v>0</v>
      </c>
      <c r="AU19" s="378">
        <v>0</v>
      </c>
      <c r="AV19" s="378">
        <v>0</v>
      </c>
      <c r="AW19" s="378">
        <v>85490</v>
      </c>
    </row>
    <row r="20" spans="3:49" x14ac:dyDescent="0.3">
      <c r="C20" s="378">
        <v>12</v>
      </c>
      <c r="D20" s="378">
        <v>2</v>
      </c>
      <c r="E20" s="378">
        <v>9</v>
      </c>
      <c r="F20" s="378">
        <v>6126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2042</v>
      </c>
      <c r="Q20" s="378">
        <v>3063</v>
      </c>
      <c r="R20" s="378">
        <v>1021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12</v>
      </c>
      <c r="D21" s="378">
        <v>2</v>
      </c>
      <c r="E21" s="378">
        <v>10</v>
      </c>
      <c r="F21" s="378">
        <v>3400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3400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12</v>
      </c>
      <c r="D22" s="378">
        <v>2</v>
      </c>
      <c r="E22" s="378">
        <v>11</v>
      </c>
      <c r="F22" s="378">
        <v>6316.7938931297704</v>
      </c>
      <c r="G22" s="378">
        <v>0</v>
      </c>
      <c r="H22" s="378">
        <v>0</v>
      </c>
      <c r="I22" s="378">
        <v>0</v>
      </c>
      <c r="J22" s="378">
        <v>3816.7938931297708</v>
      </c>
      <c r="K22" s="378">
        <v>0</v>
      </c>
      <c r="L22" s="378">
        <v>0</v>
      </c>
      <c r="M22" s="378">
        <v>0</v>
      </c>
      <c r="N22" s="378">
        <v>0</v>
      </c>
      <c r="O22" s="378">
        <v>2500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12</v>
      </c>
      <c r="D23" s="378">
        <v>3</v>
      </c>
      <c r="E23" s="378">
        <v>1</v>
      </c>
      <c r="F23" s="378">
        <v>62.45</v>
      </c>
      <c r="G23" s="378">
        <v>0</v>
      </c>
      <c r="H23" s="378">
        <v>0</v>
      </c>
      <c r="I23" s="378">
        <v>0.8</v>
      </c>
      <c r="J23" s="378">
        <v>5</v>
      </c>
      <c r="K23" s="378">
        <v>12.15</v>
      </c>
      <c r="L23" s="378">
        <v>0</v>
      </c>
      <c r="M23" s="378">
        <v>0</v>
      </c>
      <c r="N23" s="378">
        <v>0</v>
      </c>
      <c r="O23" s="378">
        <v>0</v>
      </c>
      <c r="P23" s="378">
        <v>16.75</v>
      </c>
      <c r="Q23" s="378">
        <v>10</v>
      </c>
      <c r="R23" s="378">
        <v>4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9.75</v>
      </c>
      <c r="AS23" s="378">
        <v>0</v>
      </c>
      <c r="AT23" s="378">
        <v>0</v>
      </c>
      <c r="AU23" s="378">
        <v>0</v>
      </c>
      <c r="AV23" s="378">
        <v>0</v>
      </c>
      <c r="AW23" s="378">
        <v>4</v>
      </c>
    </row>
    <row r="24" spans="3:49" x14ac:dyDescent="0.3">
      <c r="C24" s="378">
        <v>12</v>
      </c>
      <c r="D24" s="378">
        <v>3</v>
      </c>
      <c r="E24" s="378">
        <v>2</v>
      </c>
      <c r="F24" s="378">
        <v>10100.049999999999</v>
      </c>
      <c r="G24" s="378">
        <v>0</v>
      </c>
      <c r="H24" s="378">
        <v>0</v>
      </c>
      <c r="I24" s="378">
        <v>144</v>
      </c>
      <c r="J24" s="378">
        <v>824</v>
      </c>
      <c r="K24" s="378">
        <v>1910.8</v>
      </c>
      <c r="L24" s="378">
        <v>0</v>
      </c>
      <c r="M24" s="378">
        <v>0</v>
      </c>
      <c r="N24" s="378">
        <v>0</v>
      </c>
      <c r="O24" s="378">
        <v>0</v>
      </c>
      <c r="P24" s="378">
        <v>2715.5</v>
      </c>
      <c r="Q24" s="378">
        <v>1645.25</v>
      </c>
      <c r="R24" s="378">
        <v>644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1512.5</v>
      </c>
      <c r="AS24" s="378">
        <v>0</v>
      </c>
      <c r="AT24" s="378">
        <v>0</v>
      </c>
      <c r="AU24" s="378">
        <v>0</v>
      </c>
      <c r="AV24" s="378">
        <v>0</v>
      </c>
      <c r="AW24" s="378">
        <v>704</v>
      </c>
    </row>
    <row r="25" spans="3:49" x14ac:dyDescent="0.3">
      <c r="C25" s="378">
        <v>12</v>
      </c>
      <c r="D25" s="378">
        <v>3</v>
      </c>
      <c r="E25" s="378">
        <v>3</v>
      </c>
      <c r="F25" s="378">
        <v>72.55</v>
      </c>
      <c r="G25" s="378">
        <v>0</v>
      </c>
      <c r="H25" s="378">
        <v>0</v>
      </c>
      <c r="I25" s="378">
        <v>0</v>
      </c>
      <c r="J25" s="378">
        <v>0</v>
      </c>
      <c r="K25" s="378">
        <v>64.8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7.75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12</v>
      </c>
      <c r="D26" s="378">
        <v>3</v>
      </c>
      <c r="E26" s="378">
        <v>4</v>
      </c>
      <c r="F26" s="378">
        <v>481</v>
      </c>
      <c r="G26" s="378">
        <v>0</v>
      </c>
      <c r="H26" s="378">
        <v>0</v>
      </c>
      <c r="I26" s="378">
        <v>0</v>
      </c>
      <c r="J26" s="378">
        <v>156</v>
      </c>
      <c r="K26" s="378">
        <v>313.5</v>
      </c>
      <c r="L26" s="378">
        <v>0</v>
      </c>
      <c r="M26" s="378">
        <v>0</v>
      </c>
      <c r="N26" s="378">
        <v>0</v>
      </c>
      <c r="O26" s="378">
        <v>0</v>
      </c>
      <c r="P26" s="378">
        <v>1.5</v>
      </c>
      <c r="Q26" s="378">
        <v>3</v>
      </c>
      <c r="R26" s="378">
        <v>4.5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2.5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12</v>
      </c>
      <c r="D27" s="378">
        <v>3</v>
      </c>
      <c r="E27" s="378">
        <v>6</v>
      </c>
      <c r="F27" s="378">
        <v>2512989</v>
      </c>
      <c r="G27" s="378">
        <v>0</v>
      </c>
      <c r="H27" s="378">
        <v>0</v>
      </c>
      <c r="I27" s="378">
        <v>21494</v>
      </c>
      <c r="J27" s="378">
        <v>256648</v>
      </c>
      <c r="K27" s="378">
        <v>1108853</v>
      </c>
      <c r="L27" s="378">
        <v>0</v>
      </c>
      <c r="M27" s="378">
        <v>0</v>
      </c>
      <c r="N27" s="378">
        <v>0</v>
      </c>
      <c r="O27" s="378">
        <v>0</v>
      </c>
      <c r="P27" s="378">
        <v>458029</v>
      </c>
      <c r="Q27" s="378">
        <v>285528</v>
      </c>
      <c r="R27" s="378">
        <v>136390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160617</v>
      </c>
      <c r="AS27" s="378">
        <v>0</v>
      </c>
      <c r="AT27" s="378">
        <v>0</v>
      </c>
      <c r="AU27" s="378">
        <v>0</v>
      </c>
      <c r="AV27" s="378">
        <v>0</v>
      </c>
      <c r="AW27" s="378">
        <v>85430</v>
      </c>
    </row>
    <row r="28" spans="3:49" x14ac:dyDescent="0.3">
      <c r="C28" s="378">
        <v>12</v>
      </c>
      <c r="D28" s="378">
        <v>3</v>
      </c>
      <c r="E28" s="378">
        <v>9</v>
      </c>
      <c r="F28" s="378">
        <v>5000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5000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12</v>
      </c>
      <c r="D29" s="378">
        <v>3</v>
      </c>
      <c r="E29" s="378">
        <v>10</v>
      </c>
      <c r="F29" s="378">
        <v>1210</v>
      </c>
      <c r="G29" s="378">
        <v>0</v>
      </c>
      <c r="H29" s="378">
        <v>0</v>
      </c>
      <c r="I29" s="378">
        <v>0</v>
      </c>
      <c r="J29" s="378">
        <v>1210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12</v>
      </c>
      <c r="D30" s="378">
        <v>3</v>
      </c>
      <c r="E30" s="378">
        <v>11</v>
      </c>
      <c r="F30" s="378">
        <v>6316.7938931297704</v>
      </c>
      <c r="G30" s="378">
        <v>0</v>
      </c>
      <c r="H30" s="378">
        <v>0</v>
      </c>
      <c r="I30" s="378">
        <v>0</v>
      </c>
      <c r="J30" s="378">
        <v>3816.7938931297708</v>
      </c>
      <c r="K30" s="378">
        <v>0</v>
      </c>
      <c r="L30" s="378">
        <v>0</v>
      </c>
      <c r="M30" s="378">
        <v>0</v>
      </c>
      <c r="N30" s="378">
        <v>0</v>
      </c>
      <c r="O30" s="378">
        <v>2500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12</v>
      </c>
      <c r="D31" s="378">
        <v>4</v>
      </c>
      <c r="E31" s="378">
        <v>1</v>
      </c>
      <c r="F31" s="378">
        <v>63.45</v>
      </c>
      <c r="G31" s="378">
        <v>0</v>
      </c>
      <c r="H31" s="378">
        <v>0</v>
      </c>
      <c r="I31" s="378">
        <v>0.8</v>
      </c>
      <c r="J31" s="378">
        <v>4</v>
      </c>
      <c r="K31" s="378">
        <v>13.15</v>
      </c>
      <c r="L31" s="378">
        <v>0</v>
      </c>
      <c r="M31" s="378">
        <v>0</v>
      </c>
      <c r="N31" s="378">
        <v>0</v>
      </c>
      <c r="O31" s="378">
        <v>0</v>
      </c>
      <c r="P31" s="378">
        <v>15.75</v>
      </c>
      <c r="Q31" s="378">
        <v>12</v>
      </c>
      <c r="R31" s="378">
        <v>3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</v>
      </c>
      <c r="AN31" s="378">
        <v>0</v>
      </c>
      <c r="AO31" s="378">
        <v>0</v>
      </c>
      <c r="AP31" s="378">
        <v>0</v>
      </c>
      <c r="AQ31" s="378">
        <v>0</v>
      </c>
      <c r="AR31" s="378">
        <v>9.75</v>
      </c>
      <c r="AS31" s="378">
        <v>0</v>
      </c>
      <c r="AT31" s="378">
        <v>0</v>
      </c>
      <c r="AU31" s="378">
        <v>0</v>
      </c>
      <c r="AV31" s="378">
        <v>0</v>
      </c>
      <c r="AW31" s="378">
        <v>4</v>
      </c>
    </row>
    <row r="32" spans="3:49" x14ac:dyDescent="0.3">
      <c r="C32" s="378">
        <v>12</v>
      </c>
      <c r="D32" s="378">
        <v>4</v>
      </c>
      <c r="E32" s="378">
        <v>2</v>
      </c>
      <c r="F32" s="378">
        <v>9639.25</v>
      </c>
      <c r="G32" s="378">
        <v>0</v>
      </c>
      <c r="H32" s="378">
        <v>0</v>
      </c>
      <c r="I32" s="378">
        <v>112</v>
      </c>
      <c r="J32" s="378">
        <v>600</v>
      </c>
      <c r="K32" s="378">
        <v>2055.6</v>
      </c>
      <c r="L32" s="378">
        <v>0</v>
      </c>
      <c r="M32" s="378">
        <v>0</v>
      </c>
      <c r="N32" s="378">
        <v>0</v>
      </c>
      <c r="O32" s="378">
        <v>0</v>
      </c>
      <c r="P32" s="378">
        <v>2302.9</v>
      </c>
      <c r="Q32" s="378">
        <v>1980</v>
      </c>
      <c r="R32" s="378">
        <v>468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162</v>
      </c>
      <c r="AN32" s="378">
        <v>0</v>
      </c>
      <c r="AO32" s="378">
        <v>0</v>
      </c>
      <c r="AP32" s="378">
        <v>0</v>
      </c>
      <c r="AQ32" s="378">
        <v>0</v>
      </c>
      <c r="AR32" s="378">
        <v>1302.75</v>
      </c>
      <c r="AS32" s="378">
        <v>0</v>
      </c>
      <c r="AT32" s="378">
        <v>0</v>
      </c>
      <c r="AU32" s="378">
        <v>0</v>
      </c>
      <c r="AV32" s="378">
        <v>0</v>
      </c>
      <c r="AW32" s="378">
        <v>656</v>
      </c>
    </row>
    <row r="33" spans="3:49" x14ac:dyDescent="0.3">
      <c r="C33" s="378">
        <v>12</v>
      </c>
      <c r="D33" s="378">
        <v>4</v>
      </c>
      <c r="E33" s="378">
        <v>3</v>
      </c>
      <c r="F33" s="378">
        <v>79.599999999999994</v>
      </c>
      <c r="G33" s="378">
        <v>0</v>
      </c>
      <c r="H33" s="378">
        <v>0</v>
      </c>
      <c r="I33" s="378">
        <v>0</v>
      </c>
      <c r="J33" s="378">
        <v>0</v>
      </c>
      <c r="K33" s="378">
        <v>79.599999999999994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12</v>
      </c>
      <c r="D34" s="378">
        <v>4</v>
      </c>
      <c r="E34" s="378">
        <v>4</v>
      </c>
      <c r="F34" s="378">
        <v>470.3</v>
      </c>
      <c r="G34" s="378">
        <v>0</v>
      </c>
      <c r="H34" s="378">
        <v>0</v>
      </c>
      <c r="I34" s="378">
        <v>0</v>
      </c>
      <c r="J34" s="378">
        <v>135.5</v>
      </c>
      <c r="K34" s="378">
        <v>311.8</v>
      </c>
      <c r="L34" s="378">
        <v>0</v>
      </c>
      <c r="M34" s="378">
        <v>0</v>
      </c>
      <c r="N34" s="378">
        <v>0</v>
      </c>
      <c r="O34" s="378">
        <v>0</v>
      </c>
      <c r="P34" s="378">
        <v>3</v>
      </c>
      <c r="Q34" s="378">
        <v>16.5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3.5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12</v>
      </c>
      <c r="D35" s="378">
        <v>4</v>
      </c>
      <c r="E35" s="378">
        <v>6</v>
      </c>
      <c r="F35" s="378">
        <v>2534921</v>
      </c>
      <c r="G35" s="378">
        <v>0</v>
      </c>
      <c r="H35" s="378">
        <v>0</v>
      </c>
      <c r="I35" s="378">
        <v>22854</v>
      </c>
      <c r="J35" s="378">
        <v>214671</v>
      </c>
      <c r="K35" s="378">
        <v>1141072</v>
      </c>
      <c r="L35" s="378">
        <v>0</v>
      </c>
      <c r="M35" s="378">
        <v>0</v>
      </c>
      <c r="N35" s="378">
        <v>0</v>
      </c>
      <c r="O35" s="378">
        <v>0</v>
      </c>
      <c r="P35" s="378">
        <v>412217</v>
      </c>
      <c r="Q35" s="378">
        <v>364633</v>
      </c>
      <c r="R35" s="378">
        <v>116860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16030</v>
      </c>
      <c r="AN35" s="378">
        <v>0</v>
      </c>
      <c r="AO35" s="378">
        <v>0</v>
      </c>
      <c r="AP35" s="378">
        <v>0</v>
      </c>
      <c r="AQ35" s="378">
        <v>0</v>
      </c>
      <c r="AR35" s="378">
        <v>161254</v>
      </c>
      <c r="AS35" s="378">
        <v>0</v>
      </c>
      <c r="AT35" s="378">
        <v>0</v>
      </c>
      <c r="AU35" s="378">
        <v>0</v>
      </c>
      <c r="AV35" s="378">
        <v>0</v>
      </c>
      <c r="AW35" s="378">
        <v>85330</v>
      </c>
    </row>
    <row r="36" spans="3:49" x14ac:dyDescent="0.3">
      <c r="C36" s="378">
        <v>12</v>
      </c>
      <c r="D36" s="378">
        <v>4</v>
      </c>
      <c r="E36" s="378">
        <v>9</v>
      </c>
      <c r="F36" s="378">
        <v>17634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5000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11634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12</v>
      </c>
      <c r="D37" s="378">
        <v>4</v>
      </c>
      <c r="E37" s="378">
        <v>10</v>
      </c>
      <c r="F37" s="378">
        <v>3850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3850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12</v>
      </c>
      <c r="D38" s="378">
        <v>4</v>
      </c>
      <c r="E38" s="378">
        <v>11</v>
      </c>
      <c r="F38" s="378">
        <v>6316.7938931297704</v>
      </c>
      <c r="G38" s="378">
        <v>0</v>
      </c>
      <c r="H38" s="378">
        <v>0</v>
      </c>
      <c r="I38" s="378">
        <v>0</v>
      </c>
      <c r="J38" s="378">
        <v>3816.7938931297708</v>
      </c>
      <c r="K38" s="378">
        <v>0</v>
      </c>
      <c r="L38" s="378">
        <v>0</v>
      </c>
      <c r="M38" s="378">
        <v>0</v>
      </c>
      <c r="N38" s="378">
        <v>0</v>
      </c>
      <c r="O38" s="378">
        <v>2500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12</v>
      </c>
      <c r="D39" s="378">
        <v>5</v>
      </c>
      <c r="E39" s="378">
        <v>1</v>
      </c>
      <c r="F39" s="378">
        <v>62.7</v>
      </c>
      <c r="G39" s="378">
        <v>0</v>
      </c>
      <c r="H39" s="378">
        <v>0</v>
      </c>
      <c r="I39" s="378">
        <v>0.8</v>
      </c>
      <c r="J39" s="378">
        <v>4</v>
      </c>
      <c r="K39" s="378">
        <v>13.15</v>
      </c>
      <c r="L39" s="378">
        <v>0</v>
      </c>
      <c r="M39" s="378">
        <v>0</v>
      </c>
      <c r="N39" s="378">
        <v>0</v>
      </c>
      <c r="O39" s="378">
        <v>0</v>
      </c>
      <c r="P39" s="378">
        <v>15</v>
      </c>
      <c r="Q39" s="378">
        <v>12</v>
      </c>
      <c r="R39" s="378">
        <v>3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</v>
      </c>
      <c r="AN39" s="378">
        <v>0</v>
      </c>
      <c r="AO39" s="378">
        <v>0</v>
      </c>
      <c r="AP39" s="378">
        <v>0</v>
      </c>
      <c r="AQ39" s="378">
        <v>0</v>
      </c>
      <c r="AR39" s="378">
        <v>9.75</v>
      </c>
      <c r="AS39" s="378">
        <v>0</v>
      </c>
      <c r="AT39" s="378">
        <v>0</v>
      </c>
      <c r="AU39" s="378">
        <v>0</v>
      </c>
      <c r="AV39" s="378">
        <v>0</v>
      </c>
      <c r="AW39" s="378">
        <v>4</v>
      </c>
    </row>
    <row r="40" spans="3:49" x14ac:dyDescent="0.3">
      <c r="C40" s="378">
        <v>12</v>
      </c>
      <c r="D40" s="378">
        <v>5</v>
      </c>
      <c r="E40" s="378">
        <v>2</v>
      </c>
      <c r="F40" s="378">
        <v>9530.2999999999993</v>
      </c>
      <c r="G40" s="378">
        <v>0</v>
      </c>
      <c r="H40" s="378">
        <v>0</v>
      </c>
      <c r="I40" s="378">
        <v>128</v>
      </c>
      <c r="J40" s="378">
        <v>688</v>
      </c>
      <c r="K40" s="378">
        <v>1982.8</v>
      </c>
      <c r="L40" s="378">
        <v>0</v>
      </c>
      <c r="M40" s="378">
        <v>0</v>
      </c>
      <c r="N40" s="378">
        <v>0</v>
      </c>
      <c r="O40" s="378">
        <v>0</v>
      </c>
      <c r="P40" s="378">
        <v>2260</v>
      </c>
      <c r="Q40" s="378">
        <v>1944</v>
      </c>
      <c r="R40" s="378">
        <v>472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12</v>
      </c>
      <c r="AN40" s="378">
        <v>0</v>
      </c>
      <c r="AO40" s="378">
        <v>0</v>
      </c>
      <c r="AP40" s="378">
        <v>0</v>
      </c>
      <c r="AQ40" s="378">
        <v>0</v>
      </c>
      <c r="AR40" s="378">
        <v>1371.5</v>
      </c>
      <c r="AS40" s="378">
        <v>0</v>
      </c>
      <c r="AT40" s="378">
        <v>0</v>
      </c>
      <c r="AU40" s="378">
        <v>0</v>
      </c>
      <c r="AV40" s="378">
        <v>0</v>
      </c>
      <c r="AW40" s="378">
        <v>672</v>
      </c>
    </row>
    <row r="41" spans="3:49" x14ac:dyDescent="0.3">
      <c r="C41" s="378">
        <v>12</v>
      </c>
      <c r="D41" s="378">
        <v>5</v>
      </c>
      <c r="E41" s="378">
        <v>3</v>
      </c>
      <c r="F41" s="378">
        <v>60.4</v>
      </c>
      <c r="G41" s="378">
        <v>0</v>
      </c>
      <c r="H41" s="378">
        <v>0</v>
      </c>
      <c r="I41" s="378">
        <v>0</v>
      </c>
      <c r="J41" s="378">
        <v>0</v>
      </c>
      <c r="K41" s="378">
        <v>60.4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12</v>
      </c>
      <c r="D42" s="378">
        <v>5</v>
      </c>
      <c r="E42" s="378">
        <v>4</v>
      </c>
      <c r="F42" s="378">
        <v>491.1</v>
      </c>
      <c r="G42" s="378">
        <v>0</v>
      </c>
      <c r="H42" s="378">
        <v>0</v>
      </c>
      <c r="I42" s="378">
        <v>0</v>
      </c>
      <c r="J42" s="378">
        <v>136</v>
      </c>
      <c r="K42" s="378">
        <v>319.60000000000002</v>
      </c>
      <c r="L42" s="378">
        <v>0</v>
      </c>
      <c r="M42" s="378">
        <v>0</v>
      </c>
      <c r="N42" s="378">
        <v>0</v>
      </c>
      <c r="O42" s="378">
        <v>0</v>
      </c>
      <c r="P42" s="378">
        <v>0.5</v>
      </c>
      <c r="Q42" s="378">
        <v>31.25</v>
      </c>
      <c r="R42" s="378">
        <v>3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0.75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12</v>
      </c>
      <c r="D43" s="378">
        <v>5</v>
      </c>
      <c r="E43" s="378">
        <v>6</v>
      </c>
      <c r="F43" s="378">
        <v>2577773</v>
      </c>
      <c r="G43" s="378">
        <v>0</v>
      </c>
      <c r="H43" s="378">
        <v>0</v>
      </c>
      <c r="I43" s="378">
        <v>23041</v>
      </c>
      <c r="J43" s="378">
        <v>214683</v>
      </c>
      <c r="K43" s="378">
        <v>1171547</v>
      </c>
      <c r="L43" s="378">
        <v>0</v>
      </c>
      <c r="M43" s="378">
        <v>0</v>
      </c>
      <c r="N43" s="378">
        <v>0</v>
      </c>
      <c r="O43" s="378">
        <v>0</v>
      </c>
      <c r="P43" s="378">
        <v>405183</v>
      </c>
      <c r="Q43" s="378">
        <v>391522</v>
      </c>
      <c r="R43" s="378">
        <v>119209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3658</v>
      </c>
      <c r="AN43" s="378">
        <v>0</v>
      </c>
      <c r="AO43" s="378">
        <v>0</v>
      </c>
      <c r="AP43" s="378">
        <v>0</v>
      </c>
      <c r="AQ43" s="378">
        <v>0</v>
      </c>
      <c r="AR43" s="378">
        <v>163237</v>
      </c>
      <c r="AS43" s="378">
        <v>0</v>
      </c>
      <c r="AT43" s="378">
        <v>0</v>
      </c>
      <c r="AU43" s="378">
        <v>0</v>
      </c>
      <c r="AV43" s="378">
        <v>0</v>
      </c>
      <c r="AW43" s="378">
        <v>85693</v>
      </c>
    </row>
    <row r="44" spans="3:49" x14ac:dyDescent="0.3">
      <c r="C44" s="378">
        <v>12</v>
      </c>
      <c r="D44" s="378">
        <v>5</v>
      </c>
      <c r="E44" s="378">
        <v>7</v>
      </c>
      <c r="F44" s="378">
        <v>82264</v>
      </c>
      <c r="G44" s="378">
        <v>0</v>
      </c>
      <c r="H44" s="378">
        <v>0</v>
      </c>
      <c r="I44" s="378">
        <v>0</v>
      </c>
      <c r="J44" s="378">
        <v>10000</v>
      </c>
      <c r="K44" s="378">
        <v>62264</v>
      </c>
      <c r="L44" s="378">
        <v>0</v>
      </c>
      <c r="M44" s="378">
        <v>0</v>
      </c>
      <c r="N44" s="378">
        <v>0</v>
      </c>
      <c r="O44" s="378">
        <v>0</v>
      </c>
      <c r="P44" s="378">
        <v>10000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12</v>
      </c>
      <c r="D45" s="378">
        <v>5</v>
      </c>
      <c r="E45" s="378">
        <v>9</v>
      </c>
      <c r="F45" s="378">
        <v>101528</v>
      </c>
      <c r="G45" s="378">
        <v>0</v>
      </c>
      <c r="H45" s="378">
        <v>0</v>
      </c>
      <c r="I45" s="378">
        <v>0</v>
      </c>
      <c r="J45" s="378">
        <v>10000</v>
      </c>
      <c r="K45" s="378">
        <v>62264</v>
      </c>
      <c r="L45" s="378">
        <v>0</v>
      </c>
      <c r="M45" s="378">
        <v>0</v>
      </c>
      <c r="N45" s="378">
        <v>0</v>
      </c>
      <c r="O45" s="378">
        <v>0</v>
      </c>
      <c r="P45" s="378">
        <v>11575</v>
      </c>
      <c r="Q45" s="378">
        <v>6300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11389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12</v>
      </c>
      <c r="D46" s="378">
        <v>5</v>
      </c>
      <c r="E46" s="378">
        <v>10</v>
      </c>
      <c r="F46" s="378">
        <v>16000</v>
      </c>
      <c r="G46" s="378">
        <v>0</v>
      </c>
      <c r="H46" s="378">
        <v>0</v>
      </c>
      <c r="I46" s="378">
        <v>0</v>
      </c>
      <c r="J46" s="378">
        <v>5200</v>
      </c>
      <c r="K46" s="378">
        <v>0</v>
      </c>
      <c r="L46" s="378">
        <v>0</v>
      </c>
      <c r="M46" s="378">
        <v>0</v>
      </c>
      <c r="N46" s="378">
        <v>0</v>
      </c>
      <c r="O46" s="378">
        <v>10800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12</v>
      </c>
      <c r="D47" s="378">
        <v>5</v>
      </c>
      <c r="E47" s="378">
        <v>11</v>
      </c>
      <c r="F47" s="378">
        <v>6316.7938931297704</v>
      </c>
      <c r="G47" s="378">
        <v>0</v>
      </c>
      <c r="H47" s="378">
        <v>0</v>
      </c>
      <c r="I47" s="378">
        <v>0</v>
      </c>
      <c r="J47" s="378">
        <v>3816.7938931297708</v>
      </c>
      <c r="K47" s="378">
        <v>0</v>
      </c>
      <c r="L47" s="378">
        <v>0</v>
      </c>
      <c r="M47" s="378">
        <v>0</v>
      </c>
      <c r="N47" s="378">
        <v>0</v>
      </c>
      <c r="O47" s="378">
        <v>2500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12</v>
      </c>
      <c r="D48" s="378">
        <v>6</v>
      </c>
      <c r="E48" s="378">
        <v>1</v>
      </c>
      <c r="F48" s="378">
        <v>60.7</v>
      </c>
      <c r="G48" s="378">
        <v>0</v>
      </c>
      <c r="H48" s="378">
        <v>0</v>
      </c>
      <c r="I48" s="378">
        <v>0.8</v>
      </c>
      <c r="J48" s="378">
        <v>4</v>
      </c>
      <c r="K48" s="378">
        <v>12.15</v>
      </c>
      <c r="L48" s="378">
        <v>0</v>
      </c>
      <c r="M48" s="378">
        <v>0</v>
      </c>
      <c r="N48" s="378">
        <v>0</v>
      </c>
      <c r="O48" s="378">
        <v>0</v>
      </c>
      <c r="P48" s="378">
        <v>15</v>
      </c>
      <c r="Q48" s="378">
        <v>12</v>
      </c>
      <c r="R48" s="378">
        <v>3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9.75</v>
      </c>
      <c r="AS48" s="378">
        <v>0</v>
      </c>
      <c r="AT48" s="378">
        <v>0</v>
      </c>
      <c r="AU48" s="378">
        <v>0</v>
      </c>
      <c r="AV48" s="378">
        <v>0</v>
      </c>
      <c r="AW48" s="378">
        <v>4</v>
      </c>
    </row>
    <row r="49" spans="3:49" x14ac:dyDescent="0.3">
      <c r="C49" s="378">
        <v>12</v>
      </c>
      <c r="D49" s="378">
        <v>6</v>
      </c>
      <c r="E49" s="378">
        <v>2</v>
      </c>
      <c r="F49" s="378">
        <v>9409.4</v>
      </c>
      <c r="G49" s="378">
        <v>0</v>
      </c>
      <c r="H49" s="378">
        <v>0</v>
      </c>
      <c r="I49" s="378">
        <v>84</v>
      </c>
      <c r="J49" s="378">
        <v>600</v>
      </c>
      <c r="K49" s="378">
        <v>1930.4</v>
      </c>
      <c r="L49" s="378">
        <v>0</v>
      </c>
      <c r="M49" s="378">
        <v>0</v>
      </c>
      <c r="N49" s="378">
        <v>0</v>
      </c>
      <c r="O49" s="378">
        <v>0</v>
      </c>
      <c r="P49" s="378">
        <v>2208</v>
      </c>
      <c r="Q49" s="378">
        <v>1832</v>
      </c>
      <c r="R49" s="378">
        <v>472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6</v>
      </c>
      <c r="AN49" s="378">
        <v>0</v>
      </c>
      <c r="AO49" s="378">
        <v>0</v>
      </c>
      <c r="AP49" s="378">
        <v>0</v>
      </c>
      <c r="AQ49" s="378">
        <v>0</v>
      </c>
      <c r="AR49" s="378">
        <v>1589</v>
      </c>
      <c r="AS49" s="378">
        <v>0</v>
      </c>
      <c r="AT49" s="378">
        <v>0</v>
      </c>
      <c r="AU49" s="378">
        <v>0</v>
      </c>
      <c r="AV49" s="378">
        <v>0</v>
      </c>
      <c r="AW49" s="378">
        <v>688</v>
      </c>
    </row>
    <row r="50" spans="3:49" x14ac:dyDescent="0.3">
      <c r="C50" s="378">
        <v>12</v>
      </c>
      <c r="D50" s="378">
        <v>6</v>
      </c>
      <c r="E50" s="378">
        <v>3</v>
      </c>
      <c r="F50" s="378">
        <v>86</v>
      </c>
      <c r="G50" s="378">
        <v>0</v>
      </c>
      <c r="H50" s="378">
        <v>0</v>
      </c>
      <c r="I50" s="378">
        <v>0</v>
      </c>
      <c r="J50" s="378">
        <v>0</v>
      </c>
      <c r="K50" s="378">
        <v>86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12</v>
      </c>
      <c r="D51" s="378">
        <v>6</v>
      </c>
      <c r="E51" s="378">
        <v>4</v>
      </c>
      <c r="F51" s="378">
        <v>483.75</v>
      </c>
      <c r="G51" s="378">
        <v>0</v>
      </c>
      <c r="H51" s="378">
        <v>0</v>
      </c>
      <c r="I51" s="378">
        <v>0</v>
      </c>
      <c r="J51" s="378">
        <v>136</v>
      </c>
      <c r="K51" s="378">
        <v>310.5</v>
      </c>
      <c r="L51" s="378">
        <v>0</v>
      </c>
      <c r="M51" s="378">
        <v>0</v>
      </c>
      <c r="N51" s="378">
        <v>0</v>
      </c>
      <c r="O51" s="378">
        <v>0</v>
      </c>
      <c r="P51" s="378">
        <v>24.5</v>
      </c>
      <c r="Q51" s="378">
        <v>7.75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3</v>
      </c>
      <c r="AN51" s="378">
        <v>0</v>
      </c>
      <c r="AO51" s="378">
        <v>0</v>
      </c>
      <c r="AP51" s="378">
        <v>0</v>
      </c>
      <c r="AQ51" s="378">
        <v>0</v>
      </c>
      <c r="AR51" s="378">
        <v>2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12</v>
      </c>
      <c r="D52" s="378">
        <v>6</v>
      </c>
      <c r="E52" s="378">
        <v>5</v>
      </c>
      <c r="F52" s="378">
        <v>8</v>
      </c>
      <c r="G52" s="378">
        <v>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12</v>
      </c>
      <c r="D53" s="378">
        <v>6</v>
      </c>
      <c r="E53" s="378">
        <v>6</v>
      </c>
      <c r="F53" s="378">
        <v>2499089</v>
      </c>
      <c r="G53" s="378">
        <v>2800</v>
      </c>
      <c r="H53" s="378">
        <v>0</v>
      </c>
      <c r="I53" s="378">
        <v>22725</v>
      </c>
      <c r="J53" s="378">
        <v>212256</v>
      </c>
      <c r="K53" s="378">
        <v>1111594</v>
      </c>
      <c r="L53" s="378">
        <v>0</v>
      </c>
      <c r="M53" s="378">
        <v>0</v>
      </c>
      <c r="N53" s="378">
        <v>0</v>
      </c>
      <c r="O53" s="378">
        <v>0</v>
      </c>
      <c r="P53" s="378">
        <v>404173</v>
      </c>
      <c r="Q53" s="378">
        <v>365321</v>
      </c>
      <c r="R53" s="378">
        <v>118391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2644</v>
      </c>
      <c r="AN53" s="378">
        <v>0</v>
      </c>
      <c r="AO53" s="378">
        <v>0</v>
      </c>
      <c r="AP53" s="378">
        <v>0</v>
      </c>
      <c r="AQ53" s="378">
        <v>0</v>
      </c>
      <c r="AR53" s="378">
        <v>173878</v>
      </c>
      <c r="AS53" s="378">
        <v>0</v>
      </c>
      <c r="AT53" s="378">
        <v>0</v>
      </c>
      <c r="AU53" s="378">
        <v>0</v>
      </c>
      <c r="AV53" s="378">
        <v>0</v>
      </c>
      <c r="AW53" s="378">
        <v>85307</v>
      </c>
    </row>
    <row r="54" spans="3:49" x14ac:dyDescent="0.3">
      <c r="C54" s="378">
        <v>12</v>
      </c>
      <c r="D54" s="378">
        <v>6</v>
      </c>
      <c r="E54" s="378">
        <v>11</v>
      </c>
      <c r="F54" s="378">
        <v>6316.7938931297704</v>
      </c>
      <c r="G54" s="378">
        <v>0</v>
      </c>
      <c r="H54" s="378">
        <v>0</v>
      </c>
      <c r="I54" s="378">
        <v>0</v>
      </c>
      <c r="J54" s="378">
        <v>3816.7938931297708</v>
      </c>
      <c r="K54" s="378">
        <v>0</v>
      </c>
      <c r="L54" s="378">
        <v>0</v>
      </c>
      <c r="M54" s="378">
        <v>0</v>
      </c>
      <c r="N54" s="378">
        <v>0</v>
      </c>
      <c r="O54" s="378">
        <v>2500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12</v>
      </c>
      <c r="D55" s="378">
        <v>7</v>
      </c>
      <c r="E55" s="378">
        <v>1</v>
      </c>
      <c r="F55" s="378">
        <v>59.65</v>
      </c>
      <c r="G55" s="378">
        <v>0</v>
      </c>
      <c r="H55" s="378">
        <v>0</v>
      </c>
      <c r="I55" s="378">
        <v>0</v>
      </c>
      <c r="J55" s="378">
        <v>4</v>
      </c>
      <c r="K55" s="378">
        <v>12.15</v>
      </c>
      <c r="L55" s="378">
        <v>0</v>
      </c>
      <c r="M55" s="378">
        <v>0</v>
      </c>
      <c r="N55" s="378">
        <v>0</v>
      </c>
      <c r="O55" s="378">
        <v>0</v>
      </c>
      <c r="P55" s="378">
        <v>14.75</v>
      </c>
      <c r="Q55" s="378">
        <v>12</v>
      </c>
      <c r="R55" s="378">
        <v>3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9.75</v>
      </c>
      <c r="AS55" s="378">
        <v>0</v>
      </c>
      <c r="AT55" s="378">
        <v>0</v>
      </c>
      <c r="AU55" s="378">
        <v>0</v>
      </c>
      <c r="AV55" s="378">
        <v>0</v>
      </c>
      <c r="AW55" s="378">
        <v>4</v>
      </c>
    </row>
    <row r="56" spans="3:49" x14ac:dyDescent="0.3">
      <c r="C56" s="378">
        <v>12</v>
      </c>
      <c r="D56" s="378">
        <v>7</v>
      </c>
      <c r="E56" s="378">
        <v>2</v>
      </c>
      <c r="F56" s="378">
        <v>7055.9</v>
      </c>
      <c r="G56" s="378">
        <v>0</v>
      </c>
      <c r="H56" s="378">
        <v>0</v>
      </c>
      <c r="I56" s="378">
        <v>0</v>
      </c>
      <c r="J56" s="378">
        <v>640</v>
      </c>
      <c r="K56" s="378">
        <v>1378.4</v>
      </c>
      <c r="L56" s="378">
        <v>0</v>
      </c>
      <c r="M56" s="378">
        <v>0</v>
      </c>
      <c r="N56" s="378">
        <v>0</v>
      </c>
      <c r="O56" s="378">
        <v>0</v>
      </c>
      <c r="P56" s="378">
        <v>1716</v>
      </c>
      <c r="Q56" s="378">
        <v>1292</v>
      </c>
      <c r="R56" s="378">
        <v>396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1145.5</v>
      </c>
      <c r="AS56" s="378">
        <v>0</v>
      </c>
      <c r="AT56" s="378">
        <v>0</v>
      </c>
      <c r="AU56" s="378">
        <v>0</v>
      </c>
      <c r="AV56" s="378">
        <v>0</v>
      </c>
      <c r="AW56" s="378">
        <v>488</v>
      </c>
    </row>
    <row r="57" spans="3:49" x14ac:dyDescent="0.3">
      <c r="C57" s="378">
        <v>12</v>
      </c>
      <c r="D57" s="378">
        <v>7</v>
      </c>
      <c r="E57" s="378">
        <v>3</v>
      </c>
      <c r="F57" s="378">
        <v>62.4</v>
      </c>
      <c r="G57" s="378">
        <v>0</v>
      </c>
      <c r="H57" s="378">
        <v>0</v>
      </c>
      <c r="I57" s="378">
        <v>0</v>
      </c>
      <c r="J57" s="378">
        <v>0</v>
      </c>
      <c r="K57" s="378">
        <v>62.4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12</v>
      </c>
      <c r="D58" s="378">
        <v>7</v>
      </c>
      <c r="E58" s="378">
        <v>4</v>
      </c>
      <c r="F58" s="378">
        <v>475.55</v>
      </c>
      <c r="G58" s="378">
        <v>0</v>
      </c>
      <c r="H58" s="378">
        <v>0</v>
      </c>
      <c r="I58" s="378">
        <v>0</v>
      </c>
      <c r="J58" s="378">
        <v>136</v>
      </c>
      <c r="K58" s="378">
        <v>325.8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12.5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1.25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12</v>
      </c>
      <c r="D59" s="378">
        <v>7</v>
      </c>
      <c r="E59" s="378">
        <v>6</v>
      </c>
      <c r="F59" s="378">
        <v>3174195</v>
      </c>
      <c r="G59" s="378">
        <v>0</v>
      </c>
      <c r="H59" s="378">
        <v>0</v>
      </c>
      <c r="I59" s="378">
        <v>0</v>
      </c>
      <c r="J59" s="378">
        <v>274060</v>
      </c>
      <c r="K59" s="378">
        <v>1386983</v>
      </c>
      <c r="L59" s="378">
        <v>0</v>
      </c>
      <c r="M59" s="378">
        <v>0</v>
      </c>
      <c r="N59" s="378">
        <v>0</v>
      </c>
      <c r="O59" s="378">
        <v>0</v>
      </c>
      <c r="P59" s="378">
        <v>521574</v>
      </c>
      <c r="Q59" s="378">
        <v>485524</v>
      </c>
      <c r="R59" s="378">
        <v>171820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224938</v>
      </c>
      <c r="AS59" s="378">
        <v>0</v>
      </c>
      <c r="AT59" s="378">
        <v>0</v>
      </c>
      <c r="AU59" s="378">
        <v>0</v>
      </c>
      <c r="AV59" s="378">
        <v>0</v>
      </c>
      <c r="AW59" s="378">
        <v>109296</v>
      </c>
    </row>
    <row r="60" spans="3:49" x14ac:dyDescent="0.3">
      <c r="C60" s="378">
        <v>12</v>
      </c>
      <c r="D60" s="378">
        <v>7</v>
      </c>
      <c r="E60" s="378">
        <v>9</v>
      </c>
      <c r="F60" s="378">
        <v>680093</v>
      </c>
      <c r="G60" s="378">
        <v>0</v>
      </c>
      <c r="H60" s="378">
        <v>0</v>
      </c>
      <c r="I60" s="378">
        <v>0</v>
      </c>
      <c r="J60" s="378">
        <v>50072</v>
      </c>
      <c r="K60" s="378">
        <v>255109</v>
      </c>
      <c r="L60" s="378">
        <v>0</v>
      </c>
      <c r="M60" s="378">
        <v>0</v>
      </c>
      <c r="N60" s="378">
        <v>0</v>
      </c>
      <c r="O60" s="378">
        <v>0</v>
      </c>
      <c r="P60" s="378">
        <v>127544</v>
      </c>
      <c r="Q60" s="378">
        <v>114143</v>
      </c>
      <c r="R60" s="378">
        <v>52183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55925</v>
      </c>
      <c r="AS60" s="378">
        <v>0</v>
      </c>
      <c r="AT60" s="378">
        <v>0</v>
      </c>
      <c r="AU60" s="378">
        <v>0</v>
      </c>
      <c r="AV60" s="378">
        <v>0</v>
      </c>
      <c r="AW60" s="378">
        <v>25117</v>
      </c>
    </row>
    <row r="61" spans="3:49" x14ac:dyDescent="0.3">
      <c r="C61" s="378">
        <v>12</v>
      </c>
      <c r="D61" s="378">
        <v>7</v>
      </c>
      <c r="E61" s="378">
        <v>10</v>
      </c>
      <c r="F61" s="378">
        <v>3000</v>
      </c>
      <c r="G61" s="378">
        <v>0</v>
      </c>
      <c r="H61" s="378">
        <v>0</v>
      </c>
      <c r="I61" s="378">
        <v>0</v>
      </c>
      <c r="J61" s="378">
        <v>3000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12</v>
      </c>
      <c r="D62" s="378">
        <v>7</v>
      </c>
      <c r="E62" s="378">
        <v>11</v>
      </c>
      <c r="F62" s="378">
        <v>6316.7938931297704</v>
      </c>
      <c r="G62" s="378">
        <v>0</v>
      </c>
      <c r="H62" s="378">
        <v>0</v>
      </c>
      <c r="I62" s="378">
        <v>0</v>
      </c>
      <c r="J62" s="378">
        <v>3816.7938931297708</v>
      </c>
      <c r="K62" s="378">
        <v>0</v>
      </c>
      <c r="L62" s="378">
        <v>0</v>
      </c>
      <c r="M62" s="378">
        <v>0</v>
      </c>
      <c r="N62" s="378">
        <v>0</v>
      </c>
      <c r="O62" s="378">
        <v>2500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12</v>
      </c>
      <c r="D63" s="378">
        <v>8</v>
      </c>
      <c r="E63" s="378">
        <v>1</v>
      </c>
      <c r="F63" s="378">
        <v>60.55</v>
      </c>
      <c r="G63" s="378">
        <v>0</v>
      </c>
      <c r="H63" s="378">
        <v>0</v>
      </c>
      <c r="I63" s="378">
        <v>0.9</v>
      </c>
      <c r="J63" s="378">
        <v>4</v>
      </c>
      <c r="K63" s="378">
        <v>12.15</v>
      </c>
      <c r="L63" s="378">
        <v>0</v>
      </c>
      <c r="M63" s="378">
        <v>0</v>
      </c>
      <c r="N63" s="378">
        <v>0</v>
      </c>
      <c r="O63" s="378">
        <v>0</v>
      </c>
      <c r="P63" s="378">
        <v>14.75</v>
      </c>
      <c r="Q63" s="378">
        <v>12</v>
      </c>
      <c r="R63" s="378">
        <v>3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9.75</v>
      </c>
      <c r="AS63" s="378">
        <v>0</v>
      </c>
      <c r="AT63" s="378">
        <v>0</v>
      </c>
      <c r="AU63" s="378">
        <v>0</v>
      </c>
      <c r="AV63" s="378">
        <v>0</v>
      </c>
      <c r="AW63" s="378">
        <v>4</v>
      </c>
    </row>
    <row r="64" spans="3:49" x14ac:dyDescent="0.3">
      <c r="C64" s="378">
        <v>12</v>
      </c>
      <c r="D64" s="378">
        <v>8</v>
      </c>
      <c r="E64" s="378">
        <v>2</v>
      </c>
      <c r="F64" s="378">
        <v>7784.98</v>
      </c>
      <c r="G64" s="378">
        <v>0</v>
      </c>
      <c r="H64" s="378">
        <v>0</v>
      </c>
      <c r="I64" s="378">
        <v>168</v>
      </c>
      <c r="J64" s="378">
        <v>616</v>
      </c>
      <c r="K64" s="378">
        <v>1725.6</v>
      </c>
      <c r="L64" s="378">
        <v>0</v>
      </c>
      <c r="M64" s="378">
        <v>0</v>
      </c>
      <c r="N64" s="378">
        <v>0</v>
      </c>
      <c r="O64" s="378">
        <v>0</v>
      </c>
      <c r="P64" s="378">
        <v>1643.26</v>
      </c>
      <c r="Q64" s="378">
        <v>1444</v>
      </c>
      <c r="R64" s="378">
        <v>436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1224.1300000000001</v>
      </c>
      <c r="AS64" s="378">
        <v>0</v>
      </c>
      <c r="AT64" s="378">
        <v>0</v>
      </c>
      <c r="AU64" s="378">
        <v>0</v>
      </c>
      <c r="AV64" s="378">
        <v>0</v>
      </c>
      <c r="AW64" s="378">
        <v>528</v>
      </c>
    </row>
    <row r="65" spans="3:49" x14ac:dyDescent="0.3">
      <c r="C65" s="378">
        <v>12</v>
      </c>
      <c r="D65" s="378">
        <v>8</v>
      </c>
      <c r="E65" s="378">
        <v>3</v>
      </c>
      <c r="F65" s="378">
        <v>71.2</v>
      </c>
      <c r="G65" s="378">
        <v>0</v>
      </c>
      <c r="H65" s="378">
        <v>0</v>
      </c>
      <c r="I65" s="378">
        <v>16</v>
      </c>
      <c r="J65" s="378">
        <v>0</v>
      </c>
      <c r="K65" s="378">
        <v>55.2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12</v>
      </c>
      <c r="D66" s="378">
        <v>8</v>
      </c>
      <c r="E66" s="378">
        <v>4</v>
      </c>
      <c r="F66" s="378">
        <v>469.55</v>
      </c>
      <c r="G66" s="378">
        <v>0</v>
      </c>
      <c r="H66" s="378">
        <v>0</v>
      </c>
      <c r="I66" s="378">
        <v>1</v>
      </c>
      <c r="J66" s="378">
        <v>131</v>
      </c>
      <c r="K66" s="378">
        <v>316.3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21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0.25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12</v>
      </c>
      <c r="D67" s="378">
        <v>8</v>
      </c>
      <c r="E67" s="378">
        <v>6</v>
      </c>
      <c r="F67" s="378">
        <v>2508223</v>
      </c>
      <c r="G67" s="378">
        <v>0</v>
      </c>
      <c r="H67" s="378">
        <v>0</v>
      </c>
      <c r="I67" s="378">
        <v>28225</v>
      </c>
      <c r="J67" s="378">
        <v>212481</v>
      </c>
      <c r="K67" s="378">
        <v>1103224</v>
      </c>
      <c r="L67" s="378">
        <v>0</v>
      </c>
      <c r="M67" s="378">
        <v>0</v>
      </c>
      <c r="N67" s="378">
        <v>0</v>
      </c>
      <c r="O67" s="378">
        <v>0</v>
      </c>
      <c r="P67" s="378">
        <v>392675</v>
      </c>
      <c r="Q67" s="378">
        <v>379363</v>
      </c>
      <c r="R67" s="378">
        <v>123334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182570</v>
      </c>
      <c r="AS67" s="378">
        <v>0</v>
      </c>
      <c r="AT67" s="378">
        <v>0</v>
      </c>
      <c r="AU67" s="378">
        <v>0</v>
      </c>
      <c r="AV67" s="378">
        <v>0</v>
      </c>
      <c r="AW67" s="378">
        <v>86351</v>
      </c>
    </row>
    <row r="68" spans="3:49" x14ac:dyDescent="0.3">
      <c r="C68" s="378">
        <v>12</v>
      </c>
      <c r="D68" s="378">
        <v>8</v>
      </c>
      <c r="E68" s="378">
        <v>9</v>
      </c>
      <c r="F68" s="378">
        <v>19672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3418</v>
      </c>
      <c r="Q68" s="378">
        <v>8836</v>
      </c>
      <c r="R68" s="378">
        <v>3418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4000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12</v>
      </c>
      <c r="D69" s="378">
        <v>8</v>
      </c>
      <c r="E69" s="378">
        <v>11</v>
      </c>
      <c r="F69" s="378">
        <v>6316.7938931297704</v>
      </c>
      <c r="G69" s="378">
        <v>0</v>
      </c>
      <c r="H69" s="378">
        <v>0</v>
      </c>
      <c r="I69" s="378">
        <v>0</v>
      </c>
      <c r="J69" s="378">
        <v>3816.7938931297708</v>
      </c>
      <c r="K69" s="378">
        <v>0</v>
      </c>
      <c r="L69" s="378">
        <v>0</v>
      </c>
      <c r="M69" s="378">
        <v>0</v>
      </c>
      <c r="N69" s="378">
        <v>0</v>
      </c>
      <c r="O69" s="378">
        <v>2500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12</v>
      </c>
      <c r="D70" s="378">
        <v>9</v>
      </c>
      <c r="E70" s="378">
        <v>1</v>
      </c>
      <c r="F70" s="378">
        <v>64.7</v>
      </c>
      <c r="G70" s="378">
        <v>0</v>
      </c>
      <c r="H70" s="378">
        <v>0</v>
      </c>
      <c r="I70" s="378">
        <v>0.9</v>
      </c>
      <c r="J70" s="378">
        <v>4.9000000000000004</v>
      </c>
      <c r="K70" s="378">
        <v>12.15</v>
      </c>
      <c r="L70" s="378">
        <v>0</v>
      </c>
      <c r="M70" s="378">
        <v>0</v>
      </c>
      <c r="N70" s="378">
        <v>0</v>
      </c>
      <c r="O70" s="378">
        <v>0</v>
      </c>
      <c r="P70" s="378">
        <v>18</v>
      </c>
      <c r="Q70" s="378">
        <v>12</v>
      </c>
      <c r="R70" s="378">
        <v>3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9.75</v>
      </c>
      <c r="AS70" s="378">
        <v>0</v>
      </c>
      <c r="AT70" s="378">
        <v>0</v>
      </c>
      <c r="AU70" s="378">
        <v>0</v>
      </c>
      <c r="AV70" s="378">
        <v>0</v>
      </c>
      <c r="AW70" s="378">
        <v>4</v>
      </c>
    </row>
    <row r="71" spans="3:49" x14ac:dyDescent="0.3">
      <c r="C71" s="378">
        <v>12</v>
      </c>
      <c r="D71" s="378">
        <v>9</v>
      </c>
      <c r="E71" s="378">
        <v>2</v>
      </c>
      <c r="F71" s="378">
        <v>9453.91</v>
      </c>
      <c r="G71" s="378">
        <v>0</v>
      </c>
      <c r="H71" s="378">
        <v>0</v>
      </c>
      <c r="I71" s="378">
        <v>152</v>
      </c>
      <c r="J71" s="378">
        <v>716</v>
      </c>
      <c r="K71" s="378">
        <v>1760.8</v>
      </c>
      <c r="L71" s="378">
        <v>0</v>
      </c>
      <c r="M71" s="378">
        <v>0</v>
      </c>
      <c r="N71" s="378">
        <v>0</v>
      </c>
      <c r="O71" s="378">
        <v>0</v>
      </c>
      <c r="P71" s="378">
        <v>2381.11</v>
      </c>
      <c r="Q71" s="378">
        <v>1840</v>
      </c>
      <c r="R71" s="378">
        <v>404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1528</v>
      </c>
      <c r="AS71" s="378">
        <v>0</v>
      </c>
      <c r="AT71" s="378">
        <v>0</v>
      </c>
      <c r="AU71" s="378">
        <v>0</v>
      </c>
      <c r="AV71" s="378">
        <v>0</v>
      </c>
      <c r="AW71" s="378">
        <v>672</v>
      </c>
    </row>
    <row r="72" spans="3:49" x14ac:dyDescent="0.3">
      <c r="C72" s="378">
        <v>12</v>
      </c>
      <c r="D72" s="378">
        <v>9</v>
      </c>
      <c r="E72" s="378">
        <v>3</v>
      </c>
      <c r="F72" s="378">
        <v>112</v>
      </c>
      <c r="G72" s="378">
        <v>0</v>
      </c>
      <c r="H72" s="378">
        <v>0</v>
      </c>
      <c r="I72" s="378">
        <v>16</v>
      </c>
      <c r="J72" s="378">
        <v>20</v>
      </c>
      <c r="K72" s="378">
        <v>76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12</v>
      </c>
      <c r="D73" s="378">
        <v>9</v>
      </c>
      <c r="E73" s="378">
        <v>4</v>
      </c>
      <c r="F73" s="378">
        <v>436</v>
      </c>
      <c r="G73" s="378">
        <v>0</v>
      </c>
      <c r="H73" s="378">
        <v>0</v>
      </c>
      <c r="I73" s="378">
        <v>1</v>
      </c>
      <c r="J73" s="378">
        <v>120.5</v>
      </c>
      <c r="K73" s="378">
        <v>305.5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9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12</v>
      </c>
      <c r="D74" s="378">
        <v>9</v>
      </c>
      <c r="E74" s="378">
        <v>6</v>
      </c>
      <c r="F74" s="378">
        <v>2532163</v>
      </c>
      <c r="G74" s="378">
        <v>0</v>
      </c>
      <c r="H74" s="378">
        <v>0</v>
      </c>
      <c r="I74" s="378">
        <v>28378</v>
      </c>
      <c r="J74" s="378">
        <v>238517</v>
      </c>
      <c r="K74" s="378">
        <v>1101708</v>
      </c>
      <c r="L74" s="378">
        <v>0</v>
      </c>
      <c r="M74" s="378">
        <v>0</v>
      </c>
      <c r="N74" s="378">
        <v>0</v>
      </c>
      <c r="O74" s="378">
        <v>0</v>
      </c>
      <c r="P74" s="378">
        <v>432101</v>
      </c>
      <c r="Q74" s="378">
        <v>346238</v>
      </c>
      <c r="R74" s="378">
        <v>125244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175010</v>
      </c>
      <c r="AS74" s="378">
        <v>0</v>
      </c>
      <c r="AT74" s="378">
        <v>0</v>
      </c>
      <c r="AU74" s="378">
        <v>0</v>
      </c>
      <c r="AV74" s="378">
        <v>0</v>
      </c>
      <c r="AW74" s="378">
        <v>84967</v>
      </c>
    </row>
    <row r="75" spans="3:49" x14ac:dyDescent="0.3">
      <c r="C75" s="378">
        <v>12</v>
      </c>
      <c r="D75" s="378">
        <v>9</v>
      </c>
      <c r="E75" s="378">
        <v>9</v>
      </c>
      <c r="F75" s="378">
        <v>9836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2459</v>
      </c>
      <c r="Q75" s="378">
        <v>4918</v>
      </c>
      <c r="R75" s="378">
        <v>2459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12</v>
      </c>
      <c r="D76" s="378">
        <v>9</v>
      </c>
      <c r="E76" s="378">
        <v>11</v>
      </c>
      <c r="F76" s="378">
        <v>6316.7938931297704</v>
      </c>
      <c r="G76" s="378">
        <v>0</v>
      </c>
      <c r="H76" s="378">
        <v>0</v>
      </c>
      <c r="I76" s="378">
        <v>0</v>
      </c>
      <c r="J76" s="378">
        <v>3816.7938931297708</v>
      </c>
      <c r="K76" s="378">
        <v>0</v>
      </c>
      <c r="L76" s="378">
        <v>0</v>
      </c>
      <c r="M76" s="378">
        <v>0</v>
      </c>
      <c r="N76" s="378">
        <v>0</v>
      </c>
      <c r="O76" s="378">
        <v>2500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12</v>
      </c>
      <c r="D77" s="378">
        <v>10</v>
      </c>
      <c r="E77" s="378">
        <v>1</v>
      </c>
      <c r="F77" s="378">
        <v>62.7</v>
      </c>
      <c r="G77" s="378">
        <v>0</v>
      </c>
      <c r="H77" s="378">
        <v>0</v>
      </c>
      <c r="I77" s="378">
        <v>0.9</v>
      </c>
      <c r="J77" s="378">
        <v>4.9000000000000004</v>
      </c>
      <c r="K77" s="378">
        <v>12.15</v>
      </c>
      <c r="L77" s="378">
        <v>0</v>
      </c>
      <c r="M77" s="378">
        <v>0</v>
      </c>
      <c r="N77" s="378">
        <v>0</v>
      </c>
      <c r="O77" s="378">
        <v>0</v>
      </c>
      <c r="P77" s="378">
        <v>17</v>
      </c>
      <c r="Q77" s="378">
        <v>12</v>
      </c>
      <c r="R77" s="378">
        <v>2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9.75</v>
      </c>
      <c r="AS77" s="378">
        <v>0</v>
      </c>
      <c r="AT77" s="378">
        <v>0</v>
      </c>
      <c r="AU77" s="378">
        <v>0</v>
      </c>
      <c r="AV77" s="378">
        <v>0</v>
      </c>
      <c r="AW77" s="378">
        <v>4</v>
      </c>
    </row>
    <row r="78" spans="3:49" x14ac:dyDescent="0.3">
      <c r="C78" s="378">
        <v>12</v>
      </c>
      <c r="D78" s="378">
        <v>10</v>
      </c>
      <c r="E78" s="378">
        <v>2</v>
      </c>
      <c r="F78" s="378">
        <v>9384.7199999999993</v>
      </c>
      <c r="G78" s="378">
        <v>0</v>
      </c>
      <c r="H78" s="378">
        <v>0</v>
      </c>
      <c r="I78" s="378">
        <v>152</v>
      </c>
      <c r="J78" s="378">
        <v>784</v>
      </c>
      <c r="K78" s="378">
        <v>1863.6</v>
      </c>
      <c r="L78" s="378">
        <v>0</v>
      </c>
      <c r="M78" s="378">
        <v>0</v>
      </c>
      <c r="N78" s="378">
        <v>0</v>
      </c>
      <c r="O78" s="378">
        <v>0</v>
      </c>
      <c r="P78" s="378">
        <v>2440</v>
      </c>
      <c r="Q78" s="378">
        <v>1692</v>
      </c>
      <c r="R78" s="378">
        <v>284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1505.13</v>
      </c>
      <c r="AS78" s="378">
        <v>0</v>
      </c>
      <c r="AT78" s="378">
        <v>0</v>
      </c>
      <c r="AU78" s="378">
        <v>0</v>
      </c>
      <c r="AV78" s="378">
        <v>0</v>
      </c>
      <c r="AW78" s="378">
        <v>664</v>
      </c>
    </row>
    <row r="79" spans="3:49" x14ac:dyDescent="0.3">
      <c r="C79" s="378">
        <v>12</v>
      </c>
      <c r="D79" s="378">
        <v>10</v>
      </c>
      <c r="E79" s="378">
        <v>3</v>
      </c>
      <c r="F79" s="378">
        <v>102</v>
      </c>
      <c r="G79" s="378">
        <v>0</v>
      </c>
      <c r="H79" s="378">
        <v>0</v>
      </c>
      <c r="I79" s="378">
        <v>12</v>
      </c>
      <c r="J79" s="378">
        <v>12</v>
      </c>
      <c r="K79" s="378">
        <v>78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12</v>
      </c>
      <c r="D80" s="378">
        <v>10</v>
      </c>
      <c r="E80" s="378">
        <v>4</v>
      </c>
      <c r="F80" s="378">
        <v>459.25</v>
      </c>
      <c r="G80" s="378">
        <v>0</v>
      </c>
      <c r="H80" s="378">
        <v>0</v>
      </c>
      <c r="I80" s="378">
        <v>0</v>
      </c>
      <c r="J80" s="378">
        <v>136</v>
      </c>
      <c r="K80" s="378">
        <v>305</v>
      </c>
      <c r="L80" s="378">
        <v>0</v>
      </c>
      <c r="M80" s="378">
        <v>0</v>
      </c>
      <c r="N80" s="378">
        <v>0</v>
      </c>
      <c r="O80" s="378">
        <v>0</v>
      </c>
      <c r="P80" s="378">
        <v>9</v>
      </c>
      <c r="Q80" s="378">
        <v>9.25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12</v>
      </c>
      <c r="D81" s="378">
        <v>10</v>
      </c>
      <c r="E81" s="378">
        <v>6</v>
      </c>
      <c r="F81" s="378">
        <v>2536159</v>
      </c>
      <c r="G81" s="378">
        <v>0</v>
      </c>
      <c r="H81" s="378">
        <v>0</v>
      </c>
      <c r="I81" s="378">
        <v>27617</v>
      </c>
      <c r="J81" s="378">
        <v>250232</v>
      </c>
      <c r="K81" s="378">
        <v>1123259</v>
      </c>
      <c r="L81" s="378">
        <v>0</v>
      </c>
      <c r="M81" s="378">
        <v>0</v>
      </c>
      <c r="N81" s="378">
        <v>0</v>
      </c>
      <c r="O81" s="378">
        <v>0</v>
      </c>
      <c r="P81" s="378">
        <v>450448</v>
      </c>
      <c r="Q81" s="378">
        <v>344032</v>
      </c>
      <c r="R81" s="378">
        <v>76609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179046</v>
      </c>
      <c r="AS81" s="378">
        <v>0</v>
      </c>
      <c r="AT81" s="378">
        <v>0</v>
      </c>
      <c r="AU81" s="378">
        <v>0</v>
      </c>
      <c r="AV81" s="378">
        <v>0</v>
      </c>
      <c r="AW81" s="378">
        <v>84916</v>
      </c>
    </row>
    <row r="82" spans="3:49" x14ac:dyDescent="0.3">
      <c r="C82" s="378">
        <v>12</v>
      </c>
      <c r="D82" s="378">
        <v>10</v>
      </c>
      <c r="E82" s="378">
        <v>9</v>
      </c>
      <c r="F82" s="378">
        <v>9836</v>
      </c>
      <c r="G82" s="378">
        <v>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2459</v>
      </c>
      <c r="Q82" s="378">
        <v>4918</v>
      </c>
      <c r="R82" s="378">
        <v>2459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12</v>
      </c>
      <c r="D83" s="378">
        <v>10</v>
      </c>
      <c r="E83" s="378">
        <v>10</v>
      </c>
      <c r="F83" s="378">
        <v>200</v>
      </c>
      <c r="G83" s="378">
        <v>0</v>
      </c>
      <c r="H83" s="378">
        <v>0</v>
      </c>
      <c r="I83" s="378">
        <v>0</v>
      </c>
      <c r="J83" s="378">
        <v>200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12</v>
      </c>
      <c r="D84" s="378">
        <v>10</v>
      </c>
      <c r="E84" s="378">
        <v>11</v>
      </c>
      <c r="F84" s="378">
        <v>6316.7938931297704</v>
      </c>
      <c r="G84" s="378">
        <v>0</v>
      </c>
      <c r="H84" s="378">
        <v>0</v>
      </c>
      <c r="I84" s="378">
        <v>0</v>
      </c>
      <c r="J84" s="378">
        <v>3816.7938931297708</v>
      </c>
      <c r="K84" s="378">
        <v>0</v>
      </c>
      <c r="L84" s="378">
        <v>0</v>
      </c>
      <c r="M84" s="378">
        <v>0</v>
      </c>
      <c r="N84" s="378">
        <v>0</v>
      </c>
      <c r="O84" s="378">
        <v>2500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12</v>
      </c>
      <c r="D85" s="378">
        <v>11</v>
      </c>
      <c r="E85" s="378">
        <v>1</v>
      </c>
      <c r="F85" s="378">
        <v>61.95</v>
      </c>
      <c r="G85" s="378">
        <v>0</v>
      </c>
      <c r="H85" s="378">
        <v>0</v>
      </c>
      <c r="I85" s="378">
        <v>0.9</v>
      </c>
      <c r="J85" s="378">
        <v>4.9000000000000004</v>
      </c>
      <c r="K85" s="378">
        <v>12.15</v>
      </c>
      <c r="L85" s="378">
        <v>0</v>
      </c>
      <c r="M85" s="378">
        <v>0</v>
      </c>
      <c r="N85" s="378">
        <v>0</v>
      </c>
      <c r="O85" s="378">
        <v>0</v>
      </c>
      <c r="P85" s="378">
        <v>17</v>
      </c>
      <c r="Q85" s="378">
        <v>12</v>
      </c>
      <c r="R85" s="378">
        <v>2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9</v>
      </c>
      <c r="AS85" s="378">
        <v>0</v>
      </c>
      <c r="AT85" s="378">
        <v>0</v>
      </c>
      <c r="AU85" s="378">
        <v>0</v>
      </c>
      <c r="AV85" s="378">
        <v>0</v>
      </c>
      <c r="AW85" s="378">
        <v>4</v>
      </c>
    </row>
    <row r="86" spans="3:49" x14ac:dyDescent="0.3">
      <c r="C86" s="378">
        <v>12</v>
      </c>
      <c r="D86" s="378">
        <v>11</v>
      </c>
      <c r="E86" s="378">
        <v>2</v>
      </c>
      <c r="F86" s="378">
        <v>9494.5</v>
      </c>
      <c r="G86" s="378">
        <v>0</v>
      </c>
      <c r="H86" s="378">
        <v>0</v>
      </c>
      <c r="I86" s="378">
        <v>160</v>
      </c>
      <c r="J86" s="378">
        <v>728</v>
      </c>
      <c r="K86" s="378">
        <v>1984</v>
      </c>
      <c r="L86" s="378">
        <v>0</v>
      </c>
      <c r="M86" s="378">
        <v>0</v>
      </c>
      <c r="N86" s="378">
        <v>0</v>
      </c>
      <c r="O86" s="378">
        <v>0</v>
      </c>
      <c r="P86" s="378">
        <v>2376.25</v>
      </c>
      <c r="Q86" s="378">
        <v>1916</v>
      </c>
      <c r="R86" s="378">
        <v>312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1414.25</v>
      </c>
      <c r="AS86" s="378">
        <v>0</v>
      </c>
      <c r="AT86" s="378">
        <v>0</v>
      </c>
      <c r="AU86" s="378">
        <v>0</v>
      </c>
      <c r="AV86" s="378">
        <v>0</v>
      </c>
      <c r="AW86" s="378">
        <v>604</v>
      </c>
    </row>
    <row r="87" spans="3:49" x14ac:dyDescent="0.3">
      <c r="C87" s="378">
        <v>12</v>
      </c>
      <c r="D87" s="378">
        <v>11</v>
      </c>
      <c r="E87" s="378">
        <v>3</v>
      </c>
      <c r="F87" s="378">
        <v>114.5</v>
      </c>
      <c r="G87" s="378">
        <v>0</v>
      </c>
      <c r="H87" s="378">
        <v>0</v>
      </c>
      <c r="I87" s="378">
        <v>16</v>
      </c>
      <c r="J87" s="378">
        <v>16</v>
      </c>
      <c r="K87" s="378">
        <v>82.5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12</v>
      </c>
      <c r="D88" s="378">
        <v>11</v>
      </c>
      <c r="E88" s="378">
        <v>4</v>
      </c>
      <c r="F88" s="378">
        <v>466.5</v>
      </c>
      <c r="G88" s="378">
        <v>0</v>
      </c>
      <c r="H88" s="378">
        <v>0</v>
      </c>
      <c r="I88" s="378">
        <v>0</v>
      </c>
      <c r="J88" s="378">
        <v>154.5</v>
      </c>
      <c r="K88" s="378">
        <v>301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11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12</v>
      </c>
      <c r="D89" s="378">
        <v>11</v>
      </c>
      <c r="E89" s="378">
        <v>6</v>
      </c>
      <c r="F89" s="378">
        <v>3122560</v>
      </c>
      <c r="G89" s="378">
        <v>0</v>
      </c>
      <c r="H89" s="378">
        <v>0</v>
      </c>
      <c r="I89" s="378">
        <v>35767</v>
      </c>
      <c r="J89" s="378">
        <v>297540</v>
      </c>
      <c r="K89" s="378">
        <v>1355005</v>
      </c>
      <c r="L89" s="378">
        <v>0</v>
      </c>
      <c r="M89" s="378">
        <v>0</v>
      </c>
      <c r="N89" s="378">
        <v>0</v>
      </c>
      <c r="O89" s="378">
        <v>0</v>
      </c>
      <c r="P89" s="378">
        <v>554081</v>
      </c>
      <c r="Q89" s="378">
        <v>484493</v>
      </c>
      <c r="R89" s="378">
        <v>96298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201773</v>
      </c>
      <c r="AS89" s="378">
        <v>0</v>
      </c>
      <c r="AT89" s="378">
        <v>0</v>
      </c>
      <c r="AU89" s="378">
        <v>0</v>
      </c>
      <c r="AV89" s="378">
        <v>0</v>
      </c>
      <c r="AW89" s="378">
        <v>97603</v>
      </c>
    </row>
    <row r="90" spans="3:49" x14ac:dyDescent="0.3">
      <c r="C90" s="378">
        <v>12</v>
      </c>
      <c r="D90" s="378">
        <v>11</v>
      </c>
      <c r="E90" s="378">
        <v>7</v>
      </c>
      <c r="F90" s="378">
        <v>35095</v>
      </c>
      <c r="G90" s="378">
        <v>0</v>
      </c>
      <c r="H90" s="378">
        <v>0</v>
      </c>
      <c r="I90" s="378">
        <v>0</v>
      </c>
      <c r="J90" s="378">
        <v>17000</v>
      </c>
      <c r="K90" s="378">
        <v>15000</v>
      </c>
      <c r="L90" s="378">
        <v>0</v>
      </c>
      <c r="M90" s="378">
        <v>0</v>
      </c>
      <c r="N90" s="378">
        <v>0</v>
      </c>
      <c r="O90" s="378">
        <v>0</v>
      </c>
      <c r="P90" s="378">
        <v>3095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12</v>
      </c>
      <c r="D91" s="378">
        <v>11</v>
      </c>
      <c r="E91" s="378">
        <v>8</v>
      </c>
      <c r="F91" s="378">
        <v>99000</v>
      </c>
      <c r="G91" s="378">
        <v>0</v>
      </c>
      <c r="H91" s="378">
        <v>0</v>
      </c>
      <c r="I91" s="378">
        <v>0</v>
      </c>
      <c r="J91" s="378">
        <v>0</v>
      </c>
      <c r="K91" s="378">
        <v>99000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12</v>
      </c>
      <c r="D92" s="378">
        <v>11</v>
      </c>
      <c r="E92" s="378">
        <v>9</v>
      </c>
      <c r="F92" s="378">
        <v>682814</v>
      </c>
      <c r="G92" s="378">
        <v>0</v>
      </c>
      <c r="H92" s="378">
        <v>0</v>
      </c>
      <c r="I92" s="378">
        <v>7611</v>
      </c>
      <c r="J92" s="378">
        <v>69451</v>
      </c>
      <c r="K92" s="378">
        <v>264242</v>
      </c>
      <c r="L92" s="378">
        <v>0</v>
      </c>
      <c r="M92" s="378">
        <v>0</v>
      </c>
      <c r="N92" s="378">
        <v>0</v>
      </c>
      <c r="O92" s="378">
        <v>0</v>
      </c>
      <c r="P92" s="378">
        <v>131078</v>
      </c>
      <c r="Q92" s="378">
        <v>117484</v>
      </c>
      <c r="R92" s="378">
        <v>21445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50754</v>
      </c>
      <c r="AS92" s="378">
        <v>0</v>
      </c>
      <c r="AT92" s="378">
        <v>0</v>
      </c>
      <c r="AU92" s="378">
        <v>0</v>
      </c>
      <c r="AV92" s="378">
        <v>0</v>
      </c>
      <c r="AW92" s="378">
        <v>20749</v>
      </c>
    </row>
    <row r="93" spans="3:49" x14ac:dyDescent="0.3">
      <c r="C93" s="378">
        <v>12</v>
      </c>
      <c r="D93" s="378">
        <v>11</v>
      </c>
      <c r="E93" s="378">
        <v>10</v>
      </c>
      <c r="F93" s="378">
        <v>3400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378">
        <v>0</v>
      </c>
      <c r="M93" s="378">
        <v>0</v>
      </c>
      <c r="N93" s="378">
        <v>0</v>
      </c>
      <c r="O93" s="378">
        <v>3400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12</v>
      </c>
      <c r="D94" s="378">
        <v>11</v>
      </c>
      <c r="E94" s="378">
        <v>11</v>
      </c>
      <c r="F94" s="378">
        <v>6316.7938931297704</v>
      </c>
      <c r="G94" s="378">
        <v>0</v>
      </c>
      <c r="H94" s="378">
        <v>0</v>
      </c>
      <c r="I94" s="378">
        <v>0</v>
      </c>
      <c r="J94" s="378">
        <v>3816.7938931297708</v>
      </c>
      <c r="K94" s="378">
        <v>0</v>
      </c>
      <c r="L94" s="378">
        <v>0</v>
      </c>
      <c r="M94" s="378">
        <v>0</v>
      </c>
      <c r="N94" s="378">
        <v>0</v>
      </c>
      <c r="O94" s="378">
        <v>2500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5302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8896690</v>
      </c>
      <c r="C3" s="351">
        <f t="shared" ref="C3:R3" si="0">SUBTOTAL(9,C6:C1048576)</f>
        <v>6</v>
      </c>
      <c r="D3" s="351">
        <f>SUBTOTAL(9,D6:D1048576)/2</f>
        <v>10371675.230000002</v>
      </c>
      <c r="E3" s="351">
        <f t="shared" si="0"/>
        <v>5.8728280415056622</v>
      </c>
      <c r="F3" s="351">
        <f>SUBTOTAL(9,F6:F1048576)/2</f>
        <v>12014322.220000003</v>
      </c>
      <c r="G3" s="352">
        <f>IF(B3&lt;&gt;0,F3/B3,"")</f>
        <v>1.3504260820597327</v>
      </c>
      <c r="H3" s="353">
        <f t="shared" si="0"/>
        <v>1648903.9499999997</v>
      </c>
      <c r="I3" s="351">
        <f t="shared" si="0"/>
        <v>3</v>
      </c>
      <c r="J3" s="351">
        <f t="shared" si="0"/>
        <v>1447443.8199999987</v>
      </c>
      <c r="K3" s="351">
        <f t="shared" si="0"/>
        <v>10.850437367210201</v>
      </c>
      <c r="L3" s="351">
        <f t="shared" si="0"/>
        <v>11153764.330000008</v>
      </c>
      <c r="M3" s="354">
        <f>IF(H3&lt;&gt;0,L3/H3,"")</f>
        <v>6.7643505432805888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5297</v>
      </c>
      <c r="B6" s="794"/>
      <c r="C6" s="737"/>
      <c r="D6" s="794">
        <v>35</v>
      </c>
      <c r="E6" s="737"/>
      <c r="F6" s="794"/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5298</v>
      </c>
      <c r="B7" s="795">
        <v>7309194</v>
      </c>
      <c r="C7" s="662">
        <v>1</v>
      </c>
      <c r="D7" s="795">
        <v>8937877.5800000019</v>
      </c>
      <c r="E7" s="662">
        <v>1.2228267001806221</v>
      </c>
      <c r="F7" s="795">
        <v>10295558.570000002</v>
      </c>
      <c r="G7" s="678">
        <v>1.4085764545311019</v>
      </c>
      <c r="H7" s="795">
        <v>1637271.7799999998</v>
      </c>
      <c r="I7" s="662">
        <v>1</v>
      </c>
      <c r="J7" s="795">
        <v>1426343.5799999987</v>
      </c>
      <c r="K7" s="662">
        <v>0.8711709304609152</v>
      </c>
      <c r="L7" s="795">
        <v>11149046.950000007</v>
      </c>
      <c r="M7" s="678">
        <v>6.8095273406593551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90" t="s">
        <v>5299</v>
      </c>
      <c r="B8" s="795">
        <v>1282957</v>
      </c>
      <c r="C8" s="662">
        <v>1</v>
      </c>
      <c r="D8" s="795">
        <v>1191075.6600000001</v>
      </c>
      <c r="E8" s="662">
        <v>0.92838314924038778</v>
      </c>
      <c r="F8" s="795">
        <v>1500437.9900000002</v>
      </c>
      <c r="G8" s="678">
        <v>1.1695154163389734</v>
      </c>
      <c r="H8" s="795">
        <v>1256.6500000000001</v>
      </c>
      <c r="I8" s="662">
        <v>1</v>
      </c>
      <c r="J8" s="795">
        <v>11360.84</v>
      </c>
      <c r="K8" s="662">
        <v>9.0405761349620022</v>
      </c>
      <c r="L8" s="795">
        <v>1245.4000000000001</v>
      </c>
      <c r="M8" s="678">
        <v>0.99104762662634782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90" t="s">
        <v>5300</v>
      </c>
      <c r="B9" s="795">
        <v>155220</v>
      </c>
      <c r="C9" s="662">
        <v>1</v>
      </c>
      <c r="D9" s="795">
        <v>164097.99</v>
      </c>
      <c r="E9" s="662">
        <v>1.05719617317356</v>
      </c>
      <c r="F9" s="795">
        <v>109085.66</v>
      </c>
      <c r="G9" s="678">
        <v>0.70278095606236313</v>
      </c>
      <c r="H9" s="795"/>
      <c r="I9" s="662"/>
      <c r="J9" s="795"/>
      <c r="K9" s="662"/>
      <c r="L9" s="795">
        <v>1665</v>
      </c>
      <c r="M9" s="678"/>
      <c r="N9" s="795"/>
      <c r="O9" s="662"/>
      <c r="P9" s="795"/>
      <c r="Q9" s="662"/>
      <c r="R9" s="795"/>
      <c r="S9" s="701"/>
    </row>
    <row r="10" spans="1:19" ht="14.4" customHeight="1" thickBot="1" x14ac:dyDescent="0.35">
      <c r="A10" s="797" t="s">
        <v>5301</v>
      </c>
      <c r="B10" s="796">
        <v>149319</v>
      </c>
      <c r="C10" s="668">
        <v>1</v>
      </c>
      <c r="D10" s="796">
        <v>78589</v>
      </c>
      <c r="E10" s="668">
        <v>0.52631614195112475</v>
      </c>
      <c r="F10" s="796">
        <v>109240</v>
      </c>
      <c r="G10" s="679">
        <v>0.7315880765341316</v>
      </c>
      <c r="H10" s="796">
        <v>10375.52</v>
      </c>
      <c r="I10" s="668">
        <v>1</v>
      </c>
      <c r="J10" s="796">
        <v>9739.4</v>
      </c>
      <c r="K10" s="668">
        <v>0.93869030178728385</v>
      </c>
      <c r="L10" s="796">
        <v>1806.98</v>
      </c>
      <c r="M10" s="679">
        <v>0.17415801810415285</v>
      </c>
      <c r="N10" s="796"/>
      <c r="O10" s="668"/>
      <c r="P10" s="796"/>
      <c r="Q10" s="668"/>
      <c r="R10" s="796"/>
      <c r="S10" s="702"/>
    </row>
    <row r="11" spans="1:19" ht="14.4" customHeight="1" thickBot="1" x14ac:dyDescent="0.35"/>
    <row r="12" spans="1:19" ht="14.4" customHeight="1" x14ac:dyDescent="0.3">
      <c r="A12" s="751" t="s">
        <v>552</v>
      </c>
      <c r="B12" s="794">
        <v>7357741</v>
      </c>
      <c r="C12" s="737">
        <v>1</v>
      </c>
      <c r="D12" s="794">
        <v>8954079.290000001</v>
      </c>
      <c r="E12" s="737">
        <v>1.216960380910391</v>
      </c>
      <c r="F12" s="794">
        <v>10436853.260000002</v>
      </c>
      <c r="G12" s="742">
        <v>1.4184860896843206</v>
      </c>
      <c r="H12" s="794"/>
      <c r="I12" s="737"/>
      <c r="J12" s="794"/>
      <c r="K12" s="737"/>
      <c r="L12" s="794"/>
      <c r="M12" s="742"/>
      <c r="N12" s="794"/>
      <c r="O12" s="737"/>
      <c r="P12" s="794"/>
      <c r="Q12" s="737"/>
      <c r="R12" s="794"/>
      <c r="S12" s="235"/>
    </row>
    <row r="13" spans="1:19" ht="14.4" customHeight="1" thickBot="1" x14ac:dyDescent="0.35">
      <c r="A13" s="797" t="s">
        <v>558</v>
      </c>
      <c r="B13" s="796">
        <v>1538949</v>
      </c>
      <c r="C13" s="668">
        <v>1</v>
      </c>
      <c r="D13" s="796">
        <v>1417595.94</v>
      </c>
      <c r="E13" s="668">
        <v>0.92114549604957663</v>
      </c>
      <c r="F13" s="796">
        <v>1577468.9600000004</v>
      </c>
      <c r="G13" s="679">
        <v>1.0250300432308026</v>
      </c>
      <c r="H13" s="796"/>
      <c r="I13" s="668"/>
      <c r="J13" s="796"/>
      <c r="K13" s="668"/>
      <c r="L13" s="796"/>
      <c r="M13" s="679"/>
      <c r="N13" s="796"/>
      <c r="O13" s="668"/>
      <c r="P13" s="796"/>
      <c r="Q13" s="668"/>
      <c r="R13" s="796"/>
      <c r="S13" s="702"/>
    </row>
    <row r="14" spans="1:19" ht="14.4" customHeight="1" x14ac:dyDescent="0.3">
      <c r="A14" s="716" t="s">
        <v>2362</v>
      </c>
    </row>
    <row r="15" spans="1:19" ht="14.4" customHeight="1" x14ac:dyDescent="0.3">
      <c r="A15" s="717" t="s">
        <v>2363</v>
      </c>
    </row>
    <row r="16" spans="1:19" ht="14.4" customHeight="1" x14ac:dyDescent="0.3">
      <c r="A16" s="716" t="s">
        <v>5303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5306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47986</v>
      </c>
      <c r="C3" s="468">
        <f t="shared" si="0"/>
        <v>56394</v>
      </c>
      <c r="D3" s="468">
        <f t="shared" si="0"/>
        <v>60525</v>
      </c>
      <c r="E3" s="353">
        <f t="shared" si="0"/>
        <v>8896690</v>
      </c>
      <c r="F3" s="351">
        <f t="shared" si="0"/>
        <v>10371675.23</v>
      </c>
      <c r="G3" s="469">
        <f t="shared" si="0"/>
        <v>12014322.220000001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5304</v>
      </c>
      <c r="B6" s="229">
        <v>1366</v>
      </c>
      <c r="C6" s="229">
        <v>7936</v>
      </c>
      <c r="D6" s="229">
        <v>2969</v>
      </c>
      <c r="E6" s="794">
        <v>134155</v>
      </c>
      <c r="F6" s="794">
        <v>283145.96999999991</v>
      </c>
      <c r="G6" s="798">
        <v>556066.99000000011</v>
      </c>
    </row>
    <row r="7" spans="1:7" ht="14.4" customHeight="1" x14ac:dyDescent="0.3">
      <c r="A7" s="690" t="s">
        <v>2365</v>
      </c>
      <c r="B7" s="665">
        <v>277</v>
      </c>
      <c r="C7" s="665">
        <v>15</v>
      </c>
      <c r="D7" s="665"/>
      <c r="E7" s="795">
        <v>168857</v>
      </c>
      <c r="F7" s="795">
        <v>15006</v>
      </c>
      <c r="G7" s="799"/>
    </row>
    <row r="8" spans="1:7" ht="14.4" customHeight="1" x14ac:dyDescent="0.3">
      <c r="A8" s="690" t="s">
        <v>2366</v>
      </c>
      <c r="B8" s="665">
        <v>3345</v>
      </c>
      <c r="C8" s="665">
        <v>3789</v>
      </c>
      <c r="D8" s="665">
        <v>5069</v>
      </c>
      <c r="E8" s="795">
        <v>674550</v>
      </c>
      <c r="F8" s="795">
        <v>889302.67999999993</v>
      </c>
      <c r="G8" s="799">
        <v>1134898.9899999998</v>
      </c>
    </row>
    <row r="9" spans="1:7" ht="14.4" customHeight="1" x14ac:dyDescent="0.3">
      <c r="A9" s="690" t="s">
        <v>2367</v>
      </c>
      <c r="B9" s="665">
        <v>354</v>
      </c>
      <c r="C9" s="665">
        <v>376</v>
      </c>
      <c r="D9" s="665">
        <v>225</v>
      </c>
      <c r="E9" s="795">
        <v>65146</v>
      </c>
      <c r="F9" s="795">
        <v>99663.99</v>
      </c>
      <c r="G9" s="799">
        <v>34557.68</v>
      </c>
    </row>
    <row r="10" spans="1:7" ht="14.4" customHeight="1" x14ac:dyDescent="0.3">
      <c r="A10" s="690" t="s">
        <v>2368</v>
      </c>
      <c r="B10" s="665">
        <v>1311</v>
      </c>
      <c r="C10" s="665">
        <v>1681</v>
      </c>
      <c r="D10" s="665">
        <v>2324</v>
      </c>
      <c r="E10" s="795">
        <v>214679</v>
      </c>
      <c r="F10" s="795">
        <v>365045.67</v>
      </c>
      <c r="G10" s="799">
        <v>434527.99</v>
      </c>
    </row>
    <row r="11" spans="1:7" ht="14.4" customHeight="1" x14ac:dyDescent="0.3">
      <c r="A11" s="690" t="s">
        <v>2369</v>
      </c>
      <c r="B11" s="665">
        <v>869</v>
      </c>
      <c r="C11" s="665">
        <v>835</v>
      </c>
      <c r="D11" s="665">
        <v>620</v>
      </c>
      <c r="E11" s="795">
        <v>125876</v>
      </c>
      <c r="F11" s="795">
        <v>128488.67</v>
      </c>
      <c r="G11" s="799">
        <v>138149</v>
      </c>
    </row>
    <row r="12" spans="1:7" ht="14.4" customHeight="1" x14ac:dyDescent="0.3">
      <c r="A12" s="690" t="s">
        <v>2370</v>
      </c>
      <c r="B12" s="665">
        <v>1183</v>
      </c>
      <c r="C12" s="665">
        <v>1389</v>
      </c>
      <c r="D12" s="665">
        <v>3975</v>
      </c>
      <c r="E12" s="795">
        <v>314678</v>
      </c>
      <c r="F12" s="795">
        <v>441409.01000000007</v>
      </c>
      <c r="G12" s="799">
        <v>991178.32999999984</v>
      </c>
    </row>
    <row r="13" spans="1:7" ht="14.4" customHeight="1" x14ac:dyDescent="0.3">
      <c r="A13" s="690" t="s">
        <v>2371</v>
      </c>
      <c r="B13" s="665">
        <v>596</v>
      </c>
      <c r="C13" s="665">
        <v>770</v>
      </c>
      <c r="D13" s="665">
        <v>1476</v>
      </c>
      <c r="E13" s="795">
        <v>164926</v>
      </c>
      <c r="F13" s="795">
        <v>271679.98999999993</v>
      </c>
      <c r="G13" s="799">
        <v>316572.98000000004</v>
      </c>
    </row>
    <row r="14" spans="1:7" ht="14.4" customHeight="1" x14ac:dyDescent="0.3">
      <c r="A14" s="690" t="s">
        <v>2373</v>
      </c>
      <c r="B14" s="665">
        <v>3396</v>
      </c>
      <c r="C14" s="665">
        <v>3005</v>
      </c>
      <c r="D14" s="665">
        <v>3286</v>
      </c>
      <c r="E14" s="795">
        <v>449254</v>
      </c>
      <c r="F14" s="795">
        <v>456492</v>
      </c>
      <c r="G14" s="799">
        <v>479161.31000000006</v>
      </c>
    </row>
    <row r="15" spans="1:7" ht="14.4" customHeight="1" x14ac:dyDescent="0.3">
      <c r="A15" s="690" t="s">
        <v>2374</v>
      </c>
      <c r="B15" s="665">
        <v>3025</v>
      </c>
      <c r="C15" s="665">
        <v>3678</v>
      </c>
      <c r="D15" s="665">
        <v>5139</v>
      </c>
      <c r="E15" s="795">
        <v>655556</v>
      </c>
      <c r="F15" s="795">
        <v>956010.66</v>
      </c>
      <c r="G15" s="799">
        <v>1158665.67</v>
      </c>
    </row>
    <row r="16" spans="1:7" ht="14.4" customHeight="1" x14ac:dyDescent="0.3">
      <c r="A16" s="690" t="s">
        <v>2375</v>
      </c>
      <c r="B16" s="665">
        <v>2538</v>
      </c>
      <c r="C16" s="665">
        <v>2627</v>
      </c>
      <c r="D16" s="665">
        <v>2796</v>
      </c>
      <c r="E16" s="795">
        <v>578243</v>
      </c>
      <c r="F16" s="795">
        <v>595479.99</v>
      </c>
      <c r="G16" s="799">
        <v>700973.31999999983</v>
      </c>
    </row>
    <row r="17" spans="1:7" ht="14.4" customHeight="1" x14ac:dyDescent="0.3">
      <c r="A17" s="690" t="s">
        <v>2376</v>
      </c>
      <c r="B17" s="665">
        <v>933</v>
      </c>
      <c r="C17" s="665">
        <v>507</v>
      </c>
      <c r="D17" s="665">
        <v>519</v>
      </c>
      <c r="E17" s="795">
        <v>219658</v>
      </c>
      <c r="F17" s="795">
        <v>209396.97999999995</v>
      </c>
      <c r="G17" s="799">
        <v>114934.33</v>
      </c>
    </row>
    <row r="18" spans="1:7" ht="14.4" customHeight="1" x14ac:dyDescent="0.3">
      <c r="A18" s="690" t="s">
        <v>2377</v>
      </c>
      <c r="B18" s="665"/>
      <c r="C18" s="665"/>
      <c r="D18" s="665">
        <v>821</v>
      </c>
      <c r="E18" s="795"/>
      <c r="F18" s="795"/>
      <c r="G18" s="799">
        <v>241071.00000000003</v>
      </c>
    </row>
    <row r="19" spans="1:7" ht="14.4" customHeight="1" x14ac:dyDescent="0.3">
      <c r="A19" s="690" t="s">
        <v>2378</v>
      </c>
      <c r="B19" s="665">
        <v>7461</v>
      </c>
      <c r="C19" s="665">
        <v>6369</v>
      </c>
      <c r="D19" s="665">
        <v>6555</v>
      </c>
      <c r="E19" s="795">
        <v>1407851</v>
      </c>
      <c r="F19" s="795">
        <v>1143192.32</v>
      </c>
      <c r="G19" s="799">
        <v>965932.34</v>
      </c>
    </row>
    <row r="20" spans="1:7" ht="14.4" customHeight="1" x14ac:dyDescent="0.3">
      <c r="A20" s="690" t="s">
        <v>2379</v>
      </c>
      <c r="B20" s="665">
        <v>1740</v>
      </c>
      <c r="C20" s="665">
        <v>2181</v>
      </c>
      <c r="D20" s="665">
        <v>2034</v>
      </c>
      <c r="E20" s="795">
        <v>138927</v>
      </c>
      <c r="F20" s="795">
        <v>257440</v>
      </c>
      <c r="G20" s="799">
        <v>256386.99999999997</v>
      </c>
    </row>
    <row r="21" spans="1:7" ht="14.4" customHeight="1" x14ac:dyDescent="0.3">
      <c r="A21" s="690" t="s">
        <v>2380</v>
      </c>
      <c r="B21" s="665">
        <v>7498</v>
      </c>
      <c r="C21" s="665">
        <v>7882</v>
      </c>
      <c r="D21" s="665">
        <v>8826</v>
      </c>
      <c r="E21" s="795">
        <v>1167817</v>
      </c>
      <c r="F21" s="795">
        <v>1207587.67</v>
      </c>
      <c r="G21" s="799">
        <v>1294132.3200000003</v>
      </c>
    </row>
    <row r="22" spans="1:7" ht="14.4" customHeight="1" x14ac:dyDescent="0.3">
      <c r="A22" s="690" t="s">
        <v>2381</v>
      </c>
      <c r="B22" s="665">
        <v>542</v>
      </c>
      <c r="C22" s="665">
        <v>1358</v>
      </c>
      <c r="D22" s="665">
        <v>921</v>
      </c>
      <c r="E22" s="795">
        <v>122829</v>
      </c>
      <c r="F22" s="795">
        <v>319040.99</v>
      </c>
      <c r="G22" s="799">
        <v>252023.65999999997</v>
      </c>
    </row>
    <row r="23" spans="1:7" ht="14.4" customHeight="1" x14ac:dyDescent="0.3">
      <c r="A23" s="690" t="s">
        <v>2382</v>
      </c>
      <c r="B23" s="665">
        <v>1086</v>
      </c>
      <c r="C23" s="665">
        <v>1090</v>
      </c>
      <c r="D23" s="665">
        <v>1201</v>
      </c>
      <c r="E23" s="795">
        <v>181339</v>
      </c>
      <c r="F23" s="795">
        <v>176886</v>
      </c>
      <c r="G23" s="799">
        <v>216571.67000000004</v>
      </c>
    </row>
    <row r="24" spans="1:7" ht="14.4" customHeight="1" x14ac:dyDescent="0.3">
      <c r="A24" s="690" t="s">
        <v>2383</v>
      </c>
      <c r="B24" s="665">
        <v>1455</v>
      </c>
      <c r="C24" s="665">
        <v>1567</v>
      </c>
      <c r="D24" s="665">
        <v>1284</v>
      </c>
      <c r="E24" s="795">
        <v>298982</v>
      </c>
      <c r="F24" s="795">
        <v>357635.99</v>
      </c>
      <c r="G24" s="799">
        <v>197062.66</v>
      </c>
    </row>
    <row r="25" spans="1:7" ht="14.4" customHeight="1" x14ac:dyDescent="0.3">
      <c r="A25" s="690" t="s">
        <v>2384</v>
      </c>
      <c r="B25" s="665"/>
      <c r="C25" s="665">
        <v>323</v>
      </c>
      <c r="D25" s="665">
        <v>910</v>
      </c>
      <c r="E25" s="795"/>
      <c r="F25" s="795">
        <v>128208.66</v>
      </c>
      <c r="G25" s="799">
        <v>268516.3600000001</v>
      </c>
    </row>
    <row r="26" spans="1:7" ht="14.4" customHeight="1" x14ac:dyDescent="0.3">
      <c r="A26" s="690" t="s">
        <v>2385</v>
      </c>
      <c r="B26" s="665">
        <v>3730</v>
      </c>
      <c r="C26" s="665">
        <v>3892</v>
      </c>
      <c r="D26" s="665">
        <v>3077</v>
      </c>
      <c r="E26" s="795">
        <v>500586</v>
      </c>
      <c r="F26" s="795">
        <v>591134.01</v>
      </c>
      <c r="G26" s="799">
        <v>483879.66000000003</v>
      </c>
    </row>
    <row r="27" spans="1:7" ht="14.4" customHeight="1" x14ac:dyDescent="0.3">
      <c r="A27" s="690" t="s">
        <v>2386</v>
      </c>
      <c r="B27" s="665">
        <v>4622</v>
      </c>
      <c r="C27" s="665">
        <v>4380</v>
      </c>
      <c r="D27" s="665">
        <v>5324</v>
      </c>
      <c r="E27" s="795">
        <v>1119701</v>
      </c>
      <c r="F27" s="795">
        <v>1236342.32</v>
      </c>
      <c r="G27" s="799">
        <v>1433605.6500000001</v>
      </c>
    </row>
    <row r="28" spans="1:7" ht="14.4" customHeight="1" x14ac:dyDescent="0.3">
      <c r="A28" s="690" t="s">
        <v>5305</v>
      </c>
      <c r="B28" s="665">
        <v>2</v>
      </c>
      <c r="C28" s="665"/>
      <c r="D28" s="665"/>
      <c r="E28" s="795">
        <v>344</v>
      </c>
      <c r="F28" s="795"/>
      <c r="G28" s="799"/>
    </row>
    <row r="29" spans="1:7" ht="14.4" customHeight="1" x14ac:dyDescent="0.3">
      <c r="A29" s="690" t="s">
        <v>2387</v>
      </c>
      <c r="B29" s="665">
        <v>657</v>
      </c>
      <c r="C29" s="665">
        <v>744</v>
      </c>
      <c r="D29" s="665">
        <v>969</v>
      </c>
      <c r="E29" s="795">
        <v>192736</v>
      </c>
      <c r="F29" s="795">
        <v>243085.65999999997</v>
      </c>
      <c r="G29" s="799">
        <v>297494.32999999996</v>
      </c>
    </row>
    <row r="30" spans="1:7" ht="14.4" customHeight="1" thickBot="1" x14ac:dyDescent="0.35">
      <c r="A30" s="797" t="s">
        <v>2388</v>
      </c>
      <c r="B30" s="671"/>
      <c r="C30" s="671"/>
      <c r="D30" s="671">
        <v>205</v>
      </c>
      <c r="E30" s="796"/>
      <c r="F30" s="796"/>
      <c r="G30" s="800">
        <v>47958.98000000001</v>
      </c>
    </row>
    <row r="31" spans="1:7" ht="14.4" customHeight="1" x14ac:dyDescent="0.3">
      <c r="A31" s="716" t="s">
        <v>2362</v>
      </c>
    </row>
    <row r="32" spans="1:7" ht="14.4" customHeight="1" x14ac:dyDescent="0.3">
      <c r="A32" s="717" t="s">
        <v>2363</v>
      </c>
    </row>
    <row r="33" spans="1:1" ht="14.4" customHeight="1" x14ac:dyDescent="0.3">
      <c r="A33" s="716" t="s">
        <v>5303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48438.7</v>
      </c>
      <c r="G3" s="212">
        <f t="shared" si="0"/>
        <v>10545593.949999999</v>
      </c>
      <c r="H3" s="78"/>
      <c r="I3" s="78"/>
      <c r="J3" s="212">
        <f t="shared" si="0"/>
        <v>56868.42</v>
      </c>
      <c r="K3" s="212">
        <f t="shared" si="0"/>
        <v>11819119.050000003</v>
      </c>
      <c r="L3" s="78"/>
      <c r="M3" s="78"/>
      <c r="N3" s="212">
        <f t="shared" si="0"/>
        <v>64207.44</v>
      </c>
      <c r="O3" s="212">
        <f t="shared" si="0"/>
        <v>23168086.550000001</v>
      </c>
      <c r="P3" s="79">
        <f>IF(G3=0,0,O3/G3)</f>
        <v>2.1969446822860084</v>
      </c>
      <c r="Q3" s="213">
        <f>IF(N3=0,0,O3/N3)</f>
        <v>360.83180625173657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5307</v>
      </c>
      <c r="B6" s="737" t="s">
        <v>552</v>
      </c>
      <c r="C6" s="737" t="s">
        <v>5308</v>
      </c>
      <c r="D6" s="737" t="s">
        <v>5309</v>
      </c>
      <c r="E6" s="737" t="s">
        <v>5310</v>
      </c>
      <c r="F6" s="229"/>
      <c r="G6" s="229"/>
      <c r="H6" s="737"/>
      <c r="I6" s="737"/>
      <c r="J6" s="229">
        <v>1</v>
      </c>
      <c r="K6" s="229">
        <v>35</v>
      </c>
      <c r="L6" s="737"/>
      <c r="M6" s="737">
        <v>35</v>
      </c>
      <c r="N6" s="229"/>
      <c r="O6" s="229"/>
      <c r="P6" s="742"/>
      <c r="Q6" s="750"/>
    </row>
    <row r="7" spans="1:17" ht="14.4" customHeight="1" x14ac:dyDescent="0.3">
      <c r="A7" s="661" t="s">
        <v>5311</v>
      </c>
      <c r="B7" s="662" t="s">
        <v>552</v>
      </c>
      <c r="C7" s="662" t="s">
        <v>5312</v>
      </c>
      <c r="D7" s="662" t="s">
        <v>5313</v>
      </c>
      <c r="E7" s="662" t="s">
        <v>4166</v>
      </c>
      <c r="F7" s="665">
        <v>0.30000000000000004</v>
      </c>
      <c r="G7" s="665">
        <v>47.37</v>
      </c>
      <c r="H7" s="662">
        <v>1</v>
      </c>
      <c r="I7" s="662">
        <v>157.89999999999998</v>
      </c>
      <c r="J7" s="665">
        <v>1.3</v>
      </c>
      <c r="K7" s="665">
        <v>196.38</v>
      </c>
      <c r="L7" s="662">
        <v>4.1456618112729577</v>
      </c>
      <c r="M7" s="662">
        <v>151.06153846153845</v>
      </c>
      <c r="N7" s="665">
        <v>0.89999999999999991</v>
      </c>
      <c r="O7" s="665">
        <v>135.91</v>
      </c>
      <c r="P7" s="678">
        <v>2.8691154739286469</v>
      </c>
      <c r="Q7" s="666">
        <v>151.01111111111112</v>
      </c>
    </row>
    <row r="8" spans="1:17" ht="14.4" customHeight="1" x14ac:dyDescent="0.3">
      <c r="A8" s="661" t="s">
        <v>5311</v>
      </c>
      <c r="B8" s="662" t="s">
        <v>552</v>
      </c>
      <c r="C8" s="662" t="s">
        <v>5312</v>
      </c>
      <c r="D8" s="662" t="s">
        <v>5314</v>
      </c>
      <c r="E8" s="662" t="s">
        <v>2076</v>
      </c>
      <c r="F8" s="665">
        <v>40</v>
      </c>
      <c r="G8" s="665">
        <v>333689.59999999998</v>
      </c>
      <c r="H8" s="662">
        <v>1</v>
      </c>
      <c r="I8" s="662">
        <v>8342.24</v>
      </c>
      <c r="J8" s="665">
        <v>46</v>
      </c>
      <c r="K8" s="665">
        <v>331895.23</v>
      </c>
      <c r="L8" s="662">
        <v>0.99462263732522682</v>
      </c>
      <c r="M8" s="662">
        <v>7215.1136956521732</v>
      </c>
      <c r="N8" s="665">
        <v>62</v>
      </c>
      <c r="O8" s="665">
        <v>395097.47999999992</v>
      </c>
      <c r="P8" s="678">
        <v>1.184026951993709</v>
      </c>
      <c r="Q8" s="666">
        <v>6372.5399999999991</v>
      </c>
    </row>
    <row r="9" spans="1:17" ht="14.4" customHeight="1" x14ac:dyDescent="0.3">
      <c r="A9" s="661" t="s">
        <v>5311</v>
      </c>
      <c r="B9" s="662" t="s">
        <v>552</v>
      </c>
      <c r="C9" s="662" t="s">
        <v>5312</v>
      </c>
      <c r="D9" s="662" t="s">
        <v>5315</v>
      </c>
      <c r="E9" s="662" t="s">
        <v>1154</v>
      </c>
      <c r="F9" s="665">
        <v>18.999999999999996</v>
      </c>
      <c r="G9" s="665">
        <v>1068.9000000000001</v>
      </c>
      <c r="H9" s="662">
        <v>1</v>
      </c>
      <c r="I9" s="662">
        <v>56.257894736842118</v>
      </c>
      <c r="J9" s="665">
        <v>26.8</v>
      </c>
      <c r="K9" s="665">
        <v>1441.87</v>
      </c>
      <c r="L9" s="662">
        <v>1.3489288053138739</v>
      </c>
      <c r="M9" s="662">
        <v>53.801119402985066</v>
      </c>
      <c r="N9" s="665">
        <v>36.20000000000001</v>
      </c>
      <c r="O9" s="665">
        <v>2017.2299999999993</v>
      </c>
      <c r="P9" s="678">
        <v>1.8872017962391237</v>
      </c>
      <c r="Q9" s="666">
        <v>55.724585635359084</v>
      </c>
    </row>
    <row r="10" spans="1:17" ht="14.4" customHeight="1" x14ac:dyDescent="0.3">
      <c r="A10" s="661" t="s">
        <v>5311</v>
      </c>
      <c r="B10" s="662" t="s">
        <v>552</v>
      </c>
      <c r="C10" s="662" t="s">
        <v>5312</v>
      </c>
      <c r="D10" s="662" t="s">
        <v>5316</v>
      </c>
      <c r="E10" s="662" t="s">
        <v>1976</v>
      </c>
      <c r="F10" s="665"/>
      <c r="G10" s="665"/>
      <c r="H10" s="662"/>
      <c r="I10" s="662"/>
      <c r="J10" s="665">
        <v>0.02</v>
      </c>
      <c r="K10" s="665">
        <v>7.75</v>
      </c>
      <c r="L10" s="662"/>
      <c r="M10" s="662">
        <v>387.5</v>
      </c>
      <c r="N10" s="665">
        <v>0.18</v>
      </c>
      <c r="O10" s="665">
        <v>69.75</v>
      </c>
      <c r="P10" s="678"/>
      <c r="Q10" s="666">
        <v>387.5</v>
      </c>
    </row>
    <row r="11" spans="1:17" ht="14.4" customHeight="1" x14ac:dyDescent="0.3">
      <c r="A11" s="661" t="s">
        <v>5311</v>
      </c>
      <c r="B11" s="662" t="s">
        <v>552</v>
      </c>
      <c r="C11" s="662" t="s">
        <v>5312</v>
      </c>
      <c r="D11" s="662" t="s">
        <v>5317</v>
      </c>
      <c r="E11" s="662"/>
      <c r="F11" s="665">
        <v>46</v>
      </c>
      <c r="G11" s="665">
        <v>362374.19999999995</v>
      </c>
      <c r="H11" s="662">
        <v>1</v>
      </c>
      <c r="I11" s="662">
        <v>7877.6999999999989</v>
      </c>
      <c r="J11" s="665">
        <v>26</v>
      </c>
      <c r="K11" s="665">
        <v>184185.62000000008</v>
      </c>
      <c r="L11" s="662">
        <v>0.50827465089954005</v>
      </c>
      <c r="M11" s="662">
        <v>7084.0623076923112</v>
      </c>
      <c r="N11" s="665"/>
      <c r="O11" s="665"/>
      <c r="P11" s="678"/>
      <c r="Q11" s="666"/>
    </row>
    <row r="12" spans="1:17" ht="14.4" customHeight="1" x14ac:dyDescent="0.3">
      <c r="A12" s="661" t="s">
        <v>5311</v>
      </c>
      <c r="B12" s="662" t="s">
        <v>552</v>
      </c>
      <c r="C12" s="662" t="s">
        <v>5312</v>
      </c>
      <c r="D12" s="662" t="s">
        <v>5318</v>
      </c>
      <c r="E12" s="662" t="s">
        <v>5319</v>
      </c>
      <c r="F12" s="665">
        <v>4</v>
      </c>
      <c r="G12" s="665">
        <v>27870.080000000002</v>
      </c>
      <c r="H12" s="662">
        <v>1</v>
      </c>
      <c r="I12" s="662">
        <v>6967.52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5311</v>
      </c>
      <c r="B13" s="662" t="s">
        <v>552</v>
      </c>
      <c r="C13" s="662" t="s">
        <v>5312</v>
      </c>
      <c r="D13" s="662" t="s">
        <v>5320</v>
      </c>
      <c r="E13" s="662"/>
      <c r="F13" s="665">
        <v>1.2000000000000002</v>
      </c>
      <c r="G13" s="665">
        <v>5706.4800000000005</v>
      </c>
      <c r="H13" s="662">
        <v>1</v>
      </c>
      <c r="I13" s="662">
        <v>4755.3999999999996</v>
      </c>
      <c r="J13" s="665">
        <v>3.4</v>
      </c>
      <c r="K13" s="665">
        <v>15465.41</v>
      </c>
      <c r="L13" s="662">
        <v>2.7101488132789386</v>
      </c>
      <c r="M13" s="662">
        <v>4548.6499999999996</v>
      </c>
      <c r="N13" s="665"/>
      <c r="O13" s="665"/>
      <c r="P13" s="678"/>
      <c r="Q13" s="666"/>
    </row>
    <row r="14" spans="1:17" ht="14.4" customHeight="1" x14ac:dyDescent="0.3">
      <c r="A14" s="661" t="s">
        <v>5311</v>
      </c>
      <c r="B14" s="662" t="s">
        <v>552</v>
      </c>
      <c r="C14" s="662" t="s">
        <v>5312</v>
      </c>
      <c r="D14" s="662" t="s">
        <v>5321</v>
      </c>
      <c r="E14" s="662" t="s">
        <v>5322</v>
      </c>
      <c r="F14" s="665"/>
      <c r="G14" s="665"/>
      <c r="H14" s="662"/>
      <c r="I14" s="662"/>
      <c r="J14" s="665"/>
      <c r="K14" s="665"/>
      <c r="L14" s="662"/>
      <c r="M14" s="662"/>
      <c r="N14" s="665">
        <v>0.2</v>
      </c>
      <c r="O14" s="665">
        <v>15.37</v>
      </c>
      <c r="P14" s="678"/>
      <c r="Q14" s="666">
        <v>76.849999999999994</v>
      </c>
    </row>
    <row r="15" spans="1:17" ht="14.4" customHeight="1" x14ac:dyDescent="0.3">
      <c r="A15" s="661" t="s">
        <v>5311</v>
      </c>
      <c r="B15" s="662" t="s">
        <v>552</v>
      </c>
      <c r="C15" s="662" t="s">
        <v>5312</v>
      </c>
      <c r="D15" s="662" t="s">
        <v>5323</v>
      </c>
      <c r="E15" s="662" t="s">
        <v>1139</v>
      </c>
      <c r="F15" s="665"/>
      <c r="G15" s="665"/>
      <c r="H15" s="662"/>
      <c r="I15" s="662"/>
      <c r="J15" s="665"/>
      <c r="K15" s="665"/>
      <c r="L15" s="662"/>
      <c r="M15" s="662"/>
      <c r="N15" s="665">
        <v>0.5</v>
      </c>
      <c r="O15" s="665">
        <v>39</v>
      </c>
      <c r="P15" s="678"/>
      <c r="Q15" s="666">
        <v>78</v>
      </c>
    </row>
    <row r="16" spans="1:17" ht="14.4" customHeight="1" x14ac:dyDescent="0.3">
      <c r="A16" s="661" t="s">
        <v>5311</v>
      </c>
      <c r="B16" s="662" t="s">
        <v>552</v>
      </c>
      <c r="C16" s="662" t="s">
        <v>5312</v>
      </c>
      <c r="D16" s="662" t="s">
        <v>5324</v>
      </c>
      <c r="E16" s="662" t="s">
        <v>2343</v>
      </c>
      <c r="F16" s="665">
        <v>11.699999999999996</v>
      </c>
      <c r="G16" s="665">
        <v>63891.360000000022</v>
      </c>
      <c r="H16" s="662">
        <v>1</v>
      </c>
      <c r="I16" s="662">
        <v>5460.8000000000038</v>
      </c>
      <c r="J16" s="665">
        <v>7.1999999999999984</v>
      </c>
      <c r="K16" s="665">
        <v>31874.440000000006</v>
      </c>
      <c r="L16" s="662">
        <v>0.49888498225738181</v>
      </c>
      <c r="M16" s="662">
        <v>4427.0055555555573</v>
      </c>
      <c r="N16" s="665">
        <v>14.199999999999992</v>
      </c>
      <c r="O16" s="665">
        <v>64455.420000000013</v>
      </c>
      <c r="P16" s="678">
        <v>1.0088284237493144</v>
      </c>
      <c r="Q16" s="666">
        <v>4539.1140845070458</v>
      </c>
    </row>
    <row r="17" spans="1:17" ht="14.4" customHeight="1" x14ac:dyDescent="0.3">
      <c r="A17" s="661" t="s">
        <v>5311</v>
      </c>
      <c r="B17" s="662" t="s">
        <v>552</v>
      </c>
      <c r="C17" s="662" t="s">
        <v>5312</v>
      </c>
      <c r="D17" s="662" t="s">
        <v>5325</v>
      </c>
      <c r="E17" s="662" t="s">
        <v>2343</v>
      </c>
      <c r="F17" s="665"/>
      <c r="G17" s="665"/>
      <c r="H17" s="662"/>
      <c r="I17" s="662"/>
      <c r="J17" s="665"/>
      <c r="K17" s="665"/>
      <c r="L17" s="662"/>
      <c r="M17" s="662"/>
      <c r="N17" s="665">
        <v>0.2</v>
      </c>
      <c r="O17" s="665">
        <v>1819.04</v>
      </c>
      <c r="P17" s="678"/>
      <c r="Q17" s="666">
        <v>9095.1999999999989</v>
      </c>
    </row>
    <row r="18" spans="1:17" ht="14.4" customHeight="1" x14ac:dyDescent="0.3">
      <c r="A18" s="661" t="s">
        <v>5311</v>
      </c>
      <c r="B18" s="662" t="s">
        <v>552</v>
      </c>
      <c r="C18" s="662" t="s">
        <v>5312</v>
      </c>
      <c r="D18" s="662" t="s">
        <v>5326</v>
      </c>
      <c r="E18" s="662" t="s">
        <v>5327</v>
      </c>
      <c r="F18" s="665"/>
      <c r="G18" s="665"/>
      <c r="H18" s="662"/>
      <c r="I18" s="662"/>
      <c r="J18" s="665"/>
      <c r="K18" s="665"/>
      <c r="L18" s="662"/>
      <c r="M18" s="662"/>
      <c r="N18" s="665">
        <v>0.5</v>
      </c>
      <c r="O18" s="665">
        <v>34.86</v>
      </c>
      <c r="P18" s="678"/>
      <c r="Q18" s="666">
        <v>69.72</v>
      </c>
    </row>
    <row r="19" spans="1:17" ht="14.4" customHeight="1" x14ac:dyDescent="0.3">
      <c r="A19" s="661" t="s">
        <v>5311</v>
      </c>
      <c r="B19" s="662" t="s">
        <v>552</v>
      </c>
      <c r="C19" s="662" t="s">
        <v>5312</v>
      </c>
      <c r="D19" s="662" t="s">
        <v>5328</v>
      </c>
      <c r="E19" s="662"/>
      <c r="F19" s="665">
        <v>0</v>
      </c>
      <c r="G19" s="665">
        <v>0</v>
      </c>
      <c r="H19" s="662"/>
      <c r="I19" s="662"/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5311</v>
      </c>
      <c r="B20" s="662" t="s">
        <v>552</v>
      </c>
      <c r="C20" s="662" t="s">
        <v>5312</v>
      </c>
      <c r="D20" s="662" t="s">
        <v>5329</v>
      </c>
      <c r="E20" s="662" t="s">
        <v>1949</v>
      </c>
      <c r="F20" s="665"/>
      <c r="G20" s="665"/>
      <c r="H20" s="662"/>
      <c r="I20" s="662"/>
      <c r="J20" s="665">
        <v>5</v>
      </c>
      <c r="K20" s="665">
        <v>34226.149999999994</v>
      </c>
      <c r="L20" s="662"/>
      <c r="M20" s="662">
        <v>6845.2299999999987</v>
      </c>
      <c r="N20" s="665">
        <v>20</v>
      </c>
      <c r="O20" s="665">
        <v>123758.20000000001</v>
      </c>
      <c r="P20" s="678"/>
      <c r="Q20" s="666">
        <v>6187.9100000000008</v>
      </c>
    </row>
    <row r="21" spans="1:17" ht="14.4" customHeight="1" x14ac:dyDescent="0.3">
      <c r="A21" s="661" t="s">
        <v>5311</v>
      </c>
      <c r="B21" s="662" t="s">
        <v>552</v>
      </c>
      <c r="C21" s="662" t="s">
        <v>5312</v>
      </c>
      <c r="D21" s="662" t="s">
        <v>5330</v>
      </c>
      <c r="E21" s="662" t="s">
        <v>2032</v>
      </c>
      <c r="F21" s="665">
        <v>52</v>
      </c>
      <c r="G21" s="665">
        <v>364867.88000000006</v>
      </c>
      <c r="H21" s="662">
        <v>1</v>
      </c>
      <c r="I21" s="662">
        <v>7016.6900000000014</v>
      </c>
      <c r="J21" s="665">
        <v>26</v>
      </c>
      <c r="K21" s="665">
        <v>174502.12000000002</v>
      </c>
      <c r="L21" s="662">
        <v>0.47826111742146227</v>
      </c>
      <c r="M21" s="662">
        <v>6711.6200000000008</v>
      </c>
      <c r="N21" s="665">
        <v>17</v>
      </c>
      <c r="O21" s="665">
        <v>114097.54</v>
      </c>
      <c r="P21" s="678">
        <v>0.31270919216018678</v>
      </c>
      <c r="Q21" s="666">
        <v>6711.62</v>
      </c>
    </row>
    <row r="22" spans="1:17" ht="14.4" customHeight="1" x14ac:dyDescent="0.3">
      <c r="A22" s="661" t="s">
        <v>5311</v>
      </c>
      <c r="B22" s="662" t="s">
        <v>552</v>
      </c>
      <c r="C22" s="662" t="s">
        <v>5312</v>
      </c>
      <c r="D22" s="662" t="s">
        <v>5331</v>
      </c>
      <c r="E22" s="662" t="s">
        <v>1354</v>
      </c>
      <c r="F22" s="665"/>
      <c r="G22" s="665"/>
      <c r="H22" s="662"/>
      <c r="I22" s="662"/>
      <c r="J22" s="665">
        <v>0.4</v>
      </c>
      <c r="K22" s="665">
        <v>1819.46</v>
      </c>
      <c r="L22" s="662"/>
      <c r="M22" s="662">
        <v>4548.6499999999996</v>
      </c>
      <c r="N22" s="665">
        <v>6.6</v>
      </c>
      <c r="O22" s="665">
        <v>30021.09</v>
      </c>
      <c r="P22" s="678"/>
      <c r="Q22" s="666">
        <v>4548.6500000000005</v>
      </c>
    </row>
    <row r="23" spans="1:17" ht="14.4" customHeight="1" x14ac:dyDescent="0.3">
      <c r="A23" s="661" t="s">
        <v>5311</v>
      </c>
      <c r="B23" s="662" t="s">
        <v>552</v>
      </c>
      <c r="C23" s="662" t="s">
        <v>5312</v>
      </c>
      <c r="D23" s="662" t="s">
        <v>5332</v>
      </c>
      <c r="E23" s="662" t="s">
        <v>5333</v>
      </c>
      <c r="F23" s="665">
        <v>24</v>
      </c>
      <c r="G23" s="665">
        <v>70578.94</v>
      </c>
      <c r="H23" s="662">
        <v>1</v>
      </c>
      <c r="I23" s="662">
        <v>2940.7891666666669</v>
      </c>
      <c r="J23" s="665">
        <v>29</v>
      </c>
      <c r="K23" s="665">
        <v>57840.86</v>
      </c>
      <c r="L23" s="662">
        <v>0.81952010047189716</v>
      </c>
      <c r="M23" s="662">
        <v>1994.5124137931034</v>
      </c>
      <c r="N23" s="665">
        <v>3139.66</v>
      </c>
      <c r="O23" s="665">
        <v>9600969.2000000011</v>
      </c>
      <c r="P23" s="678">
        <v>136.03164343357949</v>
      </c>
      <c r="Q23" s="666">
        <v>3057.9646203729071</v>
      </c>
    </row>
    <row r="24" spans="1:17" ht="14.4" customHeight="1" x14ac:dyDescent="0.3">
      <c r="A24" s="661" t="s">
        <v>5311</v>
      </c>
      <c r="B24" s="662" t="s">
        <v>552</v>
      </c>
      <c r="C24" s="662" t="s">
        <v>5312</v>
      </c>
      <c r="D24" s="662" t="s">
        <v>1242</v>
      </c>
      <c r="E24" s="662" t="s">
        <v>5333</v>
      </c>
      <c r="F24" s="665"/>
      <c r="G24" s="665"/>
      <c r="H24" s="662"/>
      <c r="I24" s="662"/>
      <c r="J24" s="665">
        <v>22</v>
      </c>
      <c r="K24" s="665">
        <v>67510.52</v>
      </c>
      <c r="L24" s="662"/>
      <c r="M24" s="662">
        <v>3068.6600000000003</v>
      </c>
      <c r="N24" s="665">
        <v>4</v>
      </c>
      <c r="O24" s="665">
        <v>12003.92</v>
      </c>
      <c r="P24" s="678"/>
      <c r="Q24" s="666">
        <v>3000.98</v>
      </c>
    </row>
    <row r="25" spans="1:17" ht="14.4" customHeight="1" x14ac:dyDescent="0.3">
      <c r="A25" s="661" t="s">
        <v>5311</v>
      </c>
      <c r="B25" s="662" t="s">
        <v>552</v>
      </c>
      <c r="C25" s="662" t="s">
        <v>5312</v>
      </c>
      <c r="D25" s="662" t="s">
        <v>5334</v>
      </c>
      <c r="E25" s="662"/>
      <c r="F25" s="665"/>
      <c r="G25" s="665"/>
      <c r="H25" s="662"/>
      <c r="I25" s="662"/>
      <c r="J25" s="665">
        <v>1</v>
      </c>
      <c r="K25" s="665">
        <v>2274.3200000000002</v>
      </c>
      <c r="L25" s="662"/>
      <c r="M25" s="662">
        <v>2274.3200000000002</v>
      </c>
      <c r="N25" s="665"/>
      <c r="O25" s="665"/>
      <c r="P25" s="678"/>
      <c r="Q25" s="666"/>
    </row>
    <row r="26" spans="1:17" ht="14.4" customHeight="1" x14ac:dyDescent="0.3">
      <c r="A26" s="661" t="s">
        <v>5311</v>
      </c>
      <c r="B26" s="662" t="s">
        <v>552</v>
      </c>
      <c r="C26" s="662" t="s">
        <v>5312</v>
      </c>
      <c r="D26" s="662" t="s">
        <v>5335</v>
      </c>
      <c r="E26" s="662" t="s">
        <v>2043</v>
      </c>
      <c r="F26" s="665">
        <v>32</v>
      </c>
      <c r="G26" s="665">
        <v>127123.2</v>
      </c>
      <c r="H26" s="662">
        <v>1</v>
      </c>
      <c r="I26" s="662">
        <v>3972.6</v>
      </c>
      <c r="J26" s="665">
        <v>80</v>
      </c>
      <c r="K26" s="665">
        <v>300326.38000000012</v>
      </c>
      <c r="L26" s="662">
        <v>2.3624828512812779</v>
      </c>
      <c r="M26" s="662">
        <v>3754.0797500000017</v>
      </c>
      <c r="N26" s="665">
        <v>40</v>
      </c>
      <c r="O26" s="665">
        <v>151995.20000000001</v>
      </c>
      <c r="P26" s="678">
        <v>1.1956527211398078</v>
      </c>
      <c r="Q26" s="666">
        <v>3799.88</v>
      </c>
    </row>
    <row r="27" spans="1:17" ht="14.4" customHeight="1" x14ac:dyDescent="0.3">
      <c r="A27" s="661" t="s">
        <v>5311</v>
      </c>
      <c r="B27" s="662" t="s">
        <v>552</v>
      </c>
      <c r="C27" s="662" t="s">
        <v>5312</v>
      </c>
      <c r="D27" s="662" t="s">
        <v>5336</v>
      </c>
      <c r="E27" s="662" t="s">
        <v>1354</v>
      </c>
      <c r="F27" s="665">
        <v>1</v>
      </c>
      <c r="G27" s="665">
        <v>475.54</v>
      </c>
      <c r="H27" s="662">
        <v>1</v>
      </c>
      <c r="I27" s="662">
        <v>475.54</v>
      </c>
      <c r="J27" s="665">
        <v>2</v>
      </c>
      <c r="K27" s="665">
        <v>909.72</v>
      </c>
      <c r="L27" s="662">
        <v>1.9130251924128359</v>
      </c>
      <c r="M27" s="662">
        <v>454.86</v>
      </c>
      <c r="N27" s="665">
        <v>2</v>
      </c>
      <c r="O27" s="665">
        <v>909.72</v>
      </c>
      <c r="P27" s="678">
        <v>1.9130251924128359</v>
      </c>
      <c r="Q27" s="666">
        <v>454.86</v>
      </c>
    </row>
    <row r="28" spans="1:17" ht="14.4" customHeight="1" x14ac:dyDescent="0.3">
      <c r="A28" s="661" t="s">
        <v>5311</v>
      </c>
      <c r="B28" s="662" t="s">
        <v>552</v>
      </c>
      <c r="C28" s="662" t="s">
        <v>5312</v>
      </c>
      <c r="D28" s="662" t="s">
        <v>5337</v>
      </c>
      <c r="E28" s="662" t="s">
        <v>2053</v>
      </c>
      <c r="F28" s="665"/>
      <c r="G28" s="665"/>
      <c r="H28" s="662"/>
      <c r="I28" s="662"/>
      <c r="J28" s="665">
        <v>1</v>
      </c>
      <c r="K28" s="665">
        <v>11399.64</v>
      </c>
      <c r="L28" s="662"/>
      <c r="M28" s="662">
        <v>11399.64</v>
      </c>
      <c r="N28" s="665">
        <v>2</v>
      </c>
      <c r="O28" s="665">
        <v>14561.44</v>
      </c>
      <c r="P28" s="678"/>
      <c r="Q28" s="666">
        <v>7280.72</v>
      </c>
    </row>
    <row r="29" spans="1:17" ht="14.4" customHeight="1" x14ac:dyDescent="0.3">
      <c r="A29" s="661" t="s">
        <v>5311</v>
      </c>
      <c r="B29" s="662" t="s">
        <v>552</v>
      </c>
      <c r="C29" s="662" t="s">
        <v>5312</v>
      </c>
      <c r="D29" s="662" t="s">
        <v>5338</v>
      </c>
      <c r="E29" s="662" t="s">
        <v>2112</v>
      </c>
      <c r="F29" s="665"/>
      <c r="G29" s="665"/>
      <c r="H29" s="662"/>
      <c r="I29" s="662"/>
      <c r="J29" s="665"/>
      <c r="K29" s="665"/>
      <c r="L29" s="662"/>
      <c r="M29" s="662"/>
      <c r="N29" s="665">
        <v>6</v>
      </c>
      <c r="O29" s="665">
        <v>17518.8</v>
      </c>
      <c r="P29" s="678"/>
      <c r="Q29" s="666">
        <v>2919.7999999999997</v>
      </c>
    </row>
    <row r="30" spans="1:17" ht="14.4" customHeight="1" x14ac:dyDescent="0.3">
      <c r="A30" s="661" t="s">
        <v>5311</v>
      </c>
      <c r="B30" s="662" t="s">
        <v>552</v>
      </c>
      <c r="C30" s="662" t="s">
        <v>5312</v>
      </c>
      <c r="D30" s="662" t="s">
        <v>5339</v>
      </c>
      <c r="E30" s="662"/>
      <c r="F30" s="665"/>
      <c r="G30" s="665"/>
      <c r="H30" s="662"/>
      <c r="I30" s="662"/>
      <c r="J30" s="665"/>
      <c r="K30" s="665"/>
      <c r="L30" s="662"/>
      <c r="M30" s="662"/>
      <c r="N30" s="665">
        <v>9</v>
      </c>
      <c r="O30" s="665">
        <v>26779.739999999998</v>
      </c>
      <c r="P30" s="678"/>
      <c r="Q30" s="666">
        <v>2975.5266666666666</v>
      </c>
    </row>
    <row r="31" spans="1:17" ht="14.4" customHeight="1" x14ac:dyDescent="0.3">
      <c r="A31" s="661" t="s">
        <v>5311</v>
      </c>
      <c r="B31" s="662" t="s">
        <v>552</v>
      </c>
      <c r="C31" s="662" t="s">
        <v>5312</v>
      </c>
      <c r="D31" s="662" t="s">
        <v>5340</v>
      </c>
      <c r="E31" s="662"/>
      <c r="F31" s="665"/>
      <c r="G31" s="665"/>
      <c r="H31" s="662"/>
      <c r="I31" s="662"/>
      <c r="J31" s="665"/>
      <c r="K31" s="665"/>
      <c r="L31" s="662"/>
      <c r="M31" s="662"/>
      <c r="N31" s="665">
        <v>25</v>
      </c>
      <c r="O31" s="665">
        <v>127034.50000000001</v>
      </c>
      <c r="P31" s="678"/>
      <c r="Q31" s="666">
        <v>5081.380000000001</v>
      </c>
    </row>
    <row r="32" spans="1:17" ht="14.4" customHeight="1" x14ac:dyDescent="0.3">
      <c r="A32" s="661" t="s">
        <v>5311</v>
      </c>
      <c r="B32" s="662" t="s">
        <v>552</v>
      </c>
      <c r="C32" s="662" t="s">
        <v>5312</v>
      </c>
      <c r="D32" s="662" t="s">
        <v>5340</v>
      </c>
      <c r="E32" s="662" t="s">
        <v>2092</v>
      </c>
      <c r="F32" s="665"/>
      <c r="G32" s="665"/>
      <c r="H32" s="662"/>
      <c r="I32" s="662"/>
      <c r="J32" s="665"/>
      <c r="K32" s="665"/>
      <c r="L32" s="662"/>
      <c r="M32" s="662"/>
      <c r="N32" s="665">
        <v>14</v>
      </c>
      <c r="O32" s="665">
        <v>71139.319999999992</v>
      </c>
      <c r="P32" s="678"/>
      <c r="Q32" s="666">
        <v>5081.3799999999992</v>
      </c>
    </row>
    <row r="33" spans="1:17" ht="14.4" customHeight="1" x14ac:dyDescent="0.3">
      <c r="A33" s="661" t="s">
        <v>5311</v>
      </c>
      <c r="B33" s="662" t="s">
        <v>552</v>
      </c>
      <c r="C33" s="662" t="s">
        <v>5341</v>
      </c>
      <c r="D33" s="662" t="s">
        <v>5342</v>
      </c>
      <c r="E33" s="662" t="s">
        <v>5343</v>
      </c>
      <c r="F33" s="665"/>
      <c r="G33" s="665"/>
      <c r="H33" s="662"/>
      <c r="I33" s="662"/>
      <c r="J33" s="665">
        <v>1</v>
      </c>
      <c r="K33" s="665">
        <v>1732.8</v>
      </c>
      <c r="L33" s="662"/>
      <c r="M33" s="662">
        <v>1732.8</v>
      </c>
      <c r="N33" s="665"/>
      <c r="O33" s="665"/>
      <c r="P33" s="678"/>
      <c r="Q33" s="666"/>
    </row>
    <row r="34" spans="1:17" ht="14.4" customHeight="1" x14ac:dyDescent="0.3">
      <c r="A34" s="661" t="s">
        <v>5311</v>
      </c>
      <c r="B34" s="662" t="s">
        <v>552</v>
      </c>
      <c r="C34" s="662" t="s">
        <v>5341</v>
      </c>
      <c r="D34" s="662" t="s">
        <v>5344</v>
      </c>
      <c r="E34" s="662" t="s">
        <v>5345</v>
      </c>
      <c r="F34" s="665">
        <v>10</v>
      </c>
      <c r="G34" s="665">
        <v>26251.100000000002</v>
      </c>
      <c r="H34" s="662">
        <v>1</v>
      </c>
      <c r="I34" s="662">
        <v>2625.11</v>
      </c>
      <c r="J34" s="665">
        <v>16</v>
      </c>
      <c r="K34" s="665">
        <v>42001.760000000002</v>
      </c>
      <c r="L34" s="662">
        <v>1.5999999999999999</v>
      </c>
      <c r="M34" s="662">
        <v>2625.11</v>
      </c>
      <c r="N34" s="665">
        <v>25</v>
      </c>
      <c r="O34" s="665">
        <v>65627.75</v>
      </c>
      <c r="P34" s="678">
        <v>2.5</v>
      </c>
      <c r="Q34" s="666">
        <v>2625.11</v>
      </c>
    </row>
    <row r="35" spans="1:17" ht="14.4" customHeight="1" x14ac:dyDescent="0.3">
      <c r="A35" s="661" t="s">
        <v>5311</v>
      </c>
      <c r="B35" s="662" t="s">
        <v>552</v>
      </c>
      <c r="C35" s="662" t="s">
        <v>5341</v>
      </c>
      <c r="D35" s="662" t="s">
        <v>5346</v>
      </c>
      <c r="E35" s="662" t="s">
        <v>5347</v>
      </c>
      <c r="F35" s="665">
        <v>3</v>
      </c>
      <c r="G35" s="665">
        <v>3140.19</v>
      </c>
      <c r="H35" s="662">
        <v>1</v>
      </c>
      <c r="I35" s="662">
        <v>1046.73</v>
      </c>
      <c r="J35" s="665">
        <v>1</v>
      </c>
      <c r="K35" s="665">
        <v>1046.73</v>
      </c>
      <c r="L35" s="662">
        <v>0.33333333333333331</v>
      </c>
      <c r="M35" s="662">
        <v>1046.73</v>
      </c>
      <c r="N35" s="665">
        <v>4</v>
      </c>
      <c r="O35" s="665">
        <v>4186.92</v>
      </c>
      <c r="P35" s="678">
        <v>1.3333333333333333</v>
      </c>
      <c r="Q35" s="666">
        <v>1046.73</v>
      </c>
    </row>
    <row r="36" spans="1:17" ht="14.4" customHeight="1" x14ac:dyDescent="0.3">
      <c r="A36" s="661" t="s">
        <v>5311</v>
      </c>
      <c r="B36" s="662" t="s">
        <v>552</v>
      </c>
      <c r="C36" s="662" t="s">
        <v>5341</v>
      </c>
      <c r="D36" s="662" t="s">
        <v>5348</v>
      </c>
      <c r="E36" s="662" t="s">
        <v>5349</v>
      </c>
      <c r="F36" s="665">
        <v>1</v>
      </c>
      <c r="G36" s="665">
        <v>1001.13</v>
      </c>
      <c r="H36" s="662">
        <v>1</v>
      </c>
      <c r="I36" s="662">
        <v>1001.13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5311</v>
      </c>
      <c r="B37" s="662" t="s">
        <v>552</v>
      </c>
      <c r="C37" s="662" t="s">
        <v>5341</v>
      </c>
      <c r="D37" s="662" t="s">
        <v>5350</v>
      </c>
      <c r="E37" s="662" t="s">
        <v>5351</v>
      </c>
      <c r="F37" s="665">
        <v>1</v>
      </c>
      <c r="G37" s="665">
        <v>724.42</v>
      </c>
      <c r="H37" s="662">
        <v>1</v>
      </c>
      <c r="I37" s="662">
        <v>724.42</v>
      </c>
      <c r="J37" s="665"/>
      <c r="K37" s="665"/>
      <c r="L37" s="662"/>
      <c r="M37" s="662"/>
      <c r="N37" s="665">
        <v>1</v>
      </c>
      <c r="O37" s="665">
        <v>724.42</v>
      </c>
      <c r="P37" s="678">
        <v>1</v>
      </c>
      <c r="Q37" s="666">
        <v>724.42</v>
      </c>
    </row>
    <row r="38" spans="1:17" ht="14.4" customHeight="1" x14ac:dyDescent="0.3">
      <c r="A38" s="661" t="s">
        <v>5311</v>
      </c>
      <c r="B38" s="662" t="s">
        <v>552</v>
      </c>
      <c r="C38" s="662" t="s">
        <v>5341</v>
      </c>
      <c r="D38" s="662" t="s">
        <v>5352</v>
      </c>
      <c r="E38" s="662" t="s">
        <v>5353</v>
      </c>
      <c r="F38" s="665">
        <v>2</v>
      </c>
      <c r="G38" s="665">
        <v>478.8</v>
      </c>
      <c r="H38" s="662">
        <v>1</v>
      </c>
      <c r="I38" s="662">
        <v>239.4</v>
      </c>
      <c r="J38" s="665">
        <v>1</v>
      </c>
      <c r="K38" s="665">
        <v>239.4</v>
      </c>
      <c r="L38" s="662">
        <v>0.5</v>
      </c>
      <c r="M38" s="662">
        <v>239.4</v>
      </c>
      <c r="N38" s="665"/>
      <c r="O38" s="665"/>
      <c r="P38" s="678"/>
      <c r="Q38" s="666"/>
    </row>
    <row r="39" spans="1:17" ht="14.4" customHeight="1" x14ac:dyDescent="0.3">
      <c r="A39" s="661" t="s">
        <v>5311</v>
      </c>
      <c r="B39" s="662" t="s">
        <v>552</v>
      </c>
      <c r="C39" s="662" t="s">
        <v>5341</v>
      </c>
      <c r="D39" s="662" t="s">
        <v>5354</v>
      </c>
      <c r="E39" s="662" t="s">
        <v>5355</v>
      </c>
      <c r="F39" s="665">
        <v>1</v>
      </c>
      <c r="G39" s="665">
        <v>1367.07</v>
      </c>
      <c r="H39" s="662">
        <v>1</v>
      </c>
      <c r="I39" s="662">
        <v>1367.07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5311</v>
      </c>
      <c r="B40" s="662" t="s">
        <v>552</v>
      </c>
      <c r="C40" s="662" t="s">
        <v>5341</v>
      </c>
      <c r="D40" s="662" t="s">
        <v>5356</v>
      </c>
      <c r="E40" s="662" t="s">
        <v>5357</v>
      </c>
      <c r="F40" s="665">
        <v>14</v>
      </c>
      <c r="G40" s="665">
        <v>12622.96</v>
      </c>
      <c r="H40" s="662">
        <v>1</v>
      </c>
      <c r="I40" s="662">
        <v>901.64</v>
      </c>
      <c r="J40" s="665">
        <v>7</v>
      </c>
      <c r="K40" s="665">
        <v>6311.4800000000005</v>
      </c>
      <c r="L40" s="662">
        <v>0.50000000000000011</v>
      </c>
      <c r="M40" s="662">
        <v>901.6400000000001</v>
      </c>
      <c r="N40" s="665">
        <v>18</v>
      </c>
      <c r="O40" s="665">
        <v>16229.519999999997</v>
      </c>
      <c r="P40" s="678">
        <v>1.2857142857142856</v>
      </c>
      <c r="Q40" s="666">
        <v>901.63999999999987</v>
      </c>
    </row>
    <row r="41" spans="1:17" ht="14.4" customHeight="1" x14ac:dyDescent="0.3">
      <c r="A41" s="661" t="s">
        <v>5311</v>
      </c>
      <c r="B41" s="662" t="s">
        <v>552</v>
      </c>
      <c r="C41" s="662" t="s">
        <v>5341</v>
      </c>
      <c r="D41" s="662" t="s">
        <v>5358</v>
      </c>
      <c r="E41" s="662" t="s">
        <v>5359</v>
      </c>
      <c r="F41" s="665"/>
      <c r="G41" s="665"/>
      <c r="H41" s="662"/>
      <c r="I41" s="662"/>
      <c r="J41" s="665">
        <v>2</v>
      </c>
      <c r="K41" s="665">
        <v>855</v>
      </c>
      <c r="L41" s="662"/>
      <c r="M41" s="662">
        <v>427.5</v>
      </c>
      <c r="N41" s="665"/>
      <c r="O41" s="665"/>
      <c r="P41" s="678"/>
      <c r="Q41" s="666"/>
    </row>
    <row r="42" spans="1:17" ht="14.4" customHeight="1" x14ac:dyDescent="0.3">
      <c r="A42" s="661" t="s">
        <v>5311</v>
      </c>
      <c r="B42" s="662" t="s">
        <v>552</v>
      </c>
      <c r="C42" s="662" t="s">
        <v>5341</v>
      </c>
      <c r="D42" s="662" t="s">
        <v>5360</v>
      </c>
      <c r="E42" s="662" t="s">
        <v>5361</v>
      </c>
      <c r="F42" s="665">
        <v>2</v>
      </c>
      <c r="G42" s="665">
        <v>817.48</v>
      </c>
      <c r="H42" s="662">
        <v>1</v>
      </c>
      <c r="I42" s="662">
        <v>408.74</v>
      </c>
      <c r="J42" s="665">
        <v>9</v>
      </c>
      <c r="K42" s="665">
        <v>3678.66</v>
      </c>
      <c r="L42" s="662">
        <v>4.5</v>
      </c>
      <c r="M42" s="662">
        <v>408.74</v>
      </c>
      <c r="N42" s="665">
        <v>20</v>
      </c>
      <c r="O42" s="665">
        <v>8174.7999999999984</v>
      </c>
      <c r="P42" s="678">
        <v>9.9999999999999982</v>
      </c>
      <c r="Q42" s="666">
        <v>408.7399999999999</v>
      </c>
    </row>
    <row r="43" spans="1:17" ht="14.4" customHeight="1" x14ac:dyDescent="0.3">
      <c r="A43" s="661" t="s">
        <v>5311</v>
      </c>
      <c r="B43" s="662" t="s">
        <v>552</v>
      </c>
      <c r="C43" s="662" t="s">
        <v>5341</v>
      </c>
      <c r="D43" s="662" t="s">
        <v>5362</v>
      </c>
      <c r="E43" s="662" t="s">
        <v>5363</v>
      </c>
      <c r="F43" s="665">
        <v>33</v>
      </c>
      <c r="G43" s="665">
        <v>6679.2000000000007</v>
      </c>
      <c r="H43" s="662">
        <v>1</v>
      </c>
      <c r="I43" s="662">
        <v>202.40000000000003</v>
      </c>
      <c r="J43" s="665">
        <v>47</v>
      </c>
      <c r="K43" s="665">
        <v>9512.7999999999993</v>
      </c>
      <c r="L43" s="662">
        <v>1.4242424242424241</v>
      </c>
      <c r="M43" s="662">
        <v>202.39999999999998</v>
      </c>
      <c r="N43" s="665">
        <v>29</v>
      </c>
      <c r="O43" s="665">
        <v>5869.6</v>
      </c>
      <c r="P43" s="678">
        <v>0.87878787878787878</v>
      </c>
      <c r="Q43" s="666">
        <v>202.4</v>
      </c>
    </row>
    <row r="44" spans="1:17" ht="14.4" customHeight="1" x14ac:dyDescent="0.3">
      <c r="A44" s="661" t="s">
        <v>5311</v>
      </c>
      <c r="B44" s="662" t="s">
        <v>552</v>
      </c>
      <c r="C44" s="662" t="s">
        <v>5341</v>
      </c>
      <c r="D44" s="662" t="s">
        <v>5364</v>
      </c>
      <c r="E44" s="662" t="s">
        <v>5365</v>
      </c>
      <c r="F44" s="665">
        <v>30</v>
      </c>
      <c r="G44" s="665">
        <v>31290</v>
      </c>
      <c r="H44" s="662">
        <v>1</v>
      </c>
      <c r="I44" s="662">
        <v>1043</v>
      </c>
      <c r="J44" s="665">
        <v>45</v>
      </c>
      <c r="K44" s="665">
        <v>46935</v>
      </c>
      <c r="L44" s="662">
        <v>1.5</v>
      </c>
      <c r="M44" s="662">
        <v>1043</v>
      </c>
      <c r="N44" s="665">
        <v>29</v>
      </c>
      <c r="O44" s="665">
        <v>30247</v>
      </c>
      <c r="P44" s="678">
        <v>0.96666666666666667</v>
      </c>
      <c r="Q44" s="666">
        <v>1043</v>
      </c>
    </row>
    <row r="45" spans="1:17" ht="14.4" customHeight="1" x14ac:dyDescent="0.3">
      <c r="A45" s="661" t="s">
        <v>5311</v>
      </c>
      <c r="B45" s="662" t="s">
        <v>552</v>
      </c>
      <c r="C45" s="662" t="s">
        <v>5341</v>
      </c>
      <c r="D45" s="662" t="s">
        <v>5366</v>
      </c>
      <c r="E45" s="662" t="s">
        <v>5367</v>
      </c>
      <c r="F45" s="665">
        <v>2</v>
      </c>
      <c r="G45" s="665">
        <v>3330</v>
      </c>
      <c r="H45" s="662">
        <v>1</v>
      </c>
      <c r="I45" s="662">
        <v>1665</v>
      </c>
      <c r="J45" s="665"/>
      <c r="K45" s="665"/>
      <c r="L45" s="662"/>
      <c r="M45" s="662"/>
      <c r="N45" s="665">
        <v>5</v>
      </c>
      <c r="O45" s="665">
        <v>8325</v>
      </c>
      <c r="P45" s="678">
        <v>2.5</v>
      </c>
      <c r="Q45" s="666">
        <v>1665</v>
      </c>
    </row>
    <row r="46" spans="1:17" ht="14.4" customHeight="1" x14ac:dyDescent="0.3">
      <c r="A46" s="661" t="s">
        <v>5311</v>
      </c>
      <c r="B46" s="662" t="s">
        <v>552</v>
      </c>
      <c r="C46" s="662" t="s">
        <v>5341</v>
      </c>
      <c r="D46" s="662" t="s">
        <v>5368</v>
      </c>
      <c r="E46" s="662" t="s">
        <v>5369</v>
      </c>
      <c r="F46" s="665">
        <v>4</v>
      </c>
      <c r="G46" s="665">
        <v>9744</v>
      </c>
      <c r="H46" s="662">
        <v>1</v>
      </c>
      <c r="I46" s="662">
        <v>2436</v>
      </c>
      <c r="J46" s="665">
        <v>11</v>
      </c>
      <c r="K46" s="665">
        <v>26796</v>
      </c>
      <c r="L46" s="662">
        <v>2.75</v>
      </c>
      <c r="M46" s="662">
        <v>2436</v>
      </c>
      <c r="N46" s="665">
        <v>23</v>
      </c>
      <c r="O46" s="665">
        <v>56028</v>
      </c>
      <c r="P46" s="678">
        <v>5.75</v>
      </c>
      <c r="Q46" s="666">
        <v>2436</v>
      </c>
    </row>
    <row r="47" spans="1:17" ht="14.4" customHeight="1" x14ac:dyDescent="0.3">
      <c r="A47" s="661" t="s">
        <v>5311</v>
      </c>
      <c r="B47" s="662" t="s">
        <v>552</v>
      </c>
      <c r="C47" s="662" t="s">
        <v>5341</v>
      </c>
      <c r="D47" s="662" t="s">
        <v>5370</v>
      </c>
      <c r="E47" s="662" t="s">
        <v>5371</v>
      </c>
      <c r="F47" s="665">
        <v>2</v>
      </c>
      <c r="G47" s="665">
        <v>1480</v>
      </c>
      <c r="H47" s="662">
        <v>1</v>
      </c>
      <c r="I47" s="662">
        <v>740</v>
      </c>
      <c r="J47" s="665">
        <v>2</v>
      </c>
      <c r="K47" s="665">
        <v>1480</v>
      </c>
      <c r="L47" s="662">
        <v>1</v>
      </c>
      <c r="M47" s="662">
        <v>740</v>
      </c>
      <c r="N47" s="665">
        <v>3</v>
      </c>
      <c r="O47" s="665">
        <v>2220</v>
      </c>
      <c r="P47" s="678">
        <v>1.5</v>
      </c>
      <c r="Q47" s="666">
        <v>740</v>
      </c>
    </row>
    <row r="48" spans="1:17" ht="14.4" customHeight="1" x14ac:dyDescent="0.3">
      <c r="A48" s="661" t="s">
        <v>5311</v>
      </c>
      <c r="B48" s="662" t="s">
        <v>552</v>
      </c>
      <c r="C48" s="662" t="s">
        <v>5341</v>
      </c>
      <c r="D48" s="662" t="s">
        <v>5372</v>
      </c>
      <c r="E48" s="662" t="s">
        <v>5373</v>
      </c>
      <c r="F48" s="665"/>
      <c r="G48" s="665"/>
      <c r="H48" s="662"/>
      <c r="I48" s="662"/>
      <c r="J48" s="665">
        <v>2</v>
      </c>
      <c r="K48" s="665">
        <v>7003.74</v>
      </c>
      <c r="L48" s="662"/>
      <c r="M48" s="662">
        <v>3501.87</v>
      </c>
      <c r="N48" s="665">
        <v>1</v>
      </c>
      <c r="O48" s="665">
        <v>3501.87</v>
      </c>
      <c r="P48" s="678"/>
      <c r="Q48" s="666">
        <v>3501.87</v>
      </c>
    </row>
    <row r="49" spans="1:17" ht="14.4" customHeight="1" x14ac:dyDescent="0.3">
      <c r="A49" s="661" t="s">
        <v>5311</v>
      </c>
      <c r="B49" s="662" t="s">
        <v>552</v>
      </c>
      <c r="C49" s="662" t="s">
        <v>5341</v>
      </c>
      <c r="D49" s="662" t="s">
        <v>5374</v>
      </c>
      <c r="E49" s="662" t="s">
        <v>5375</v>
      </c>
      <c r="F49" s="665">
        <v>6</v>
      </c>
      <c r="G49" s="665">
        <v>17597.46</v>
      </c>
      <c r="H49" s="662">
        <v>1</v>
      </c>
      <c r="I49" s="662">
        <v>2932.91</v>
      </c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5311</v>
      </c>
      <c r="B50" s="662" t="s">
        <v>552</v>
      </c>
      <c r="C50" s="662" t="s">
        <v>5341</v>
      </c>
      <c r="D50" s="662" t="s">
        <v>5376</v>
      </c>
      <c r="E50" s="662" t="s">
        <v>5377</v>
      </c>
      <c r="F50" s="665">
        <v>4</v>
      </c>
      <c r="G50" s="665">
        <v>5586</v>
      </c>
      <c r="H50" s="662">
        <v>1</v>
      </c>
      <c r="I50" s="662">
        <v>1396.5</v>
      </c>
      <c r="J50" s="665">
        <v>2</v>
      </c>
      <c r="K50" s="665">
        <v>2793</v>
      </c>
      <c r="L50" s="662">
        <v>0.5</v>
      </c>
      <c r="M50" s="662">
        <v>1396.5</v>
      </c>
      <c r="N50" s="665">
        <v>12</v>
      </c>
      <c r="O50" s="665">
        <v>16758</v>
      </c>
      <c r="P50" s="678">
        <v>3</v>
      </c>
      <c r="Q50" s="666">
        <v>1396.5</v>
      </c>
    </row>
    <row r="51" spans="1:17" ht="14.4" customHeight="1" x14ac:dyDescent="0.3">
      <c r="A51" s="661" t="s">
        <v>5311</v>
      </c>
      <c r="B51" s="662" t="s">
        <v>552</v>
      </c>
      <c r="C51" s="662" t="s">
        <v>5341</v>
      </c>
      <c r="D51" s="662" t="s">
        <v>5378</v>
      </c>
      <c r="E51" s="662" t="s">
        <v>5379</v>
      </c>
      <c r="F51" s="665"/>
      <c r="G51" s="665"/>
      <c r="H51" s="662"/>
      <c r="I51" s="662"/>
      <c r="J51" s="665"/>
      <c r="K51" s="665"/>
      <c r="L51" s="662"/>
      <c r="M51" s="662"/>
      <c r="N51" s="665">
        <v>2</v>
      </c>
      <c r="O51" s="665">
        <v>3395.12</v>
      </c>
      <c r="P51" s="678"/>
      <c r="Q51" s="666">
        <v>1697.56</v>
      </c>
    </row>
    <row r="52" spans="1:17" ht="14.4" customHeight="1" x14ac:dyDescent="0.3">
      <c r="A52" s="661" t="s">
        <v>5311</v>
      </c>
      <c r="B52" s="662" t="s">
        <v>552</v>
      </c>
      <c r="C52" s="662" t="s">
        <v>5341</v>
      </c>
      <c r="D52" s="662" t="s">
        <v>5380</v>
      </c>
      <c r="E52" s="662" t="s">
        <v>5381</v>
      </c>
      <c r="F52" s="665">
        <v>6</v>
      </c>
      <c r="G52" s="665">
        <v>5092.68</v>
      </c>
      <c r="H52" s="662">
        <v>1</v>
      </c>
      <c r="I52" s="662">
        <v>848.78000000000009</v>
      </c>
      <c r="J52" s="665">
        <v>9</v>
      </c>
      <c r="K52" s="665">
        <v>7639.0199999999995</v>
      </c>
      <c r="L52" s="662">
        <v>1.4999999999999998</v>
      </c>
      <c r="M52" s="662">
        <v>848.78</v>
      </c>
      <c r="N52" s="665">
        <v>6</v>
      </c>
      <c r="O52" s="665">
        <v>5092.68</v>
      </c>
      <c r="P52" s="678">
        <v>1</v>
      </c>
      <c r="Q52" s="666">
        <v>848.78000000000009</v>
      </c>
    </row>
    <row r="53" spans="1:17" ht="14.4" customHeight="1" x14ac:dyDescent="0.3">
      <c r="A53" s="661" t="s">
        <v>5311</v>
      </c>
      <c r="B53" s="662" t="s">
        <v>552</v>
      </c>
      <c r="C53" s="662" t="s">
        <v>5341</v>
      </c>
      <c r="D53" s="662" t="s">
        <v>5380</v>
      </c>
      <c r="E53" s="662"/>
      <c r="F53" s="665">
        <v>1</v>
      </c>
      <c r="G53" s="665">
        <v>848.78</v>
      </c>
      <c r="H53" s="662">
        <v>1</v>
      </c>
      <c r="I53" s="662">
        <v>848.78</v>
      </c>
      <c r="J53" s="665">
        <v>1</v>
      </c>
      <c r="K53" s="665">
        <v>848.78</v>
      </c>
      <c r="L53" s="662">
        <v>1</v>
      </c>
      <c r="M53" s="662">
        <v>848.78</v>
      </c>
      <c r="N53" s="665"/>
      <c r="O53" s="665"/>
      <c r="P53" s="678"/>
      <c r="Q53" s="666"/>
    </row>
    <row r="54" spans="1:17" ht="14.4" customHeight="1" x14ac:dyDescent="0.3">
      <c r="A54" s="661" t="s">
        <v>5311</v>
      </c>
      <c r="B54" s="662" t="s">
        <v>552</v>
      </c>
      <c r="C54" s="662" t="s">
        <v>5341</v>
      </c>
      <c r="D54" s="662" t="s">
        <v>5382</v>
      </c>
      <c r="E54" s="662" t="s">
        <v>5383</v>
      </c>
      <c r="F54" s="665"/>
      <c r="G54" s="665"/>
      <c r="H54" s="662"/>
      <c r="I54" s="662"/>
      <c r="J54" s="665"/>
      <c r="K54" s="665"/>
      <c r="L54" s="662"/>
      <c r="M54" s="662"/>
      <c r="N54" s="665">
        <v>2</v>
      </c>
      <c r="O54" s="665">
        <v>2219.4</v>
      </c>
      <c r="P54" s="678"/>
      <c r="Q54" s="666">
        <v>1109.7</v>
      </c>
    </row>
    <row r="55" spans="1:17" ht="14.4" customHeight="1" x14ac:dyDescent="0.3">
      <c r="A55" s="661" t="s">
        <v>5311</v>
      </c>
      <c r="B55" s="662" t="s">
        <v>552</v>
      </c>
      <c r="C55" s="662" t="s">
        <v>5341</v>
      </c>
      <c r="D55" s="662" t="s">
        <v>5384</v>
      </c>
      <c r="E55" s="662" t="s">
        <v>5385</v>
      </c>
      <c r="F55" s="665"/>
      <c r="G55" s="665"/>
      <c r="H55" s="662"/>
      <c r="I55" s="662"/>
      <c r="J55" s="665">
        <v>1</v>
      </c>
      <c r="K55" s="665">
        <v>1143.2</v>
      </c>
      <c r="L55" s="662"/>
      <c r="M55" s="662">
        <v>1143.2</v>
      </c>
      <c r="N55" s="665">
        <v>2</v>
      </c>
      <c r="O55" s="665">
        <v>2286.4</v>
      </c>
      <c r="P55" s="678"/>
      <c r="Q55" s="666">
        <v>1143.2</v>
      </c>
    </row>
    <row r="56" spans="1:17" ht="14.4" customHeight="1" x14ac:dyDescent="0.3">
      <c r="A56" s="661" t="s">
        <v>5311</v>
      </c>
      <c r="B56" s="662" t="s">
        <v>552</v>
      </c>
      <c r="C56" s="662" t="s">
        <v>5341</v>
      </c>
      <c r="D56" s="662" t="s">
        <v>5386</v>
      </c>
      <c r="E56" s="662" t="s">
        <v>5387</v>
      </c>
      <c r="F56" s="665"/>
      <c r="G56" s="665"/>
      <c r="H56" s="662"/>
      <c r="I56" s="662"/>
      <c r="J56" s="665"/>
      <c r="K56" s="665"/>
      <c r="L56" s="662"/>
      <c r="M56" s="662"/>
      <c r="N56" s="665">
        <v>4</v>
      </c>
      <c r="O56" s="665">
        <v>5264.72</v>
      </c>
      <c r="P56" s="678"/>
      <c r="Q56" s="666">
        <v>1316.18</v>
      </c>
    </row>
    <row r="57" spans="1:17" ht="14.4" customHeight="1" x14ac:dyDescent="0.3">
      <c r="A57" s="661" t="s">
        <v>5311</v>
      </c>
      <c r="B57" s="662" t="s">
        <v>552</v>
      </c>
      <c r="C57" s="662" t="s">
        <v>5308</v>
      </c>
      <c r="D57" s="662" t="s">
        <v>5388</v>
      </c>
      <c r="E57" s="662" t="s">
        <v>5389</v>
      </c>
      <c r="F57" s="665"/>
      <c r="G57" s="665"/>
      <c r="H57" s="662"/>
      <c r="I57" s="662"/>
      <c r="J57" s="665"/>
      <c r="K57" s="665"/>
      <c r="L57" s="662"/>
      <c r="M57" s="662"/>
      <c r="N57" s="665">
        <v>2</v>
      </c>
      <c r="O57" s="665">
        <v>598</v>
      </c>
      <c r="P57" s="678"/>
      <c r="Q57" s="666">
        <v>299</v>
      </c>
    </row>
    <row r="58" spans="1:17" ht="14.4" customHeight="1" x14ac:dyDescent="0.3">
      <c r="A58" s="661" t="s">
        <v>5311</v>
      </c>
      <c r="B58" s="662" t="s">
        <v>552</v>
      </c>
      <c r="C58" s="662" t="s">
        <v>5308</v>
      </c>
      <c r="D58" s="662" t="s">
        <v>5390</v>
      </c>
      <c r="E58" s="662" t="s">
        <v>5391</v>
      </c>
      <c r="F58" s="665">
        <v>436</v>
      </c>
      <c r="G58" s="665">
        <v>85212</v>
      </c>
      <c r="H58" s="662">
        <v>1</v>
      </c>
      <c r="I58" s="662">
        <v>195.44036697247705</v>
      </c>
      <c r="J58" s="665">
        <v>442</v>
      </c>
      <c r="K58" s="665">
        <v>87074</v>
      </c>
      <c r="L58" s="662">
        <v>1.0218513824343989</v>
      </c>
      <c r="M58" s="662">
        <v>197</v>
      </c>
      <c r="N58" s="665">
        <v>719</v>
      </c>
      <c r="O58" s="665">
        <v>147395</v>
      </c>
      <c r="P58" s="678">
        <v>1.7297446369056002</v>
      </c>
      <c r="Q58" s="666">
        <v>205</v>
      </c>
    </row>
    <row r="59" spans="1:17" ht="14.4" customHeight="1" x14ac:dyDescent="0.3">
      <c r="A59" s="661" t="s">
        <v>5311</v>
      </c>
      <c r="B59" s="662" t="s">
        <v>552</v>
      </c>
      <c r="C59" s="662" t="s">
        <v>5308</v>
      </c>
      <c r="D59" s="662" t="s">
        <v>5392</v>
      </c>
      <c r="E59" s="662" t="s">
        <v>5393</v>
      </c>
      <c r="F59" s="665">
        <v>151</v>
      </c>
      <c r="G59" s="665">
        <v>11135</v>
      </c>
      <c r="H59" s="662">
        <v>1</v>
      </c>
      <c r="I59" s="662">
        <v>73.741721854304629</v>
      </c>
      <c r="J59" s="665">
        <v>67</v>
      </c>
      <c r="K59" s="665">
        <v>4958</v>
      </c>
      <c r="L59" s="662">
        <v>0.44526268522676243</v>
      </c>
      <c r="M59" s="662">
        <v>74</v>
      </c>
      <c r="N59" s="665">
        <v>194</v>
      </c>
      <c r="O59" s="665">
        <v>15132</v>
      </c>
      <c r="P59" s="678">
        <v>1.3589582397844635</v>
      </c>
      <c r="Q59" s="666">
        <v>78</v>
      </c>
    </row>
    <row r="60" spans="1:17" ht="14.4" customHeight="1" x14ac:dyDescent="0.3">
      <c r="A60" s="661" t="s">
        <v>5311</v>
      </c>
      <c r="B60" s="662" t="s">
        <v>552</v>
      </c>
      <c r="C60" s="662" t="s">
        <v>5308</v>
      </c>
      <c r="D60" s="662" t="s">
        <v>5394</v>
      </c>
      <c r="E60" s="662" t="s">
        <v>5395</v>
      </c>
      <c r="F60" s="665"/>
      <c r="G60" s="665"/>
      <c r="H60" s="662"/>
      <c r="I60" s="662"/>
      <c r="J60" s="665">
        <v>1</v>
      </c>
      <c r="K60" s="665">
        <v>109</v>
      </c>
      <c r="L60" s="662"/>
      <c r="M60" s="662">
        <v>109</v>
      </c>
      <c r="N60" s="665">
        <v>2</v>
      </c>
      <c r="O60" s="665">
        <v>230</v>
      </c>
      <c r="P60" s="678"/>
      <c r="Q60" s="666">
        <v>115</v>
      </c>
    </row>
    <row r="61" spans="1:17" ht="14.4" customHeight="1" x14ac:dyDescent="0.3">
      <c r="A61" s="661" t="s">
        <v>5311</v>
      </c>
      <c r="B61" s="662" t="s">
        <v>552</v>
      </c>
      <c r="C61" s="662" t="s">
        <v>5308</v>
      </c>
      <c r="D61" s="662" t="s">
        <v>5396</v>
      </c>
      <c r="E61" s="662" t="s">
        <v>5397</v>
      </c>
      <c r="F61" s="665">
        <v>24</v>
      </c>
      <c r="G61" s="665">
        <v>1936</v>
      </c>
      <c r="H61" s="662">
        <v>1</v>
      </c>
      <c r="I61" s="662">
        <v>80.666666666666671</v>
      </c>
      <c r="J61" s="665">
        <v>14</v>
      </c>
      <c r="K61" s="665">
        <v>1134</v>
      </c>
      <c r="L61" s="662">
        <v>0.58574380165289253</v>
      </c>
      <c r="M61" s="662">
        <v>81</v>
      </c>
      <c r="N61" s="665">
        <v>4</v>
      </c>
      <c r="O61" s="665">
        <v>332</v>
      </c>
      <c r="P61" s="678">
        <v>0.17148760330578514</v>
      </c>
      <c r="Q61" s="666">
        <v>83</v>
      </c>
    </row>
    <row r="62" spans="1:17" ht="14.4" customHeight="1" x14ac:dyDescent="0.3">
      <c r="A62" s="661" t="s">
        <v>5311</v>
      </c>
      <c r="B62" s="662" t="s">
        <v>552</v>
      </c>
      <c r="C62" s="662" t="s">
        <v>5308</v>
      </c>
      <c r="D62" s="662" t="s">
        <v>5398</v>
      </c>
      <c r="E62" s="662" t="s">
        <v>5399</v>
      </c>
      <c r="F62" s="665">
        <v>69</v>
      </c>
      <c r="G62" s="665">
        <v>7168</v>
      </c>
      <c r="H62" s="662">
        <v>1</v>
      </c>
      <c r="I62" s="662">
        <v>103.8840579710145</v>
      </c>
      <c r="J62" s="665">
        <v>38</v>
      </c>
      <c r="K62" s="665">
        <v>3952</v>
      </c>
      <c r="L62" s="662">
        <v>0.5513392857142857</v>
      </c>
      <c r="M62" s="662">
        <v>104</v>
      </c>
      <c r="N62" s="665">
        <v>38</v>
      </c>
      <c r="O62" s="665">
        <v>4028</v>
      </c>
      <c r="P62" s="678">
        <v>0.5619419642857143</v>
      </c>
      <c r="Q62" s="666">
        <v>106</v>
      </c>
    </row>
    <row r="63" spans="1:17" ht="14.4" customHeight="1" x14ac:dyDescent="0.3">
      <c r="A63" s="661" t="s">
        <v>5311</v>
      </c>
      <c r="B63" s="662" t="s">
        <v>552</v>
      </c>
      <c r="C63" s="662" t="s">
        <v>5308</v>
      </c>
      <c r="D63" s="662" t="s">
        <v>5309</v>
      </c>
      <c r="E63" s="662" t="s">
        <v>5310</v>
      </c>
      <c r="F63" s="665">
        <v>9545</v>
      </c>
      <c r="G63" s="665">
        <v>331520</v>
      </c>
      <c r="H63" s="662">
        <v>1</v>
      </c>
      <c r="I63" s="662">
        <v>34.732320586694605</v>
      </c>
      <c r="J63" s="665">
        <v>7240</v>
      </c>
      <c r="K63" s="665">
        <v>253400</v>
      </c>
      <c r="L63" s="662">
        <v>0.76435810810810811</v>
      </c>
      <c r="M63" s="662">
        <v>35</v>
      </c>
      <c r="N63" s="665">
        <v>6585</v>
      </c>
      <c r="O63" s="665">
        <v>243645</v>
      </c>
      <c r="P63" s="678">
        <v>0.7349330357142857</v>
      </c>
      <c r="Q63" s="666">
        <v>37</v>
      </c>
    </row>
    <row r="64" spans="1:17" ht="14.4" customHeight="1" x14ac:dyDescent="0.3">
      <c r="A64" s="661" t="s">
        <v>5311</v>
      </c>
      <c r="B64" s="662" t="s">
        <v>552</v>
      </c>
      <c r="C64" s="662" t="s">
        <v>5308</v>
      </c>
      <c r="D64" s="662" t="s">
        <v>5400</v>
      </c>
      <c r="E64" s="662" t="s">
        <v>5401</v>
      </c>
      <c r="F64" s="665">
        <v>300</v>
      </c>
      <c r="G64" s="665">
        <v>3000</v>
      </c>
      <c r="H64" s="662">
        <v>1</v>
      </c>
      <c r="I64" s="662">
        <v>10</v>
      </c>
      <c r="J64" s="665">
        <v>130</v>
      </c>
      <c r="K64" s="665">
        <v>1300</v>
      </c>
      <c r="L64" s="662">
        <v>0.43333333333333335</v>
      </c>
      <c r="M64" s="662">
        <v>10</v>
      </c>
      <c r="N64" s="665">
        <v>110</v>
      </c>
      <c r="O64" s="665">
        <v>1100</v>
      </c>
      <c r="P64" s="678">
        <v>0.36666666666666664</v>
      </c>
      <c r="Q64" s="666">
        <v>10</v>
      </c>
    </row>
    <row r="65" spans="1:17" ht="14.4" customHeight="1" x14ac:dyDescent="0.3">
      <c r="A65" s="661" t="s">
        <v>5311</v>
      </c>
      <c r="B65" s="662" t="s">
        <v>552</v>
      </c>
      <c r="C65" s="662" t="s">
        <v>5308</v>
      </c>
      <c r="D65" s="662" t="s">
        <v>5402</v>
      </c>
      <c r="E65" s="662" t="s">
        <v>5403</v>
      </c>
      <c r="F65" s="665">
        <v>2</v>
      </c>
      <c r="G65" s="665">
        <v>10</v>
      </c>
      <c r="H65" s="662">
        <v>1</v>
      </c>
      <c r="I65" s="662">
        <v>5</v>
      </c>
      <c r="J65" s="665">
        <v>2</v>
      </c>
      <c r="K65" s="665">
        <v>10</v>
      </c>
      <c r="L65" s="662">
        <v>1</v>
      </c>
      <c r="M65" s="662">
        <v>5</v>
      </c>
      <c r="N65" s="665">
        <v>4</v>
      </c>
      <c r="O65" s="665">
        <v>20</v>
      </c>
      <c r="P65" s="678">
        <v>2</v>
      </c>
      <c r="Q65" s="666">
        <v>5</v>
      </c>
    </row>
    <row r="66" spans="1:17" ht="14.4" customHeight="1" x14ac:dyDescent="0.3">
      <c r="A66" s="661" t="s">
        <v>5311</v>
      </c>
      <c r="B66" s="662" t="s">
        <v>552</v>
      </c>
      <c r="C66" s="662" t="s">
        <v>5308</v>
      </c>
      <c r="D66" s="662" t="s">
        <v>5404</v>
      </c>
      <c r="E66" s="662" t="s">
        <v>5405</v>
      </c>
      <c r="F66" s="665">
        <v>1</v>
      </c>
      <c r="G66" s="665">
        <v>5</v>
      </c>
      <c r="H66" s="662">
        <v>1</v>
      </c>
      <c r="I66" s="662">
        <v>5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5311</v>
      </c>
      <c r="B67" s="662" t="s">
        <v>552</v>
      </c>
      <c r="C67" s="662" t="s">
        <v>5308</v>
      </c>
      <c r="D67" s="662" t="s">
        <v>5406</v>
      </c>
      <c r="E67" s="662" t="s">
        <v>5407</v>
      </c>
      <c r="F67" s="665">
        <v>5767</v>
      </c>
      <c r="G67" s="665">
        <v>1346324</v>
      </c>
      <c r="H67" s="662">
        <v>1</v>
      </c>
      <c r="I67" s="662">
        <v>233.45309519680944</v>
      </c>
      <c r="J67" s="665">
        <v>7839</v>
      </c>
      <c r="K67" s="665">
        <v>1842165</v>
      </c>
      <c r="L67" s="662">
        <v>1.3682924764024114</v>
      </c>
      <c r="M67" s="662">
        <v>235</v>
      </c>
      <c r="N67" s="665">
        <v>8359</v>
      </c>
      <c r="O67" s="665">
        <v>2098109</v>
      </c>
      <c r="P67" s="678">
        <v>1.5583982756008212</v>
      </c>
      <c r="Q67" s="666">
        <v>251</v>
      </c>
    </row>
    <row r="68" spans="1:17" ht="14.4" customHeight="1" x14ac:dyDescent="0.3">
      <c r="A68" s="661" t="s">
        <v>5311</v>
      </c>
      <c r="B68" s="662" t="s">
        <v>552</v>
      </c>
      <c r="C68" s="662" t="s">
        <v>5308</v>
      </c>
      <c r="D68" s="662" t="s">
        <v>5408</v>
      </c>
      <c r="E68" s="662" t="s">
        <v>5409</v>
      </c>
      <c r="F68" s="665">
        <v>2930</v>
      </c>
      <c r="G68" s="665">
        <v>344220</v>
      </c>
      <c r="H68" s="662">
        <v>1</v>
      </c>
      <c r="I68" s="662">
        <v>117.48122866894198</v>
      </c>
      <c r="J68" s="665">
        <v>4997</v>
      </c>
      <c r="K68" s="665">
        <v>589646</v>
      </c>
      <c r="L68" s="662">
        <v>1.7129916913601766</v>
      </c>
      <c r="M68" s="662">
        <v>118</v>
      </c>
      <c r="N68" s="665">
        <v>5042</v>
      </c>
      <c r="O68" s="665">
        <v>635292</v>
      </c>
      <c r="P68" s="678">
        <v>1.8455987449886699</v>
      </c>
      <c r="Q68" s="666">
        <v>126</v>
      </c>
    </row>
    <row r="69" spans="1:17" ht="14.4" customHeight="1" x14ac:dyDescent="0.3">
      <c r="A69" s="661" t="s">
        <v>5311</v>
      </c>
      <c r="B69" s="662" t="s">
        <v>552</v>
      </c>
      <c r="C69" s="662" t="s">
        <v>5308</v>
      </c>
      <c r="D69" s="662" t="s">
        <v>5410</v>
      </c>
      <c r="E69" s="662" t="s">
        <v>5411</v>
      </c>
      <c r="F69" s="665">
        <v>43</v>
      </c>
      <c r="G69" s="665">
        <v>12711</v>
      </c>
      <c r="H69" s="662">
        <v>1</v>
      </c>
      <c r="I69" s="662">
        <v>295.60465116279067</v>
      </c>
      <c r="J69" s="665">
        <v>31</v>
      </c>
      <c r="K69" s="665">
        <v>9238</v>
      </c>
      <c r="L69" s="662">
        <v>0.72677208716859409</v>
      </c>
      <c r="M69" s="662">
        <v>298</v>
      </c>
      <c r="N69" s="665">
        <v>43</v>
      </c>
      <c r="O69" s="665">
        <v>13330</v>
      </c>
      <c r="P69" s="678">
        <v>1.0486979781291794</v>
      </c>
      <c r="Q69" s="666">
        <v>310</v>
      </c>
    </row>
    <row r="70" spans="1:17" ht="14.4" customHeight="1" x14ac:dyDescent="0.3">
      <c r="A70" s="661" t="s">
        <v>5311</v>
      </c>
      <c r="B70" s="662" t="s">
        <v>552</v>
      </c>
      <c r="C70" s="662" t="s">
        <v>5308</v>
      </c>
      <c r="D70" s="662" t="s">
        <v>5412</v>
      </c>
      <c r="E70" s="662" t="s">
        <v>5413</v>
      </c>
      <c r="F70" s="665">
        <v>30</v>
      </c>
      <c r="G70" s="665">
        <v>46204</v>
      </c>
      <c r="H70" s="662">
        <v>1</v>
      </c>
      <c r="I70" s="662">
        <v>1540.1333333333334</v>
      </c>
      <c r="J70" s="665">
        <v>45</v>
      </c>
      <c r="K70" s="665">
        <v>69525</v>
      </c>
      <c r="L70" s="662">
        <v>1.5047398493636914</v>
      </c>
      <c r="M70" s="662">
        <v>1545</v>
      </c>
      <c r="N70" s="665">
        <v>33</v>
      </c>
      <c r="O70" s="665">
        <v>52569</v>
      </c>
      <c r="P70" s="678">
        <v>1.1377586356159639</v>
      </c>
      <c r="Q70" s="666">
        <v>1593</v>
      </c>
    </row>
    <row r="71" spans="1:17" ht="14.4" customHeight="1" x14ac:dyDescent="0.3">
      <c r="A71" s="661" t="s">
        <v>5311</v>
      </c>
      <c r="B71" s="662" t="s">
        <v>552</v>
      </c>
      <c r="C71" s="662" t="s">
        <v>5308</v>
      </c>
      <c r="D71" s="662" t="s">
        <v>5414</v>
      </c>
      <c r="E71" s="662" t="s">
        <v>5415</v>
      </c>
      <c r="F71" s="665">
        <v>8</v>
      </c>
      <c r="G71" s="665">
        <v>1525</v>
      </c>
      <c r="H71" s="662">
        <v>1</v>
      </c>
      <c r="I71" s="662">
        <v>190.625</v>
      </c>
      <c r="J71" s="665">
        <v>7</v>
      </c>
      <c r="K71" s="665">
        <v>1344</v>
      </c>
      <c r="L71" s="662">
        <v>0.88131147540983612</v>
      </c>
      <c r="M71" s="662">
        <v>192</v>
      </c>
      <c r="N71" s="665">
        <v>22</v>
      </c>
      <c r="O71" s="665">
        <v>4356</v>
      </c>
      <c r="P71" s="678">
        <v>2.8563934426229509</v>
      </c>
      <c r="Q71" s="666">
        <v>198</v>
      </c>
    </row>
    <row r="72" spans="1:17" ht="14.4" customHeight="1" x14ac:dyDescent="0.3">
      <c r="A72" s="661" t="s">
        <v>5311</v>
      </c>
      <c r="B72" s="662" t="s">
        <v>552</v>
      </c>
      <c r="C72" s="662" t="s">
        <v>5308</v>
      </c>
      <c r="D72" s="662" t="s">
        <v>5416</v>
      </c>
      <c r="E72" s="662" t="s">
        <v>5417</v>
      </c>
      <c r="F72" s="665">
        <v>371</v>
      </c>
      <c r="G72" s="665">
        <v>120835</v>
      </c>
      <c r="H72" s="662">
        <v>1</v>
      </c>
      <c r="I72" s="662">
        <v>325.70080862533695</v>
      </c>
      <c r="J72" s="665">
        <v>403</v>
      </c>
      <c r="K72" s="665">
        <v>131781</v>
      </c>
      <c r="L72" s="662">
        <v>1.0905863367401829</v>
      </c>
      <c r="M72" s="662">
        <v>327</v>
      </c>
      <c r="N72" s="665">
        <v>437</v>
      </c>
      <c r="O72" s="665">
        <v>145521</v>
      </c>
      <c r="P72" s="678">
        <v>1.2042951131708528</v>
      </c>
      <c r="Q72" s="666">
        <v>333</v>
      </c>
    </row>
    <row r="73" spans="1:17" ht="14.4" customHeight="1" x14ac:dyDescent="0.3">
      <c r="A73" s="661" t="s">
        <v>5311</v>
      </c>
      <c r="B73" s="662" t="s">
        <v>552</v>
      </c>
      <c r="C73" s="662" t="s">
        <v>5308</v>
      </c>
      <c r="D73" s="662" t="s">
        <v>5418</v>
      </c>
      <c r="E73" s="662" t="s">
        <v>5419</v>
      </c>
      <c r="F73" s="665">
        <v>27</v>
      </c>
      <c r="G73" s="665">
        <v>4428</v>
      </c>
      <c r="H73" s="662">
        <v>1</v>
      </c>
      <c r="I73" s="662">
        <v>164</v>
      </c>
      <c r="J73" s="665">
        <v>69</v>
      </c>
      <c r="K73" s="665">
        <v>11316</v>
      </c>
      <c r="L73" s="662">
        <v>2.5555555555555554</v>
      </c>
      <c r="M73" s="662">
        <v>164</v>
      </c>
      <c r="N73" s="665">
        <v>118</v>
      </c>
      <c r="O73" s="665">
        <v>19588</v>
      </c>
      <c r="P73" s="678">
        <v>4.4236675700090338</v>
      </c>
      <c r="Q73" s="666">
        <v>166</v>
      </c>
    </row>
    <row r="74" spans="1:17" ht="14.4" customHeight="1" x14ac:dyDescent="0.3">
      <c r="A74" s="661" t="s">
        <v>5311</v>
      </c>
      <c r="B74" s="662" t="s">
        <v>552</v>
      </c>
      <c r="C74" s="662" t="s">
        <v>5308</v>
      </c>
      <c r="D74" s="662" t="s">
        <v>5420</v>
      </c>
      <c r="E74" s="662" t="s">
        <v>5421</v>
      </c>
      <c r="F74" s="665">
        <v>113</v>
      </c>
      <c r="G74" s="665">
        <v>37823</v>
      </c>
      <c r="H74" s="662">
        <v>1</v>
      </c>
      <c r="I74" s="662">
        <v>334.71681415929203</v>
      </c>
      <c r="J74" s="665">
        <v>113</v>
      </c>
      <c r="K74" s="665">
        <v>38194</v>
      </c>
      <c r="L74" s="662">
        <v>1.0098088464690798</v>
      </c>
      <c r="M74" s="662">
        <v>338</v>
      </c>
      <c r="N74" s="665">
        <v>113</v>
      </c>
      <c r="O74" s="665">
        <v>39663</v>
      </c>
      <c r="P74" s="678">
        <v>1.048647648256352</v>
      </c>
      <c r="Q74" s="666">
        <v>351</v>
      </c>
    </row>
    <row r="75" spans="1:17" ht="14.4" customHeight="1" x14ac:dyDescent="0.3">
      <c r="A75" s="661" t="s">
        <v>5311</v>
      </c>
      <c r="B75" s="662" t="s">
        <v>552</v>
      </c>
      <c r="C75" s="662" t="s">
        <v>5308</v>
      </c>
      <c r="D75" s="662" t="s">
        <v>5422</v>
      </c>
      <c r="E75" s="662" t="s">
        <v>5423</v>
      </c>
      <c r="F75" s="665">
        <v>9</v>
      </c>
      <c r="G75" s="665">
        <v>2235</v>
      </c>
      <c r="H75" s="662">
        <v>1</v>
      </c>
      <c r="I75" s="662">
        <v>248.33333333333334</v>
      </c>
      <c r="J75" s="665">
        <v>15</v>
      </c>
      <c r="K75" s="665">
        <v>3750</v>
      </c>
      <c r="L75" s="662">
        <v>1.6778523489932886</v>
      </c>
      <c r="M75" s="662">
        <v>250</v>
      </c>
      <c r="N75" s="665">
        <v>10</v>
      </c>
      <c r="O75" s="665">
        <v>2560</v>
      </c>
      <c r="P75" s="678">
        <v>1.145413870246085</v>
      </c>
      <c r="Q75" s="666">
        <v>256</v>
      </c>
    </row>
    <row r="76" spans="1:17" ht="14.4" customHeight="1" x14ac:dyDescent="0.3">
      <c r="A76" s="661" t="s">
        <v>5311</v>
      </c>
      <c r="B76" s="662" t="s">
        <v>552</v>
      </c>
      <c r="C76" s="662" t="s">
        <v>5308</v>
      </c>
      <c r="D76" s="662" t="s">
        <v>5424</v>
      </c>
      <c r="E76" s="662" t="s">
        <v>5425</v>
      </c>
      <c r="F76" s="665">
        <v>12</v>
      </c>
      <c r="G76" s="665">
        <v>3790</v>
      </c>
      <c r="H76" s="662">
        <v>1</v>
      </c>
      <c r="I76" s="662">
        <v>315.83333333333331</v>
      </c>
      <c r="J76" s="665">
        <v>14</v>
      </c>
      <c r="K76" s="665">
        <v>4438</v>
      </c>
      <c r="L76" s="662">
        <v>1.1709762532981531</v>
      </c>
      <c r="M76" s="662">
        <v>317</v>
      </c>
      <c r="N76" s="665">
        <v>44</v>
      </c>
      <c r="O76" s="665">
        <v>14212</v>
      </c>
      <c r="P76" s="678">
        <v>3.7498680738786279</v>
      </c>
      <c r="Q76" s="666">
        <v>323</v>
      </c>
    </row>
    <row r="77" spans="1:17" ht="14.4" customHeight="1" x14ac:dyDescent="0.3">
      <c r="A77" s="661" t="s">
        <v>5311</v>
      </c>
      <c r="B77" s="662" t="s">
        <v>552</v>
      </c>
      <c r="C77" s="662" t="s">
        <v>5308</v>
      </c>
      <c r="D77" s="662" t="s">
        <v>5426</v>
      </c>
      <c r="E77" s="662" t="s">
        <v>5427</v>
      </c>
      <c r="F77" s="665">
        <v>7</v>
      </c>
      <c r="G77" s="665">
        <v>2004</v>
      </c>
      <c r="H77" s="662">
        <v>1</v>
      </c>
      <c r="I77" s="662">
        <v>286.28571428571428</v>
      </c>
      <c r="J77" s="665">
        <v>5</v>
      </c>
      <c r="K77" s="665">
        <v>1445</v>
      </c>
      <c r="L77" s="662">
        <v>0.72105788423153694</v>
      </c>
      <c r="M77" s="662">
        <v>289</v>
      </c>
      <c r="N77" s="665">
        <v>2</v>
      </c>
      <c r="O77" s="665">
        <v>590</v>
      </c>
      <c r="P77" s="678">
        <v>0.29441117764471059</v>
      </c>
      <c r="Q77" s="666">
        <v>295</v>
      </c>
    </row>
    <row r="78" spans="1:17" ht="14.4" customHeight="1" x14ac:dyDescent="0.3">
      <c r="A78" s="661" t="s">
        <v>5311</v>
      </c>
      <c r="B78" s="662" t="s">
        <v>552</v>
      </c>
      <c r="C78" s="662" t="s">
        <v>5308</v>
      </c>
      <c r="D78" s="662" t="s">
        <v>5428</v>
      </c>
      <c r="E78" s="662" t="s">
        <v>5429</v>
      </c>
      <c r="F78" s="665">
        <v>38</v>
      </c>
      <c r="G78" s="665">
        <v>44263</v>
      </c>
      <c r="H78" s="662">
        <v>1</v>
      </c>
      <c r="I78" s="662">
        <v>1164.8157894736842</v>
      </c>
      <c r="J78" s="665">
        <v>60</v>
      </c>
      <c r="K78" s="665">
        <v>70080</v>
      </c>
      <c r="L78" s="662">
        <v>1.5832636739488963</v>
      </c>
      <c r="M78" s="662">
        <v>1168</v>
      </c>
      <c r="N78" s="665">
        <v>56</v>
      </c>
      <c r="O78" s="665">
        <v>66136</v>
      </c>
      <c r="P78" s="678">
        <v>1.4941599078236902</v>
      </c>
      <c r="Q78" s="666">
        <v>1181</v>
      </c>
    </row>
    <row r="79" spans="1:17" ht="14.4" customHeight="1" x14ac:dyDescent="0.3">
      <c r="A79" s="661" t="s">
        <v>5311</v>
      </c>
      <c r="B79" s="662" t="s">
        <v>552</v>
      </c>
      <c r="C79" s="662" t="s">
        <v>5308</v>
      </c>
      <c r="D79" s="662" t="s">
        <v>5430</v>
      </c>
      <c r="E79" s="662" t="s">
        <v>5431</v>
      </c>
      <c r="F79" s="665">
        <v>1</v>
      </c>
      <c r="G79" s="665">
        <v>232</v>
      </c>
      <c r="H79" s="662">
        <v>1</v>
      </c>
      <c r="I79" s="662">
        <v>232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5311</v>
      </c>
      <c r="B80" s="662" t="s">
        <v>552</v>
      </c>
      <c r="C80" s="662" t="s">
        <v>5308</v>
      </c>
      <c r="D80" s="662" t="s">
        <v>5432</v>
      </c>
      <c r="E80" s="662" t="s">
        <v>5433</v>
      </c>
      <c r="F80" s="665">
        <v>7</v>
      </c>
      <c r="G80" s="665">
        <v>1533</v>
      </c>
      <c r="H80" s="662">
        <v>1</v>
      </c>
      <c r="I80" s="662">
        <v>219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5311</v>
      </c>
      <c r="B81" s="662" t="s">
        <v>552</v>
      </c>
      <c r="C81" s="662" t="s">
        <v>5308</v>
      </c>
      <c r="D81" s="662" t="s">
        <v>5434</v>
      </c>
      <c r="E81" s="662" t="s">
        <v>5435</v>
      </c>
      <c r="F81" s="665">
        <v>1</v>
      </c>
      <c r="G81" s="665">
        <v>1114</v>
      </c>
      <c r="H81" s="662">
        <v>1</v>
      </c>
      <c r="I81" s="662">
        <v>1114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5311</v>
      </c>
      <c r="B82" s="662" t="s">
        <v>552</v>
      </c>
      <c r="C82" s="662" t="s">
        <v>5308</v>
      </c>
      <c r="D82" s="662" t="s">
        <v>5436</v>
      </c>
      <c r="E82" s="662" t="s">
        <v>5437</v>
      </c>
      <c r="F82" s="665">
        <v>12</v>
      </c>
      <c r="G82" s="665">
        <v>9972</v>
      </c>
      <c r="H82" s="662">
        <v>1</v>
      </c>
      <c r="I82" s="662">
        <v>831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5311</v>
      </c>
      <c r="B83" s="662" t="s">
        <v>552</v>
      </c>
      <c r="C83" s="662" t="s">
        <v>5308</v>
      </c>
      <c r="D83" s="662" t="s">
        <v>5438</v>
      </c>
      <c r="E83" s="662" t="s">
        <v>5439</v>
      </c>
      <c r="F83" s="665">
        <v>4</v>
      </c>
      <c r="G83" s="665">
        <v>0</v>
      </c>
      <c r="H83" s="662"/>
      <c r="I83" s="662">
        <v>0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5311</v>
      </c>
      <c r="B84" s="662" t="s">
        <v>552</v>
      </c>
      <c r="C84" s="662" t="s">
        <v>5308</v>
      </c>
      <c r="D84" s="662" t="s">
        <v>5440</v>
      </c>
      <c r="E84" s="662" t="s">
        <v>5441</v>
      </c>
      <c r="F84" s="665"/>
      <c r="G84" s="665"/>
      <c r="H84" s="662"/>
      <c r="I84" s="662"/>
      <c r="J84" s="665"/>
      <c r="K84" s="665"/>
      <c r="L84" s="662"/>
      <c r="M84" s="662"/>
      <c r="N84" s="665">
        <v>1</v>
      </c>
      <c r="O84" s="665">
        <v>123</v>
      </c>
      <c r="P84" s="678"/>
      <c r="Q84" s="666">
        <v>123</v>
      </c>
    </row>
    <row r="85" spans="1:17" ht="14.4" customHeight="1" x14ac:dyDescent="0.3">
      <c r="A85" s="661" t="s">
        <v>5311</v>
      </c>
      <c r="B85" s="662" t="s">
        <v>552</v>
      </c>
      <c r="C85" s="662" t="s">
        <v>5308</v>
      </c>
      <c r="D85" s="662" t="s">
        <v>5442</v>
      </c>
      <c r="E85" s="662" t="s">
        <v>5443</v>
      </c>
      <c r="F85" s="665">
        <v>9012</v>
      </c>
      <c r="G85" s="665">
        <v>0</v>
      </c>
      <c r="H85" s="662"/>
      <c r="I85" s="662">
        <v>0</v>
      </c>
      <c r="J85" s="665">
        <v>13496</v>
      </c>
      <c r="K85" s="665">
        <v>228966.62999999995</v>
      </c>
      <c r="L85" s="662"/>
      <c r="M85" s="662">
        <v>16.965517931238882</v>
      </c>
      <c r="N85" s="665">
        <v>13984</v>
      </c>
      <c r="O85" s="665">
        <v>466133.26999999984</v>
      </c>
      <c r="P85" s="678"/>
      <c r="Q85" s="666">
        <v>33.333328804347815</v>
      </c>
    </row>
    <row r="86" spans="1:17" ht="14.4" customHeight="1" x14ac:dyDescent="0.3">
      <c r="A86" s="661" t="s">
        <v>5311</v>
      </c>
      <c r="B86" s="662" t="s">
        <v>552</v>
      </c>
      <c r="C86" s="662" t="s">
        <v>5308</v>
      </c>
      <c r="D86" s="662" t="s">
        <v>5444</v>
      </c>
      <c r="E86" s="662" t="s">
        <v>5445</v>
      </c>
      <c r="F86" s="665">
        <v>4441</v>
      </c>
      <c r="G86" s="665">
        <v>1301925</v>
      </c>
      <c r="H86" s="662">
        <v>1</v>
      </c>
      <c r="I86" s="662">
        <v>293.16032425129475</v>
      </c>
      <c r="J86" s="665">
        <v>4870</v>
      </c>
      <c r="K86" s="665">
        <v>1436650</v>
      </c>
      <c r="L86" s="662">
        <v>1.1034813833362136</v>
      </c>
      <c r="M86" s="662">
        <v>295</v>
      </c>
      <c r="N86" s="665">
        <v>5259</v>
      </c>
      <c r="O86" s="665">
        <v>1614513</v>
      </c>
      <c r="P86" s="678">
        <v>1.2400967797684199</v>
      </c>
      <c r="Q86" s="666">
        <v>307</v>
      </c>
    </row>
    <row r="87" spans="1:17" ht="14.4" customHeight="1" x14ac:dyDescent="0.3">
      <c r="A87" s="661" t="s">
        <v>5311</v>
      </c>
      <c r="B87" s="662" t="s">
        <v>552</v>
      </c>
      <c r="C87" s="662" t="s">
        <v>5308</v>
      </c>
      <c r="D87" s="662" t="s">
        <v>5446</v>
      </c>
      <c r="E87" s="662" t="s">
        <v>5447</v>
      </c>
      <c r="F87" s="665">
        <v>38</v>
      </c>
      <c r="G87" s="665">
        <v>9324</v>
      </c>
      <c r="H87" s="662">
        <v>1</v>
      </c>
      <c r="I87" s="662">
        <v>245.36842105263159</v>
      </c>
      <c r="J87" s="665">
        <v>39</v>
      </c>
      <c r="K87" s="665">
        <v>9633</v>
      </c>
      <c r="L87" s="662">
        <v>1.0331402831402832</v>
      </c>
      <c r="M87" s="662">
        <v>247</v>
      </c>
      <c r="N87" s="665">
        <v>70</v>
      </c>
      <c r="O87" s="665">
        <v>18130</v>
      </c>
      <c r="P87" s="678">
        <v>1.9444444444444444</v>
      </c>
      <c r="Q87" s="666">
        <v>259</v>
      </c>
    </row>
    <row r="88" spans="1:17" ht="14.4" customHeight="1" x14ac:dyDescent="0.3">
      <c r="A88" s="661" t="s">
        <v>5311</v>
      </c>
      <c r="B88" s="662" t="s">
        <v>552</v>
      </c>
      <c r="C88" s="662" t="s">
        <v>5308</v>
      </c>
      <c r="D88" s="662" t="s">
        <v>5448</v>
      </c>
      <c r="E88" s="662" t="s">
        <v>5449</v>
      </c>
      <c r="F88" s="665">
        <v>109</v>
      </c>
      <c r="G88" s="665">
        <v>3924</v>
      </c>
      <c r="H88" s="662">
        <v>1</v>
      </c>
      <c r="I88" s="662">
        <v>36</v>
      </c>
      <c r="J88" s="665">
        <v>1438</v>
      </c>
      <c r="K88" s="665">
        <v>51768</v>
      </c>
      <c r="L88" s="662">
        <v>13.192660550458715</v>
      </c>
      <c r="M88" s="662">
        <v>36</v>
      </c>
      <c r="N88" s="665">
        <v>1897</v>
      </c>
      <c r="O88" s="665">
        <v>70189</v>
      </c>
      <c r="P88" s="678">
        <v>17.887104994903162</v>
      </c>
      <c r="Q88" s="666">
        <v>37</v>
      </c>
    </row>
    <row r="89" spans="1:17" ht="14.4" customHeight="1" x14ac:dyDescent="0.3">
      <c r="A89" s="661" t="s">
        <v>5311</v>
      </c>
      <c r="B89" s="662" t="s">
        <v>552</v>
      </c>
      <c r="C89" s="662" t="s">
        <v>5308</v>
      </c>
      <c r="D89" s="662" t="s">
        <v>5450</v>
      </c>
      <c r="E89" s="662" t="s">
        <v>5451</v>
      </c>
      <c r="F89" s="665">
        <v>13</v>
      </c>
      <c r="G89" s="665">
        <v>1061</v>
      </c>
      <c r="H89" s="662">
        <v>1</v>
      </c>
      <c r="I89" s="662">
        <v>81.615384615384613</v>
      </c>
      <c r="J89" s="665">
        <v>13</v>
      </c>
      <c r="K89" s="665">
        <v>1066</v>
      </c>
      <c r="L89" s="662">
        <v>1.0047125353440152</v>
      </c>
      <c r="M89" s="662">
        <v>82</v>
      </c>
      <c r="N89" s="665">
        <v>20</v>
      </c>
      <c r="O89" s="665">
        <v>1720</v>
      </c>
      <c r="P89" s="678">
        <v>1.6211121583411876</v>
      </c>
      <c r="Q89" s="666">
        <v>86</v>
      </c>
    </row>
    <row r="90" spans="1:17" ht="14.4" customHeight="1" x14ac:dyDescent="0.3">
      <c r="A90" s="661" t="s">
        <v>5311</v>
      </c>
      <c r="B90" s="662" t="s">
        <v>552</v>
      </c>
      <c r="C90" s="662" t="s">
        <v>5308</v>
      </c>
      <c r="D90" s="662" t="s">
        <v>5452</v>
      </c>
      <c r="E90" s="662" t="s">
        <v>5453</v>
      </c>
      <c r="F90" s="665">
        <v>1688</v>
      </c>
      <c r="G90" s="665">
        <v>247670</v>
      </c>
      <c r="H90" s="662">
        <v>1</v>
      </c>
      <c r="I90" s="662">
        <v>146.72393364928911</v>
      </c>
      <c r="J90" s="665">
        <v>2026</v>
      </c>
      <c r="K90" s="665">
        <v>299848</v>
      </c>
      <c r="L90" s="662">
        <v>1.2106754956191708</v>
      </c>
      <c r="M90" s="662">
        <v>148</v>
      </c>
      <c r="N90" s="665">
        <v>1995</v>
      </c>
      <c r="O90" s="665">
        <v>307230</v>
      </c>
      <c r="P90" s="678">
        <v>1.2404812855816207</v>
      </c>
      <c r="Q90" s="666">
        <v>154</v>
      </c>
    </row>
    <row r="91" spans="1:17" ht="14.4" customHeight="1" x14ac:dyDescent="0.3">
      <c r="A91" s="661" t="s">
        <v>5311</v>
      </c>
      <c r="B91" s="662" t="s">
        <v>552</v>
      </c>
      <c r="C91" s="662" t="s">
        <v>5308</v>
      </c>
      <c r="D91" s="662" t="s">
        <v>5454</v>
      </c>
      <c r="E91" s="662" t="s">
        <v>5455</v>
      </c>
      <c r="F91" s="665">
        <v>91</v>
      </c>
      <c r="G91" s="665">
        <v>2804</v>
      </c>
      <c r="H91" s="662">
        <v>1</v>
      </c>
      <c r="I91" s="662">
        <v>30.813186813186814</v>
      </c>
      <c r="J91" s="665">
        <v>294</v>
      </c>
      <c r="K91" s="665">
        <v>9114</v>
      </c>
      <c r="L91" s="662">
        <v>3.2503566333808847</v>
      </c>
      <c r="M91" s="662">
        <v>31</v>
      </c>
      <c r="N91" s="665">
        <v>237</v>
      </c>
      <c r="O91" s="665">
        <v>7584</v>
      </c>
      <c r="P91" s="678">
        <v>2.7047075606276749</v>
      </c>
      <c r="Q91" s="666">
        <v>32</v>
      </c>
    </row>
    <row r="92" spans="1:17" ht="14.4" customHeight="1" x14ac:dyDescent="0.3">
      <c r="A92" s="661" t="s">
        <v>5311</v>
      </c>
      <c r="B92" s="662" t="s">
        <v>552</v>
      </c>
      <c r="C92" s="662" t="s">
        <v>5308</v>
      </c>
      <c r="D92" s="662" t="s">
        <v>5456</v>
      </c>
      <c r="E92" s="662" t="s">
        <v>5457</v>
      </c>
      <c r="F92" s="665">
        <v>3</v>
      </c>
      <c r="G92" s="665">
        <v>0</v>
      </c>
      <c r="H92" s="662"/>
      <c r="I92" s="662">
        <v>0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5311</v>
      </c>
      <c r="B93" s="662" t="s">
        <v>552</v>
      </c>
      <c r="C93" s="662" t="s">
        <v>5308</v>
      </c>
      <c r="D93" s="662" t="s">
        <v>5458</v>
      </c>
      <c r="E93" s="662" t="s">
        <v>5459</v>
      </c>
      <c r="F93" s="665">
        <v>6</v>
      </c>
      <c r="G93" s="665">
        <v>820</v>
      </c>
      <c r="H93" s="662">
        <v>1</v>
      </c>
      <c r="I93" s="662">
        <v>136.66666666666666</v>
      </c>
      <c r="J93" s="665">
        <v>2</v>
      </c>
      <c r="K93" s="665">
        <v>258</v>
      </c>
      <c r="L93" s="662">
        <v>0.31463414634146342</v>
      </c>
      <c r="M93" s="662">
        <v>129</v>
      </c>
      <c r="N93" s="665">
        <v>2</v>
      </c>
      <c r="O93" s="665">
        <v>262</v>
      </c>
      <c r="P93" s="678">
        <v>0.31951219512195123</v>
      </c>
      <c r="Q93" s="666">
        <v>131</v>
      </c>
    </row>
    <row r="94" spans="1:17" ht="14.4" customHeight="1" x14ac:dyDescent="0.3">
      <c r="A94" s="661" t="s">
        <v>5311</v>
      </c>
      <c r="B94" s="662" t="s">
        <v>552</v>
      </c>
      <c r="C94" s="662" t="s">
        <v>5308</v>
      </c>
      <c r="D94" s="662" t="s">
        <v>5460</v>
      </c>
      <c r="E94" s="662" t="s">
        <v>5461</v>
      </c>
      <c r="F94" s="665">
        <v>1</v>
      </c>
      <c r="G94" s="665">
        <v>555</v>
      </c>
      <c r="H94" s="662">
        <v>1</v>
      </c>
      <c r="I94" s="662">
        <v>555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5311</v>
      </c>
      <c r="B95" s="662" t="s">
        <v>552</v>
      </c>
      <c r="C95" s="662" t="s">
        <v>5308</v>
      </c>
      <c r="D95" s="662" t="s">
        <v>5462</v>
      </c>
      <c r="E95" s="662" t="s">
        <v>5463</v>
      </c>
      <c r="F95" s="665">
        <v>116</v>
      </c>
      <c r="G95" s="665">
        <v>8073</v>
      </c>
      <c r="H95" s="662">
        <v>1</v>
      </c>
      <c r="I95" s="662">
        <v>69.59482758620689</v>
      </c>
      <c r="J95" s="665">
        <v>128</v>
      </c>
      <c r="K95" s="665">
        <v>8960</v>
      </c>
      <c r="L95" s="662">
        <v>1.1098724142202403</v>
      </c>
      <c r="M95" s="662">
        <v>70</v>
      </c>
      <c r="N95" s="665">
        <v>177</v>
      </c>
      <c r="O95" s="665">
        <v>13098</v>
      </c>
      <c r="P95" s="678">
        <v>1.6224451876625789</v>
      </c>
      <c r="Q95" s="666">
        <v>74</v>
      </c>
    </row>
    <row r="96" spans="1:17" ht="14.4" customHeight="1" x14ac:dyDescent="0.3">
      <c r="A96" s="661" t="s">
        <v>5311</v>
      </c>
      <c r="B96" s="662" t="s">
        <v>552</v>
      </c>
      <c r="C96" s="662" t="s">
        <v>5308</v>
      </c>
      <c r="D96" s="662" t="s">
        <v>5464</v>
      </c>
      <c r="E96" s="662" t="s">
        <v>5465</v>
      </c>
      <c r="F96" s="665">
        <v>312</v>
      </c>
      <c r="G96" s="665">
        <v>293741</v>
      </c>
      <c r="H96" s="662">
        <v>1</v>
      </c>
      <c r="I96" s="662">
        <v>941.47756410256409</v>
      </c>
      <c r="J96" s="665">
        <v>413</v>
      </c>
      <c r="K96" s="665">
        <v>390285</v>
      </c>
      <c r="L96" s="662">
        <v>1.3286704954364559</v>
      </c>
      <c r="M96" s="662">
        <v>945</v>
      </c>
      <c r="N96" s="665">
        <v>387</v>
      </c>
      <c r="O96" s="665">
        <v>370746</v>
      </c>
      <c r="P96" s="678">
        <v>1.2621527127639656</v>
      </c>
      <c r="Q96" s="666">
        <v>958</v>
      </c>
    </row>
    <row r="97" spans="1:17" ht="14.4" customHeight="1" x14ac:dyDescent="0.3">
      <c r="A97" s="661" t="s">
        <v>5311</v>
      </c>
      <c r="B97" s="662" t="s">
        <v>552</v>
      </c>
      <c r="C97" s="662" t="s">
        <v>5308</v>
      </c>
      <c r="D97" s="662" t="s">
        <v>5466</v>
      </c>
      <c r="E97" s="662" t="s">
        <v>5467</v>
      </c>
      <c r="F97" s="665"/>
      <c r="G97" s="665"/>
      <c r="H97" s="662"/>
      <c r="I97" s="662"/>
      <c r="J97" s="665">
        <v>0</v>
      </c>
      <c r="K97" s="665">
        <v>0</v>
      </c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5311</v>
      </c>
      <c r="B98" s="662" t="s">
        <v>552</v>
      </c>
      <c r="C98" s="662" t="s">
        <v>5308</v>
      </c>
      <c r="D98" s="662" t="s">
        <v>5468</v>
      </c>
      <c r="E98" s="662" t="s">
        <v>5469</v>
      </c>
      <c r="F98" s="665">
        <v>1</v>
      </c>
      <c r="G98" s="665">
        <v>860</v>
      </c>
      <c r="H98" s="662">
        <v>1</v>
      </c>
      <c r="I98" s="662">
        <v>860</v>
      </c>
      <c r="J98" s="665">
        <v>1</v>
      </c>
      <c r="K98" s="665">
        <v>861</v>
      </c>
      <c r="L98" s="662">
        <v>1.0011627906976743</v>
      </c>
      <c r="M98" s="662">
        <v>861</v>
      </c>
      <c r="N98" s="665">
        <v>1</v>
      </c>
      <c r="O98" s="665">
        <v>867</v>
      </c>
      <c r="P98" s="678">
        <v>1.008139534883721</v>
      </c>
      <c r="Q98" s="666">
        <v>867</v>
      </c>
    </row>
    <row r="99" spans="1:17" ht="14.4" customHeight="1" x14ac:dyDescent="0.3">
      <c r="A99" s="661" t="s">
        <v>5311</v>
      </c>
      <c r="B99" s="662" t="s">
        <v>552</v>
      </c>
      <c r="C99" s="662" t="s">
        <v>5308</v>
      </c>
      <c r="D99" s="662" t="s">
        <v>5470</v>
      </c>
      <c r="E99" s="662" t="s">
        <v>5471</v>
      </c>
      <c r="F99" s="665">
        <v>3</v>
      </c>
      <c r="G99" s="665">
        <v>171</v>
      </c>
      <c r="H99" s="662">
        <v>1</v>
      </c>
      <c r="I99" s="662">
        <v>57</v>
      </c>
      <c r="J99" s="665">
        <v>11</v>
      </c>
      <c r="K99" s="665">
        <v>627</v>
      </c>
      <c r="L99" s="662">
        <v>3.6666666666666665</v>
      </c>
      <c r="M99" s="662">
        <v>57</v>
      </c>
      <c r="N99" s="665">
        <v>10</v>
      </c>
      <c r="O99" s="665">
        <v>590</v>
      </c>
      <c r="P99" s="678">
        <v>3.4502923976608186</v>
      </c>
      <c r="Q99" s="666">
        <v>59</v>
      </c>
    </row>
    <row r="100" spans="1:17" ht="14.4" customHeight="1" x14ac:dyDescent="0.3">
      <c r="A100" s="661" t="s">
        <v>5311</v>
      </c>
      <c r="B100" s="662" t="s">
        <v>552</v>
      </c>
      <c r="C100" s="662" t="s">
        <v>5308</v>
      </c>
      <c r="D100" s="662" t="s">
        <v>5472</v>
      </c>
      <c r="E100" s="662" t="s">
        <v>5473</v>
      </c>
      <c r="F100" s="665">
        <v>39</v>
      </c>
      <c r="G100" s="665">
        <v>22654</v>
      </c>
      <c r="H100" s="662">
        <v>1</v>
      </c>
      <c r="I100" s="662">
        <v>580.87179487179492</v>
      </c>
      <c r="J100" s="665">
        <v>52</v>
      </c>
      <c r="K100" s="665">
        <v>30316</v>
      </c>
      <c r="L100" s="662">
        <v>1.338218416173744</v>
      </c>
      <c r="M100" s="662">
        <v>583</v>
      </c>
      <c r="N100" s="665">
        <v>75</v>
      </c>
      <c r="O100" s="665">
        <v>44325</v>
      </c>
      <c r="P100" s="678">
        <v>1.9566081045290016</v>
      </c>
      <c r="Q100" s="666">
        <v>591</v>
      </c>
    </row>
    <row r="101" spans="1:17" ht="14.4" customHeight="1" x14ac:dyDescent="0.3">
      <c r="A101" s="661" t="s">
        <v>5311</v>
      </c>
      <c r="B101" s="662" t="s">
        <v>552</v>
      </c>
      <c r="C101" s="662" t="s">
        <v>5308</v>
      </c>
      <c r="D101" s="662" t="s">
        <v>5474</v>
      </c>
      <c r="E101" s="662" t="s">
        <v>5475</v>
      </c>
      <c r="F101" s="665">
        <v>20</v>
      </c>
      <c r="G101" s="665">
        <v>15150</v>
      </c>
      <c r="H101" s="662">
        <v>1</v>
      </c>
      <c r="I101" s="662">
        <v>757.5</v>
      </c>
      <c r="J101" s="665">
        <v>30</v>
      </c>
      <c r="K101" s="665">
        <v>22770</v>
      </c>
      <c r="L101" s="662">
        <v>1.502970297029703</v>
      </c>
      <c r="M101" s="662">
        <v>759</v>
      </c>
      <c r="N101" s="665">
        <v>49</v>
      </c>
      <c r="O101" s="665">
        <v>37583</v>
      </c>
      <c r="P101" s="678">
        <v>2.4807260726072609</v>
      </c>
      <c r="Q101" s="666">
        <v>767</v>
      </c>
    </row>
    <row r="102" spans="1:17" ht="14.4" customHeight="1" x14ac:dyDescent="0.3">
      <c r="A102" s="661" t="s">
        <v>5311</v>
      </c>
      <c r="B102" s="662" t="s">
        <v>552</v>
      </c>
      <c r="C102" s="662" t="s">
        <v>5308</v>
      </c>
      <c r="D102" s="662" t="s">
        <v>5476</v>
      </c>
      <c r="E102" s="662" t="s">
        <v>5477</v>
      </c>
      <c r="F102" s="665">
        <v>1</v>
      </c>
      <c r="G102" s="665">
        <v>27</v>
      </c>
      <c r="H102" s="662">
        <v>1</v>
      </c>
      <c r="I102" s="662">
        <v>27</v>
      </c>
      <c r="J102" s="665"/>
      <c r="K102" s="665"/>
      <c r="L102" s="662"/>
      <c r="M102" s="662"/>
      <c r="N102" s="665">
        <v>1</v>
      </c>
      <c r="O102" s="665">
        <v>28</v>
      </c>
      <c r="P102" s="678">
        <v>1.037037037037037</v>
      </c>
      <c r="Q102" s="666">
        <v>28</v>
      </c>
    </row>
    <row r="103" spans="1:17" ht="14.4" customHeight="1" x14ac:dyDescent="0.3">
      <c r="A103" s="661" t="s">
        <v>5311</v>
      </c>
      <c r="B103" s="662" t="s">
        <v>552</v>
      </c>
      <c r="C103" s="662" t="s">
        <v>5308</v>
      </c>
      <c r="D103" s="662" t="s">
        <v>5478</v>
      </c>
      <c r="E103" s="662" t="s">
        <v>5479</v>
      </c>
      <c r="F103" s="665"/>
      <c r="G103" s="665"/>
      <c r="H103" s="662"/>
      <c r="I103" s="662"/>
      <c r="J103" s="665">
        <v>2</v>
      </c>
      <c r="K103" s="665">
        <v>240</v>
      </c>
      <c r="L103" s="662"/>
      <c r="M103" s="662">
        <v>120</v>
      </c>
      <c r="N103" s="665"/>
      <c r="O103" s="665"/>
      <c r="P103" s="678"/>
      <c r="Q103" s="666"/>
    </row>
    <row r="104" spans="1:17" ht="14.4" customHeight="1" x14ac:dyDescent="0.3">
      <c r="A104" s="661" t="s">
        <v>5311</v>
      </c>
      <c r="B104" s="662" t="s">
        <v>552</v>
      </c>
      <c r="C104" s="662" t="s">
        <v>5308</v>
      </c>
      <c r="D104" s="662" t="s">
        <v>5480</v>
      </c>
      <c r="E104" s="662" t="s">
        <v>5481</v>
      </c>
      <c r="F104" s="665">
        <v>228</v>
      </c>
      <c r="G104" s="665">
        <v>990175</v>
      </c>
      <c r="H104" s="662">
        <v>1</v>
      </c>
      <c r="I104" s="662">
        <v>4342.8728070175439</v>
      </c>
      <c r="J104" s="665">
        <v>304</v>
      </c>
      <c r="K104" s="665">
        <v>1326048</v>
      </c>
      <c r="L104" s="662">
        <v>1.3392056959628349</v>
      </c>
      <c r="M104" s="662">
        <v>4362</v>
      </c>
      <c r="N104" s="665">
        <v>339</v>
      </c>
      <c r="O104" s="665">
        <v>1491600</v>
      </c>
      <c r="P104" s="678">
        <v>1.5064003837705455</v>
      </c>
      <c r="Q104" s="666">
        <v>4400</v>
      </c>
    </row>
    <row r="105" spans="1:17" ht="14.4" customHeight="1" x14ac:dyDescent="0.3">
      <c r="A105" s="661" t="s">
        <v>5311</v>
      </c>
      <c r="B105" s="662" t="s">
        <v>552</v>
      </c>
      <c r="C105" s="662" t="s">
        <v>5308</v>
      </c>
      <c r="D105" s="662" t="s">
        <v>5482</v>
      </c>
      <c r="E105" s="662" t="s">
        <v>5483</v>
      </c>
      <c r="F105" s="665"/>
      <c r="G105" s="665"/>
      <c r="H105" s="662"/>
      <c r="I105" s="662"/>
      <c r="J105" s="665"/>
      <c r="K105" s="665"/>
      <c r="L105" s="662"/>
      <c r="M105" s="662"/>
      <c r="N105" s="665">
        <v>1</v>
      </c>
      <c r="O105" s="665">
        <v>59</v>
      </c>
      <c r="P105" s="678"/>
      <c r="Q105" s="666">
        <v>59</v>
      </c>
    </row>
    <row r="106" spans="1:17" ht="14.4" customHeight="1" x14ac:dyDescent="0.3">
      <c r="A106" s="661" t="s">
        <v>5311</v>
      </c>
      <c r="B106" s="662" t="s">
        <v>552</v>
      </c>
      <c r="C106" s="662" t="s">
        <v>5308</v>
      </c>
      <c r="D106" s="662" t="s">
        <v>5484</v>
      </c>
      <c r="E106" s="662" t="s">
        <v>5485</v>
      </c>
      <c r="F106" s="665"/>
      <c r="G106" s="665"/>
      <c r="H106" s="662"/>
      <c r="I106" s="662"/>
      <c r="J106" s="665">
        <v>147</v>
      </c>
      <c r="K106" s="665">
        <v>16758</v>
      </c>
      <c r="L106" s="662"/>
      <c r="M106" s="662">
        <v>114</v>
      </c>
      <c r="N106" s="665">
        <v>753</v>
      </c>
      <c r="O106" s="665">
        <v>91866</v>
      </c>
      <c r="P106" s="678"/>
      <c r="Q106" s="666">
        <v>122</v>
      </c>
    </row>
    <row r="107" spans="1:17" ht="14.4" customHeight="1" x14ac:dyDescent="0.3">
      <c r="A107" s="661" t="s">
        <v>5311</v>
      </c>
      <c r="B107" s="662" t="s">
        <v>552</v>
      </c>
      <c r="C107" s="662" t="s">
        <v>5308</v>
      </c>
      <c r="D107" s="662" t="s">
        <v>5486</v>
      </c>
      <c r="E107" s="662" t="s">
        <v>5487</v>
      </c>
      <c r="F107" s="665"/>
      <c r="G107" s="665"/>
      <c r="H107" s="662"/>
      <c r="I107" s="662"/>
      <c r="J107" s="665">
        <v>2</v>
      </c>
      <c r="K107" s="665">
        <v>178</v>
      </c>
      <c r="L107" s="662"/>
      <c r="M107" s="662">
        <v>89</v>
      </c>
      <c r="N107" s="665"/>
      <c r="O107" s="665"/>
      <c r="P107" s="678"/>
      <c r="Q107" s="666"/>
    </row>
    <row r="108" spans="1:17" ht="14.4" customHeight="1" x14ac:dyDescent="0.3">
      <c r="A108" s="661" t="s">
        <v>5311</v>
      </c>
      <c r="B108" s="662" t="s">
        <v>552</v>
      </c>
      <c r="C108" s="662" t="s">
        <v>5308</v>
      </c>
      <c r="D108" s="662" t="s">
        <v>5488</v>
      </c>
      <c r="E108" s="662" t="s">
        <v>5489</v>
      </c>
      <c r="F108" s="665"/>
      <c r="G108" s="665"/>
      <c r="H108" s="662"/>
      <c r="I108" s="662"/>
      <c r="J108" s="665">
        <v>2</v>
      </c>
      <c r="K108" s="665">
        <v>358</v>
      </c>
      <c r="L108" s="662"/>
      <c r="M108" s="662">
        <v>179</v>
      </c>
      <c r="N108" s="665"/>
      <c r="O108" s="665"/>
      <c r="P108" s="678"/>
      <c r="Q108" s="666"/>
    </row>
    <row r="109" spans="1:17" ht="14.4" customHeight="1" x14ac:dyDescent="0.3">
      <c r="A109" s="661" t="s">
        <v>5311</v>
      </c>
      <c r="B109" s="662" t="s">
        <v>552</v>
      </c>
      <c r="C109" s="662" t="s">
        <v>5308</v>
      </c>
      <c r="D109" s="662" t="s">
        <v>5490</v>
      </c>
      <c r="E109" s="662" t="s">
        <v>5491</v>
      </c>
      <c r="F109" s="665">
        <v>791</v>
      </c>
      <c r="G109" s="665">
        <v>120796</v>
      </c>
      <c r="H109" s="662">
        <v>1</v>
      </c>
      <c r="I109" s="662">
        <v>152.71302149178254</v>
      </c>
      <c r="J109" s="665">
        <v>955</v>
      </c>
      <c r="K109" s="665">
        <v>147070</v>
      </c>
      <c r="L109" s="662">
        <v>1.2175072022252393</v>
      </c>
      <c r="M109" s="662">
        <v>154</v>
      </c>
      <c r="N109" s="665">
        <v>1048</v>
      </c>
      <c r="O109" s="665">
        <v>167680</v>
      </c>
      <c r="P109" s="678">
        <v>1.3881254346170404</v>
      </c>
      <c r="Q109" s="666">
        <v>160</v>
      </c>
    </row>
    <row r="110" spans="1:17" ht="14.4" customHeight="1" x14ac:dyDescent="0.3">
      <c r="A110" s="661" t="s">
        <v>5311</v>
      </c>
      <c r="B110" s="662" t="s">
        <v>552</v>
      </c>
      <c r="C110" s="662" t="s">
        <v>5308</v>
      </c>
      <c r="D110" s="662" t="s">
        <v>5492</v>
      </c>
      <c r="E110" s="662" t="s">
        <v>5493</v>
      </c>
      <c r="F110" s="665">
        <v>477</v>
      </c>
      <c r="G110" s="665">
        <v>181317</v>
      </c>
      <c r="H110" s="662">
        <v>1</v>
      </c>
      <c r="I110" s="662">
        <v>380.11949685534591</v>
      </c>
      <c r="J110" s="665">
        <v>706</v>
      </c>
      <c r="K110" s="665">
        <v>269692</v>
      </c>
      <c r="L110" s="662">
        <v>1.4874060347347464</v>
      </c>
      <c r="M110" s="662">
        <v>382</v>
      </c>
      <c r="N110" s="665">
        <v>611</v>
      </c>
      <c r="O110" s="665">
        <v>240734</v>
      </c>
      <c r="P110" s="678">
        <v>1.3276967962187771</v>
      </c>
      <c r="Q110" s="666">
        <v>394</v>
      </c>
    </row>
    <row r="111" spans="1:17" ht="14.4" customHeight="1" x14ac:dyDescent="0.3">
      <c r="A111" s="661" t="s">
        <v>5311</v>
      </c>
      <c r="B111" s="662" t="s">
        <v>552</v>
      </c>
      <c r="C111" s="662" t="s">
        <v>5308</v>
      </c>
      <c r="D111" s="662" t="s">
        <v>5494</v>
      </c>
      <c r="E111" s="662" t="s">
        <v>5495</v>
      </c>
      <c r="F111" s="665">
        <v>24</v>
      </c>
      <c r="G111" s="665">
        <v>1512</v>
      </c>
      <c r="H111" s="662">
        <v>1</v>
      </c>
      <c r="I111" s="662">
        <v>63</v>
      </c>
      <c r="J111" s="665">
        <v>53</v>
      </c>
      <c r="K111" s="665">
        <v>3339</v>
      </c>
      <c r="L111" s="662">
        <v>2.2083333333333335</v>
      </c>
      <c r="M111" s="662">
        <v>63</v>
      </c>
      <c r="N111" s="665">
        <v>86</v>
      </c>
      <c r="O111" s="665">
        <v>5504</v>
      </c>
      <c r="P111" s="678">
        <v>3.64021164021164</v>
      </c>
      <c r="Q111" s="666">
        <v>64</v>
      </c>
    </row>
    <row r="112" spans="1:17" ht="14.4" customHeight="1" x14ac:dyDescent="0.3">
      <c r="A112" s="661" t="s">
        <v>5311</v>
      </c>
      <c r="B112" s="662" t="s">
        <v>552</v>
      </c>
      <c r="C112" s="662" t="s">
        <v>5308</v>
      </c>
      <c r="D112" s="662" t="s">
        <v>5496</v>
      </c>
      <c r="E112" s="662" t="s">
        <v>5497</v>
      </c>
      <c r="F112" s="665"/>
      <c r="G112" s="665"/>
      <c r="H112" s="662"/>
      <c r="I112" s="662"/>
      <c r="J112" s="665">
        <v>1</v>
      </c>
      <c r="K112" s="665">
        <v>308</v>
      </c>
      <c r="L112" s="662"/>
      <c r="M112" s="662">
        <v>308</v>
      </c>
      <c r="N112" s="665">
        <v>3</v>
      </c>
      <c r="O112" s="665">
        <v>948</v>
      </c>
      <c r="P112" s="678"/>
      <c r="Q112" s="666">
        <v>316</v>
      </c>
    </row>
    <row r="113" spans="1:17" ht="14.4" customHeight="1" x14ac:dyDescent="0.3">
      <c r="A113" s="661" t="s">
        <v>5311</v>
      </c>
      <c r="B113" s="662" t="s">
        <v>552</v>
      </c>
      <c r="C113" s="662" t="s">
        <v>5308</v>
      </c>
      <c r="D113" s="662" t="s">
        <v>5498</v>
      </c>
      <c r="E113" s="662" t="s">
        <v>5499</v>
      </c>
      <c r="F113" s="665"/>
      <c r="G113" s="665"/>
      <c r="H113" s="662"/>
      <c r="I113" s="662"/>
      <c r="J113" s="665">
        <v>1</v>
      </c>
      <c r="K113" s="665">
        <v>36</v>
      </c>
      <c r="L113" s="662"/>
      <c r="M113" s="662">
        <v>36</v>
      </c>
      <c r="N113" s="665"/>
      <c r="O113" s="665"/>
      <c r="P113" s="678"/>
      <c r="Q113" s="666"/>
    </row>
    <row r="114" spans="1:17" ht="14.4" customHeight="1" x14ac:dyDescent="0.3">
      <c r="A114" s="661" t="s">
        <v>5311</v>
      </c>
      <c r="B114" s="662" t="s">
        <v>552</v>
      </c>
      <c r="C114" s="662" t="s">
        <v>5308</v>
      </c>
      <c r="D114" s="662" t="s">
        <v>5500</v>
      </c>
      <c r="E114" s="662" t="s">
        <v>5501</v>
      </c>
      <c r="F114" s="665">
        <v>670</v>
      </c>
      <c r="G114" s="665">
        <v>232364</v>
      </c>
      <c r="H114" s="662">
        <v>1</v>
      </c>
      <c r="I114" s="662">
        <v>346.81194029850747</v>
      </c>
      <c r="J114" s="665">
        <v>697</v>
      </c>
      <c r="K114" s="665">
        <v>243253</v>
      </c>
      <c r="L114" s="662">
        <v>1.0468618202475426</v>
      </c>
      <c r="M114" s="662">
        <v>349</v>
      </c>
      <c r="N114" s="665">
        <v>759</v>
      </c>
      <c r="O114" s="665">
        <v>282348</v>
      </c>
      <c r="P114" s="678">
        <v>1.2151107744745313</v>
      </c>
      <c r="Q114" s="666">
        <v>372</v>
      </c>
    </row>
    <row r="115" spans="1:17" ht="14.4" customHeight="1" x14ac:dyDescent="0.3">
      <c r="A115" s="661" t="s">
        <v>5311</v>
      </c>
      <c r="B115" s="662" t="s">
        <v>552</v>
      </c>
      <c r="C115" s="662" t="s">
        <v>5308</v>
      </c>
      <c r="D115" s="662" t="s">
        <v>5502</v>
      </c>
      <c r="E115" s="662" t="s">
        <v>5503</v>
      </c>
      <c r="F115" s="665">
        <v>51</v>
      </c>
      <c r="G115" s="665">
        <v>71342</v>
      </c>
      <c r="H115" s="662">
        <v>1</v>
      </c>
      <c r="I115" s="662">
        <v>1398.8627450980391</v>
      </c>
      <c r="J115" s="665">
        <v>26</v>
      </c>
      <c r="K115" s="665">
        <v>36452</v>
      </c>
      <c r="L115" s="662">
        <v>0.51094726808892377</v>
      </c>
      <c r="M115" s="662">
        <v>1402</v>
      </c>
      <c r="N115" s="665">
        <v>41</v>
      </c>
      <c r="O115" s="665">
        <v>58015</v>
      </c>
      <c r="P115" s="678">
        <v>0.8131955930587873</v>
      </c>
      <c r="Q115" s="666">
        <v>1415</v>
      </c>
    </row>
    <row r="116" spans="1:17" ht="14.4" customHeight="1" x14ac:dyDescent="0.3">
      <c r="A116" s="661" t="s">
        <v>5311</v>
      </c>
      <c r="B116" s="662" t="s">
        <v>552</v>
      </c>
      <c r="C116" s="662" t="s">
        <v>5308</v>
      </c>
      <c r="D116" s="662" t="s">
        <v>5504</v>
      </c>
      <c r="E116" s="662" t="s">
        <v>5505</v>
      </c>
      <c r="F116" s="665">
        <v>29</v>
      </c>
      <c r="G116" s="665">
        <v>10349</v>
      </c>
      <c r="H116" s="662">
        <v>1</v>
      </c>
      <c r="I116" s="662">
        <v>356.86206896551727</v>
      </c>
      <c r="J116" s="665">
        <v>43</v>
      </c>
      <c r="K116" s="665">
        <v>15394</v>
      </c>
      <c r="L116" s="662">
        <v>1.4874867136921441</v>
      </c>
      <c r="M116" s="662">
        <v>358</v>
      </c>
      <c r="N116" s="665">
        <v>71</v>
      </c>
      <c r="O116" s="665">
        <v>25702</v>
      </c>
      <c r="P116" s="678">
        <v>2.4835249782587692</v>
      </c>
      <c r="Q116" s="666">
        <v>362</v>
      </c>
    </row>
    <row r="117" spans="1:17" ht="14.4" customHeight="1" x14ac:dyDescent="0.3">
      <c r="A117" s="661" t="s">
        <v>5311</v>
      </c>
      <c r="B117" s="662" t="s">
        <v>552</v>
      </c>
      <c r="C117" s="662" t="s">
        <v>5308</v>
      </c>
      <c r="D117" s="662" t="s">
        <v>5506</v>
      </c>
      <c r="E117" s="662" t="s">
        <v>5507</v>
      </c>
      <c r="F117" s="665">
        <v>1</v>
      </c>
      <c r="G117" s="665">
        <v>475</v>
      </c>
      <c r="H117" s="662">
        <v>1</v>
      </c>
      <c r="I117" s="662">
        <v>475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5311</v>
      </c>
      <c r="B118" s="662" t="s">
        <v>552</v>
      </c>
      <c r="C118" s="662" t="s">
        <v>5308</v>
      </c>
      <c r="D118" s="662" t="s">
        <v>5508</v>
      </c>
      <c r="E118" s="662" t="s">
        <v>5509</v>
      </c>
      <c r="F118" s="665">
        <v>1</v>
      </c>
      <c r="G118" s="665">
        <v>780</v>
      </c>
      <c r="H118" s="662">
        <v>1</v>
      </c>
      <c r="I118" s="662">
        <v>780</v>
      </c>
      <c r="J118" s="665">
        <v>3</v>
      </c>
      <c r="K118" s="665">
        <v>2343</v>
      </c>
      <c r="L118" s="662">
        <v>3.0038461538461538</v>
      </c>
      <c r="M118" s="662">
        <v>781</v>
      </c>
      <c r="N118" s="665">
        <v>2</v>
      </c>
      <c r="O118" s="665">
        <v>1586</v>
      </c>
      <c r="P118" s="678">
        <v>2.0333333333333332</v>
      </c>
      <c r="Q118" s="666">
        <v>793</v>
      </c>
    </row>
    <row r="119" spans="1:17" ht="14.4" customHeight="1" x14ac:dyDescent="0.3">
      <c r="A119" s="661" t="s">
        <v>5311</v>
      </c>
      <c r="B119" s="662" t="s">
        <v>552</v>
      </c>
      <c r="C119" s="662" t="s">
        <v>5308</v>
      </c>
      <c r="D119" s="662" t="s">
        <v>5510</v>
      </c>
      <c r="E119" s="662" t="s">
        <v>5511</v>
      </c>
      <c r="F119" s="665">
        <v>5</v>
      </c>
      <c r="G119" s="665">
        <v>484</v>
      </c>
      <c r="H119" s="662">
        <v>1</v>
      </c>
      <c r="I119" s="662">
        <v>96.8</v>
      </c>
      <c r="J119" s="665">
        <v>2</v>
      </c>
      <c r="K119" s="665">
        <v>194</v>
      </c>
      <c r="L119" s="662">
        <v>0.40082644628099173</v>
      </c>
      <c r="M119" s="662">
        <v>97</v>
      </c>
      <c r="N119" s="665">
        <v>28</v>
      </c>
      <c r="O119" s="665">
        <v>2744</v>
      </c>
      <c r="P119" s="678">
        <v>5.669421487603306</v>
      </c>
      <c r="Q119" s="666">
        <v>98</v>
      </c>
    </row>
    <row r="120" spans="1:17" ht="14.4" customHeight="1" x14ac:dyDescent="0.3">
      <c r="A120" s="661" t="s">
        <v>5311</v>
      </c>
      <c r="B120" s="662" t="s">
        <v>552</v>
      </c>
      <c r="C120" s="662" t="s">
        <v>5308</v>
      </c>
      <c r="D120" s="662" t="s">
        <v>5512</v>
      </c>
      <c r="E120" s="662" t="s">
        <v>5513</v>
      </c>
      <c r="F120" s="665">
        <v>1</v>
      </c>
      <c r="G120" s="665">
        <v>204</v>
      </c>
      <c r="H120" s="662">
        <v>1</v>
      </c>
      <c r="I120" s="662">
        <v>204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5311</v>
      </c>
      <c r="B121" s="662" t="s">
        <v>552</v>
      </c>
      <c r="C121" s="662" t="s">
        <v>5308</v>
      </c>
      <c r="D121" s="662" t="s">
        <v>5514</v>
      </c>
      <c r="E121" s="662" t="s">
        <v>5515</v>
      </c>
      <c r="F121" s="665">
        <v>2</v>
      </c>
      <c r="G121" s="665">
        <v>157</v>
      </c>
      <c r="H121" s="662">
        <v>1</v>
      </c>
      <c r="I121" s="662">
        <v>78.5</v>
      </c>
      <c r="J121" s="665">
        <v>1</v>
      </c>
      <c r="K121" s="665">
        <v>54</v>
      </c>
      <c r="L121" s="662">
        <v>0.34394904458598724</v>
      </c>
      <c r="M121" s="662">
        <v>54</v>
      </c>
      <c r="N121" s="665"/>
      <c r="O121" s="665"/>
      <c r="P121" s="678"/>
      <c r="Q121" s="666"/>
    </row>
    <row r="122" spans="1:17" ht="14.4" customHeight="1" x14ac:dyDescent="0.3">
      <c r="A122" s="661" t="s">
        <v>5311</v>
      </c>
      <c r="B122" s="662" t="s">
        <v>552</v>
      </c>
      <c r="C122" s="662" t="s">
        <v>5308</v>
      </c>
      <c r="D122" s="662" t="s">
        <v>5516</v>
      </c>
      <c r="E122" s="662" t="s">
        <v>5517</v>
      </c>
      <c r="F122" s="665"/>
      <c r="G122" s="665"/>
      <c r="H122" s="662"/>
      <c r="I122" s="662"/>
      <c r="J122" s="665">
        <v>1</v>
      </c>
      <c r="K122" s="665">
        <v>70</v>
      </c>
      <c r="L122" s="662"/>
      <c r="M122" s="662">
        <v>70</v>
      </c>
      <c r="N122" s="665">
        <v>1</v>
      </c>
      <c r="O122" s="665">
        <v>74</v>
      </c>
      <c r="P122" s="678"/>
      <c r="Q122" s="666">
        <v>74</v>
      </c>
    </row>
    <row r="123" spans="1:17" ht="14.4" customHeight="1" x14ac:dyDescent="0.3">
      <c r="A123" s="661" t="s">
        <v>5311</v>
      </c>
      <c r="B123" s="662" t="s">
        <v>552</v>
      </c>
      <c r="C123" s="662" t="s">
        <v>5308</v>
      </c>
      <c r="D123" s="662" t="s">
        <v>5518</v>
      </c>
      <c r="E123" s="662" t="s">
        <v>5519</v>
      </c>
      <c r="F123" s="665"/>
      <c r="G123" s="665"/>
      <c r="H123" s="662"/>
      <c r="I123" s="662"/>
      <c r="J123" s="665"/>
      <c r="K123" s="665"/>
      <c r="L123" s="662"/>
      <c r="M123" s="662"/>
      <c r="N123" s="665">
        <v>1</v>
      </c>
      <c r="O123" s="665">
        <v>100</v>
      </c>
      <c r="P123" s="678"/>
      <c r="Q123" s="666">
        <v>100</v>
      </c>
    </row>
    <row r="124" spans="1:17" ht="14.4" customHeight="1" x14ac:dyDescent="0.3">
      <c r="A124" s="661" t="s">
        <v>5311</v>
      </c>
      <c r="B124" s="662" t="s">
        <v>552</v>
      </c>
      <c r="C124" s="662" t="s">
        <v>5308</v>
      </c>
      <c r="D124" s="662" t="s">
        <v>5520</v>
      </c>
      <c r="E124" s="662" t="s">
        <v>5521</v>
      </c>
      <c r="F124" s="665"/>
      <c r="G124" s="665"/>
      <c r="H124" s="662"/>
      <c r="I124" s="662"/>
      <c r="J124" s="665">
        <v>9</v>
      </c>
      <c r="K124" s="665">
        <v>9198</v>
      </c>
      <c r="L124" s="662"/>
      <c r="M124" s="662">
        <v>1022</v>
      </c>
      <c r="N124" s="665"/>
      <c r="O124" s="665"/>
      <c r="P124" s="678"/>
      <c r="Q124" s="666"/>
    </row>
    <row r="125" spans="1:17" ht="14.4" customHeight="1" x14ac:dyDescent="0.3">
      <c r="A125" s="661" t="s">
        <v>5311</v>
      </c>
      <c r="B125" s="662" t="s">
        <v>552</v>
      </c>
      <c r="C125" s="662" t="s">
        <v>5308</v>
      </c>
      <c r="D125" s="662" t="s">
        <v>5522</v>
      </c>
      <c r="E125" s="662" t="s">
        <v>5523</v>
      </c>
      <c r="F125" s="665"/>
      <c r="G125" s="665"/>
      <c r="H125" s="662"/>
      <c r="I125" s="662"/>
      <c r="J125" s="665">
        <v>2</v>
      </c>
      <c r="K125" s="665">
        <v>328</v>
      </c>
      <c r="L125" s="662"/>
      <c r="M125" s="662">
        <v>164</v>
      </c>
      <c r="N125" s="665">
        <v>4</v>
      </c>
      <c r="O125" s="665">
        <v>688</v>
      </c>
      <c r="P125" s="678"/>
      <c r="Q125" s="666">
        <v>172</v>
      </c>
    </row>
    <row r="126" spans="1:17" ht="14.4" customHeight="1" x14ac:dyDescent="0.3">
      <c r="A126" s="661" t="s">
        <v>5311</v>
      </c>
      <c r="B126" s="662" t="s">
        <v>558</v>
      </c>
      <c r="C126" s="662" t="s">
        <v>5312</v>
      </c>
      <c r="D126" s="662" t="s">
        <v>5313</v>
      </c>
      <c r="E126" s="662" t="s">
        <v>4166</v>
      </c>
      <c r="F126" s="665"/>
      <c r="G126" s="665"/>
      <c r="H126" s="662"/>
      <c r="I126" s="662"/>
      <c r="J126" s="665"/>
      <c r="K126" s="665"/>
      <c r="L126" s="662"/>
      <c r="M126" s="662"/>
      <c r="N126" s="665">
        <v>0.30000000000000004</v>
      </c>
      <c r="O126" s="665">
        <v>45.31</v>
      </c>
      <c r="P126" s="678"/>
      <c r="Q126" s="666">
        <v>151.03333333333333</v>
      </c>
    </row>
    <row r="127" spans="1:17" ht="14.4" customHeight="1" x14ac:dyDescent="0.3">
      <c r="A127" s="661" t="s">
        <v>5311</v>
      </c>
      <c r="B127" s="662" t="s">
        <v>558</v>
      </c>
      <c r="C127" s="662" t="s">
        <v>5312</v>
      </c>
      <c r="D127" s="662" t="s">
        <v>5315</v>
      </c>
      <c r="E127" s="662" t="s">
        <v>1154</v>
      </c>
      <c r="F127" s="665">
        <v>15.799999999999995</v>
      </c>
      <c r="G127" s="665">
        <v>888.83999999999992</v>
      </c>
      <c r="H127" s="662">
        <v>1</v>
      </c>
      <c r="I127" s="662">
        <v>56.255696202531659</v>
      </c>
      <c r="J127" s="665">
        <v>3.6000000000000005</v>
      </c>
      <c r="K127" s="665">
        <v>193.67999999999995</v>
      </c>
      <c r="L127" s="662">
        <v>0.21790198460915347</v>
      </c>
      <c r="M127" s="662">
        <v>53.799999999999976</v>
      </c>
      <c r="N127" s="665">
        <v>0.60000000000000009</v>
      </c>
      <c r="O127" s="665">
        <v>32.28</v>
      </c>
      <c r="P127" s="678">
        <v>3.6316997434858923E-2</v>
      </c>
      <c r="Q127" s="666">
        <v>53.8</v>
      </c>
    </row>
    <row r="128" spans="1:17" ht="14.4" customHeight="1" x14ac:dyDescent="0.3">
      <c r="A128" s="661" t="s">
        <v>5311</v>
      </c>
      <c r="B128" s="662" t="s">
        <v>558</v>
      </c>
      <c r="C128" s="662" t="s">
        <v>5312</v>
      </c>
      <c r="D128" s="662" t="s">
        <v>5320</v>
      </c>
      <c r="E128" s="662"/>
      <c r="F128" s="665">
        <v>0.4</v>
      </c>
      <c r="G128" s="665">
        <v>1902.16</v>
      </c>
      <c r="H128" s="662">
        <v>1</v>
      </c>
      <c r="I128" s="662">
        <v>4755.3999999999996</v>
      </c>
      <c r="J128" s="665">
        <v>0.4</v>
      </c>
      <c r="K128" s="665">
        <v>1819.46</v>
      </c>
      <c r="L128" s="662">
        <v>0.95652311056903727</v>
      </c>
      <c r="M128" s="662">
        <v>4548.6499999999996</v>
      </c>
      <c r="N128" s="665"/>
      <c r="O128" s="665"/>
      <c r="P128" s="678"/>
      <c r="Q128" s="666"/>
    </row>
    <row r="129" spans="1:17" ht="14.4" customHeight="1" x14ac:dyDescent="0.3">
      <c r="A129" s="661" t="s">
        <v>5311</v>
      </c>
      <c r="B129" s="662" t="s">
        <v>558</v>
      </c>
      <c r="C129" s="662" t="s">
        <v>5312</v>
      </c>
      <c r="D129" s="662" t="s">
        <v>5324</v>
      </c>
      <c r="E129" s="662" t="s">
        <v>2343</v>
      </c>
      <c r="F129" s="665">
        <v>8.1999999999999993</v>
      </c>
      <c r="G129" s="665">
        <v>44778.560000000005</v>
      </c>
      <c r="H129" s="662">
        <v>1</v>
      </c>
      <c r="I129" s="662">
        <v>5460.8000000000011</v>
      </c>
      <c r="J129" s="665">
        <v>1</v>
      </c>
      <c r="K129" s="665">
        <v>4427</v>
      </c>
      <c r="L129" s="662">
        <v>9.8864277904425674E-2</v>
      </c>
      <c r="M129" s="662">
        <v>4427</v>
      </c>
      <c r="N129" s="665">
        <v>0.99999999999999989</v>
      </c>
      <c r="O129" s="665">
        <v>4511.42</v>
      </c>
      <c r="P129" s="678">
        <v>0.10074955514424759</v>
      </c>
      <c r="Q129" s="666">
        <v>4511.420000000001</v>
      </c>
    </row>
    <row r="130" spans="1:17" ht="14.4" customHeight="1" x14ac:dyDescent="0.3">
      <c r="A130" s="661" t="s">
        <v>5311</v>
      </c>
      <c r="B130" s="662" t="s">
        <v>558</v>
      </c>
      <c r="C130" s="662" t="s">
        <v>5312</v>
      </c>
      <c r="D130" s="662" t="s">
        <v>5338</v>
      </c>
      <c r="E130" s="662" t="s">
        <v>2112</v>
      </c>
      <c r="F130" s="665"/>
      <c r="G130" s="665"/>
      <c r="H130" s="662"/>
      <c r="I130" s="662"/>
      <c r="J130" s="665"/>
      <c r="K130" s="665"/>
      <c r="L130" s="662"/>
      <c r="M130" s="662"/>
      <c r="N130" s="665">
        <v>22</v>
      </c>
      <c r="O130" s="665">
        <v>64235.600000000006</v>
      </c>
      <c r="P130" s="678"/>
      <c r="Q130" s="666">
        <v>2919.8</v>
      </c>
    </row>
    <row r="131" spans="1:17" ht="14.4" customHeight="1" x14ac:dyDescent="0.3">
      <c r="A131" s="661" t="s">
        <v>5311</v>
      </c>
      <c r="B131" s="662" t="s">
        <v>558</v>
      </c>
      <c r="C131" s="662" t="s">
        <v>5341</v>
      </c>
      <c r="D131" s="662" t="s">
        <v>5342</v>
      </c>
      <c r="E131" s="662" t="s">
        <v>5343</v>
      </c>
      <c r="F131" s="665"/>
      <c r="G131" s="665"/>
      <c r="H131" s="662"/>
      <c r="I131" s="662"/>
      <c r="J131" s="665"/>
      <c r="K131" s="665"/>
      <c r="L131" s="662"/>
      <c r="M131" s="662"/>
      <c r="N131" s="665">
        <v>1</v>
      </c>
      <c r="O131" s="665">
        <v>1732.8</v>
      </c>
      <c r="P131" s="678"/>
      <c r="Q131" s="666">
        <v>1732.8</v>
      </c>
    </row>
    <row r="132" spans="1:17" ht="14.4" customHeight="1" x14ac:dyDescent="0.3">
      <c r="A132" s="661" t="s">
        <v>5311</v>
      </c>
      <c r="B132" s="662" t="s">
        <v>558</v>
      </c>
      <c r="C132" s="662" t="s">
        <v>5341</v>
      </c>
      <c r="D132" s="662" t="s">
        <v>5344</v>
      </c>
      <c r="E132" s="662" t="s">
        <v>5345</v>
      </c>
      <c r="F132" s="665">
        <v>2</v>
      </c>
      <c r="G132" s="665">
        <v>5250.22</v>
      </c>
      <c r="H132" s="662">
        <v>1</v>
      </c>
      <c r="I132" s="662">
        <v>2625.11</v>
      </c>
      <c r="J132" s="665">
        <v>6</v>
      </c>
      <c r="K132" s="665">
        <v>15750.66</v>
      </c>
      <c r="L132" s="662">
        <v>3</v>
      </c>
      <c r="M132" s="662">
        <v>2625.11</v>
      </c>
      <c r="N132" s="665"/>
      <c r="O132" s="665"/>
      <c r="P132" s="678"/>
      <c r="Q132" s="666"/>
    </row>
    <row r="133" spans="1:17" ht="14.4" customHeight="1" x14ac:dyDescent="0.3">
      <c r="A133" s="661" t="s">
        <v>5311</v>
      </c>
      <c r="B133" s="662" t="s">
        <v>558</v>
      </c>
      <c r="C133" s="662" t="s">
        <v>5341</v>
      </c>
      <c r="D133" s="662" t="s">
        <v>5346</v>
      </c>
      <c r="E133" s="662" t="s">
        <v>5347</v>
      </c>
      <c r="F133" s="665">
        <v>3</v>
      </c>
      <c r="G133" s="665">
        <v>3140.19</v>
      </c>
      <c r="H133" s="662">
        <v>1</v>
      </c>
      <c r="I133" s="662">
        <v>1046.73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5311</v>
      </c>
      <c r="B134" s="662" t="s">
        <v>558</v>
      </c>
      <c r="C134" s="662" t="s">
        <v>5341</v>
      </c>
      <c r="D134" s="662" t="s">
        <v>5348</v>
      </c>
      <c r="E134" s="662" t="s">
        <v>5349</v>
      </c>
      <c r="F134" s="665">
        <v>2</v>
      </c>
      <c r="G134" s="665">
        <v>2002.26</v>
      </c>
      <c r="H134" s="662">
        <v>1</v>
      </c>
      <c r="I134" s="662">
        <v>1001.13</v>
      </c>
      <c r="J134" s="665"/>
      <c r="K134" s="665"/>
      <c r="L134" s="662"/>
      <c r="M134" s="662"/>
      <c r="N134" s="665"/>
      <c r="O134" s="665"/>
      <c r="P134" s="678"/>
      <c r="Q134" s="666"/>
    </row>
    <row r="135" spans="1:17" ht="14.4" customHeight="1" x14ac:dyDescent="0.3">
      <c r="A135" s="661" t="s">
        <v>5311</v>
      </c>
      <c r="B135" s="662" t="s">
        <v>558</v>
      </c>
      <c r="C135" s="662" t="s">
        <v>5341</v>
      </c>
      <c r="D135" s="662" t="s">
        <v>5356</v>
      </c>
      <c r="E135" s="662" t="s">
        <v>5357</v>
      </c>
      <c r="F135" s="665">
        <v>12</v>
      </c>
      <c r="G135" s="665">
        <v>10819.68</v>
      </c>
      <c r="H135" s="662">
        <v>1</v>
      </c>
      <c r="I135" s="662">
        <v>901.64</v>
      </c>
      <c r="J135" s="665">
        <v>4</v>
      </c>
      <c r="K135" s="665">
        <v>3606.56</v>
      </c>
      <c r="L135" s="662">
        <v>0.33333333333333331</v>
      </c>
      <c r="M135" s="662">
        <v>901.64</v>
      </c>
      <c r="N135" s="665"/>
      <c r="O135" s="665"/>
      <c r="P135" s="678"/>
      <c r="Q135" s="666"/>
    </row>
    <row r="136" spans="1:17" ht="14.4" customHeight="1" x14ac:dyDescent="0.3">
      <c r="A136" s="661" t="s">
        <v>5311</v>
      </c>
      <c r="B136" s="662" t="s">
        <v>558</v>
      </c>
      <c r="C136" s="662" t="s">
        <v>5341</v>
      </c>
      <c r="D136" s="662" t="s">
        <v>5360</v>
      </c>
      <c r="E136" s="662" t="s">
        <v>5361</v>
      </c>
      <c r="F136" s="665">
        <v>12</v>
      </c>
      <c r="G136" s="665">
        <v>4904.88</v>
      </c>
      <c r="H136" s="662">
        <v>1</v>
      </c>
      <c r="I136" s="662">
        <v>408.74</v>
      </c>
      <c r="J136" s="665">
        <v>3</v>
      </c>
      <c r="K136" s="665">
        <v>1226.22</v>
      </c>
      <c r="L136" s="662">
        <v>0.25</v>
      </c>
      <c r="M136" s="662">
        <v>408.74</v>
      </c>
      <c r="N136" s="665">
        <v>12</v>
      </c>
      <c r="O136" s="665">
        <v>4904.8799999999992</v>
      </c>
      <c r="P136" s="678">
        <v>0.99999999999999978</v>
      </c>
      <c r="Q136" s="666">
        <v>408.73999999999995</v>
      </c>
    </row>
    <row r="137" spans="1:17" ht="14.4" customHeight="1" x14ac:dyDescent="0.3">
      <c r="A137" s="661" t="s">
        <v>5311</v>
      </c>
      <c r="B137" s="662" t="s">
        <v>558</v>
      </c>
      <c r="C137" s="662" t="s">
        <v>5341</v>
      </c>
      <c r="D137" s="662" t="s">
        <v>5362</v>
      </c>
      <c r="E137" s="662" t="s">
        <v>5363</v>
      </c>
      <c r="F137" s="665">
        <v>1</v>
      </c>
      <c r="G137" s="665">
        <v>202.4</v>
      </c>
      <c r="H137" s="662">
        <v>1</v>
      </c>
      <c r="I137" s="662">
        <v>202.4</v>
      </c>
      <c r="J137" s="665">
        <v>3</v>
      </c>
      <c r="K137" s="665">
        <v>607.20000000000005</v>
      </c>
      <c r="L137" s="662">
        <v>3</v>
      </c>
      <c r="M137" s="662">
        <v>202.4</v>
      </c>
      <c r="N137" s="665">
        <v>3</v>
      </c>
      <c r="O137" s="665">
        <v>607.20000000000005</v>
      </c>
      <c r="P137" s="678">
        <v>3</v>
      </c>
      <c r="Q137" s="666">
        <v>202.4</v>
      </c>
    </row>
    <row r="138" spans="1:17" ht="14.4" customHeight="1" x14ac:dyDescent="0.3">
      <c r="A138" s="661" t="s">
        <v>5311</v>
      </c>
      <c r="B138" s="662" t="s">
        <v>558</v>
      </c>
      <c r="C138" s="662" t="s">
        <v>5341</v>
      </c>
      <c r="D138" s="662" t="s">
        <v>5366</v>
      </c>
      <c r="E138" s="662" t="s">
        <v>5367</v>
      </c>
      <c r="F138" s="665">
        <v>2</v>
      </c>
      <c r="G138" s="665">
        <v>3330</v>
      </c>
      <c r="H138" s="662">
        <v>1</v>
      </c>
      <c r="I138" s="662">
        <v>1665</v>
      </c>
      <c r="J138" s="665">
        <v>2</v>
      </c>
      <c r="K138" s="665">
        <v>3330</v>
      </c>
      <c r="L138" s="662">
        <v>1</v>
      </c>
      <c r="M138" s="662">
        <v>1665</v>
      </c>
      <c r="N138" s="665">
        <v>6</v>
      </c>
      <c r="O138" s="665">
        <v>9990</v>
      </c>
      <c r="P138" s="678">
        <v>3</v>
      </c>
      <c r="Q138" s="666">
        <v>1665</v>
      </c>
    </row>
    <row r="139" spans="1:17" ht="14.4" customHeight="1" x14ac:dyDescent="0.3">
      <c r="A139" s="661" t="s">
        <v>5311</v>
      </c>
      <c r="B139" s="662" t="s">
        <v>558</v>
      </c>
      <c r="C139" s="662" t="s">
        <v>5341</v>
      </c>
      <c r="D139" s="662" t="s">
        <v>5368</v>
      </c>
      <c r="E139" s="662" t="s">
        <v>5369</v>
      </c>
      <c r="F139" s="665">
        <v>16</v>
      </c>
      <c r="G139" s="665">
        <v>38976</v>
      </c>
      <c r="H139" s="662">
        <v>1</v>
      </c>
      <c r="I139" s="662">
        <v>2436</v>
      </c>
      <c r="J139" s="665">
        <v>7</v>
      </c>
      <c r="K139" s="665">
        <v>17052</v>
      </c>
      <c r="L139" s="662">
        <v>0.4375</v>
      </c>
      <c r="M139" s="662">
        <v>2436</v>
      </c>
      <c r="N139" s="665">
        <v>7</v>
      </c>
      <c r="O139" s="665">
        <v>17052</v>
      </c>
      <c r="P139" s="678">
        <v>0.4375</v>
      </c>
      <c r="Q139" s="666">
        <v>2436</v>
      </c>
    </row>
    <row r="140" spans="1:17" ht="14.4" customHeight="1" x14ac:dyDescent="0.3">
      <c r="A140" s="661" t="s">
        <v>5311</v>
      </c>
      <c r="B140" s="662" t="s">
        <v>558</v>
      </c>
      <c r="C140" s="662" t="s">
        <v>5341</v>
      </c>
      <c r="D140" s="662" t="s">
        <v>5370</v>
      </c>
      <c r="E140" s="662" t="s">
        <v>5371</v>
      </c>
      <c r="F140" s="665">
        <v>2</v>
      </c>
      <c r="G140" s="665">
        <v>1480</v>
      </c>
      <c r="H140" s="662">
        <v>1</v>
      </c>
      <c r="I140" s="662">
        <v>740</v>
      </c>
      <c r="J140" s="665">
        <v>1</v>
      </c>
      <c r="K140" s="665">
        <v>740</v>
      </c>
      <c r="L140" s="662">
        <v>0.5</v>
      </c>
      <c r="M140" s="662">
        <v>740</v>
      </c>
      <c r="N140" s="665">
        <v>3</v>
      </c>
      <c r="O140" s="665">
        <v>2220.7399999999998</v>
      </c>
      <c r="P140" s="678">
        <v>1.5004999999999999</v>
      </c>
      <c r="Q140" s="666">
        <v>740.24666666666656</v>
      </c>
    </row>
    <row r="141" spans="1:17" ht="14.4" customHeight="1" x14ac:dyDescent="0.3">
      <c r="A141" s="661" t="s">
        <v>5311</v>
      </c>
      <c r="B141" s="662" t="s">
        <v>558</v>
      </c>
      <c r="C141" s="662" t="s">
        <v>5341</v>
      </c>
      <c r="D141" s="662" t="s">
        <v>5372</v>
      </c>
      <c r="E141" s="662" t="s">
        <v>5373</v>
      </c>
      <c r="F141" s="665"/>
      <c r="G141" s="665"/>
      <c r="H141" s="662"/>
      <c r="I141" s="662"/>
      <c r="J141" s="665"/>
      <c r="K141" s="665"/>
      <c r="L141" s="662"/>
      <c r="M141" s="662"/>
      <c r="N141" s="665">
        <v>1</v>
      </c>
      <c r="O141" s="665">
        <v>3501.87</v>
      </c>
      <c r="P141" s="678"/>
      <c r="Q141" s="666">
        <v>3501.87</v>
      </c>
    </row>
    <row r="142" spans="1:17" ht="14.4" customHeight="1" x14ac:dyDescent="0.3">
      <c r="A142" s="661" t="s">
        <v>5311</v>
      </c>
      <c r="B142" s="662" t="s">
        <v>558</v>
      </c>
      <c r="C142" s="662" t="s">
        <v>5341</v>
      </c>
      <c r="D142" s="662" t="s">
        <v>5374</v>
      </c>
      <c r="E142" s="662" t="s">
        <v>5375</v>
      </c>
      <c r="F142" s="665">
        <v>8</v>
      </c>
      <c r="G142" s="665">
        <v>23463.279999999999</v>
      </c>
      <c r="H142" s="662">
        <v>1</v>
      </c>
      <c r="I142" s="662">
        <v>2932.91</v>
      </c>
      <c r="J142" s="665"/>
      <c r="K142" s="665"/>
      <c r="L142" s="662"/>
      <c r="M142" s="662"/>
      <c r="N142" s="665"/>
      <c r="O142" s="665"/>
      <c r="P142" s="678"/>
      <c r="Q142" s="666"/>
    </row>
    <row r="143" spans="1:17" ht="14.4" customHeight="1" x14ac:dyDescent="0.3">
      <c r="A143" s="661" t="s">
        <v>5311</v>
      </c>
      <c r="B143" s="662" t="s">
        <v>558</v>
      </c>
      <c r="C143" s="662" t="s">
        <v>5341</v>
      </c>
      <c r="D143" s="662" t="s">
        <v>5376</v>
      </c>
      <c r="E143" s="662" t="s">
        <v>5377</v>
      </c>
      <c r="F143" s="665">
        <v>2</v>
      </c>
      <c r="G143" s="665">
        <v>2793</v>
      </c>
      <c r="H143" s="662">
        <v>1</v>
      </c>
      <c r="I143" s="662">
        <v>1396.5</v>
      </c>
      <c r="J143" s="665"/>
      <c r="K143" s="665"/>
      <c r="L143" s="662"/>
      <c r="M143" s="662"/>
      <c r="N143" s="665">
        <v>14</v>
      </c>
      <c r="O143" s="665">
        <v>19551</v>
      </c>
      <c r="P143" s="678">
        <v>7</v>
      </c>
      <c r="Q143" s="666">
        <v>1396.5</v>
      </c>
    </row>
    <row r="144" spans="1:17" ht="14.4" customHeight="1" x14ac:dyDescent="0.3">
      <c r="A144" s="661" t="s">
        <v>5311</v>
      </c>
      <c r="B144" s="662" t="s">
        <v>558</v>
      </c>
      <c r="C144" s="662" t="s">
        <v>5341</v>
      </c>
      <c r="D144" s="662" t="s">
        <v>5378</v>
      </c>
      <c r="E144" s="662" t="s">
        <v>5379</v>
      </c>
      <c r="F144" s="665"/>
      <c r="G144" s="665"/>
      <c r="H144" s="662"/>
      <c r="I144" s="662"/>
      <c r="J144" s="665"/>
      <c r="K144" s="665"/>
      <c r="L144" s="662"/>
      <c r="M144" s="662"/>
      <c r="N144" s="665">
        <v>3</v>
      </c>
      <c r="O144" s="665">
        <v>5092.68</v>
      </c>
      <c r="P144" s="678"/>
      <c r="Q144" s="666">
        <v>1697.5600000000002</v>
      </c>
    </row>
    <row r="145" spans="1:17" ht="14.4" customHeight="1" x14ac:dyDescent="0.3">
      <c r="A145" s="661" t="s">
        <v>5311</v>
      </c>
      <c r="B145" s="662" t="s">
        <v>558</v>
      </c>
      <c r="C145" s="662" t="s">
        <v>5341</v>
      </c>
      <c r="D145" s="662" t="s">
        <v>5380</v>
      </c>
      <c r="E145" s="662" t="s">
        <v>5381</v>
      </c>
      <c r="F145" s="665">
        <v>4</v>
      </c>
      <c r="G145" s="665">
        <v>3395.12</v>
      </c>
      <c r="H145" s="662">
        <v>1</v>
      </c>
      <c r="I145" s="662">
        <v>848.78</v>
      </c>
      <c r="J145" s="665">
        <v>2</v>
      </c>
      <c r="K145" s="665">
        <v>1697.56</v>
      </c>
      <c r="L145" s="662">
        <v>0.5</v>
      </c>
      <c r="M145" s="662">
        <v>848.78</v>
      </c>
      <c r="N145" s="665"/>
      <c r="O145" s="665"/>
      <c r="P145" s="678"/>
      <c r="Q145" s="666"/>
    </row>
    <row r="146" spans="1:17" ht="14.4" customHeight="1" x14ac:dyDescent="0.3">
      <c r="A146" s="661" t="s">
        <v>5311</v>
      </c>
      <c r="B146" s="662" t="s">
        <v>558</v>
      </c>
      <c r="C146" s="662" t="s">
        <v>5341</v>
      </c>
      <c r="D146" s="662" t="s">
        <v>5380</v>
      </c>
      <c r="E146" s="662"/>
      <c r="F146" s="665">
        <v>4</v>
      </c>
      <c r="G146" s="665">
        <v>3395.12</v>
      </c>
      <c r="H146" s="662">
        <v>1</v>
      </c>
      <c r="I146" s="662">
        <v>848.78</v>
      </c>
      <c r="J146" s="665"/>
      <c r="K146" s="665"/>
      <c r="L146" s="662"/>
      <c r="M146" s="662"/>
      <c r="N146" s="665"/>
      <c r="O146" s="665"/>
      <c r="P146" s="678"/>
      <c r="Q146" s="666"/>
    </row>
    <row r="147" spans="1:17" ht="14.4" customHeight="1" x14ac:dyDescent="0.3">
      <c r="A147" s="661" t="s">
        <v>5311</v>
      </c>
      <c r="B147" s="662" t="s">
        <v>558</v>
      </c>
      <c r="C147" s="662" t="s">
        <v>5341</v>
      </c>
      <c r="D147" s="662" t="s">
        <v>5524</v>
      </c>
      <c r="E147" s="662" t="s">
        <v>5525</v>
      </c>
      <c r="F147" s="665">
        <v>1</v>
      </c>
      <c r="G147" s="665">
        <v>805.25</v>
      </c>
      <c r="H147" s="662">
        <v>1</v>
      </c>
      <c r="I147" s="662">
        <v>805.25</v>
      </c>
      <c r="J147" s="665"/>
      <c r="K147" s="665"/>
      <c r="L147" s="662"/>
      <c r="M147" s="662"/>
      <c r="N147" s="665"/>
      <c r="O147" s="665"/>
      <c r="P147" s="678"/>
      <c r="Q147" s="666"/>
    </row>
    <row r="148" spans="1:17" ht="14.4" customHeight="1" x14ac:dyDescent="0.3">
      <c r="A148" s="661" t="s">
        <v>5311</v>
      </c>
      <c r="B148" s="662" t="s">
        <v>558</v>
      </c>
      <c r="C148" s="662" t="s">
        <v>5341</v>
      </c>
      <c r="D148" s="662" t="s">
        <v>5386</v>
      </c>
      <c r="E148" s="662" t="s">
        <v>5387</v>
      </c>
      <c r="F148" s="665"/>
      <c r="G148" s="665"/>
      <c r="H148" s="662"/>
      <c r="I148" s="662"/>
      <c r="J148" s="665"/>
      <c r="K148" s="665"/>
      <c r="L148" s="662"/>
      <c r="M148" s="662"/>
      <c r="N148" s="665">
        <v>18</v>
      </c>
      <c r="O148" s="665">
        <v>23691.239999999998</v>
      </c>
      <c r="P148" s="678"/>
      <c r="Q148" s="666">
        <v>1316.1799999999998</v>
      </c>
    </row>
    <row r="149" spans="1:17" ht="14.4" customHeight="1" x14ac:dyDescent="0.3">
      <c r="A149" s="661" t="s">
        <v>5311</v>
      </c>
      <c r="B149" s="662" t="s">
        <v>558</v>
      </c>
      <c r="C149" s="662" t="s">
        <v>5341</v>
      </c>
      <c r="D149" s="662" t="s">
        <v>5526</v>
      </c>
      <c r="E149" s="662" t="s">
        <v>5527</v>
      </c>
      <c r="F149" s="665"/>
      <c r="G149" s="665"/>
      <c r="H149" s="662"/>
      <c r="I149" s="662"/>
      <c r="J149" s="665"/>
      <c r="K149" s="665"/>
      <c r="L149" s="662"/>
      <c r="M149" s="662"/>
      <c r="N149" s="665">
        <v>1</v>
      </c>
      <c r="O149" s="665">
        <v>1254</v>
      </c>
      <c r="P149" s="678"/>
      <c r="Q149" s="666">
        <v>1254</v>
      </c>
    </row>
    <row r="150" spans="1:17" ht="14.4" customHeight="1" x14ac:dyDescent="0.3">
      <c r="A150" s="661" t="s">
        <v>5311</v>
      </c>
      <c r="B150" s="662" t="s">
        <v>558</v>
      </c>
      <c r="C150" s="662" t="s">
        <v>5308</v>
      </c>
      <c r="D150" s="662" t="s">
        <v>5390</v>
      </c>
      <c r="E150" s="662" t="s">
        <v>5391</v>
      </c>
      <c r="F150" s="665">
        <v>23</v>
      </c>
      <c r="G150" s="665">
        <v>4502</v>
      </c>
      <c r="H150" s="662">
        <v>1</v>
      </c>
      <c r="I150" s="662">
        <v>195.7391304347826</v>
      </c>
      <c r="J150" s="665">
        <v>1</v>
      </c>
      <c r="K150" s="665">
        <v>197</v>
      </c>
      <c r="L150" s="662">
        <v>4.3758329631274989E-2</v>
      </c>
      <c r="M150" s="662">
        <v>197</v>
      </c>
      <c r="N150" s="665">
        <v>3</v>
      </c>
      <c r="O150" s="665">
        <v>615</v>
      </c>
      <c r="P150" s="678">
        <v>0.13660595290981786</v>
      </c>
      <c r="Q150" s="666">
        <v>205</v>
      </c>
    </row>
    <row r="151" spans="1:17" ht="14.4" customHeight="1" x14ac:dyDescent="0.3">
      <c r="A151" s="661" t="s">
        <v>5311</v>
      </c>
      <c r="B151" s="662" t="s">
        <v>558</v>
      </c>
      <c r="C151" s="662" t="s">
        <v>5308</v>
      </c>
      <c r="D151" s="662" t="s">
        <v>5396</v>
      </c>
      <c r="E151" s="662" t="s">
        <v>5397</v>
      </c>
      <c r="F151" s="665">
        <v>3</v>
      </c>
      <c r="G151" s="665">
        <v>243</v>
      </c>
      <c r="H151" s="662">
        <v>1</v>
      </c>
      <c r="I151" s="662">
        <v>81</v>
      </c>
      <c r="J151" s="665">
        <v>1</v>
      </c>
      <c r="K151" s="665">
        <v>81</v>
      </c>
      <c r="L151" s="662">
        <v>0.33333333333333331</v>
      </c>
      <c r="M151" s="662">
        <v>81</v>
      </c>
      <c r="N151" s="665">
        <v>1</v>
      </c>
      <c r="O151" s="665">
        <v>83</v>
      </c>
      <c r="P151" s="678">
        <v>0.34156378600823045</v>
      </c>
      <c r="Q151" s="666">
        <v>83</v>
      </c>
    </row>
    <row r="152" spans="1:17" ht="14.4" customHeight="1" x14ac:dyDescent="0.3">
      <c r="A152" s="661" t="s">
        <v>5311</v>
      </c>
      <c r="B152" s="662" t="s">
        <v>558</v>
      </c>
      <c r="C152" s="662" t="s">
        <v>5308</v>
      </c>
      <c r="D152" s="662" t="s">
        <v>5309</v>
      </c>
      <c r="E152" s="662" t="s">
        <v>5310</v>
      </c>
      <c r="F152" s="665">
        <v>74</v>
      </c>
      <c r="G152" s="665">
        <v>2570</v>
      </c>
      <c r="H152" s="662">
        <v>1</v>
      </c>
      <c r="I152" s="662">
        <v>34.729729729729726</v>
      </c>
      <c r="J152" s="665">
        <v>49</v>
      </c>
      <c r="K152" s="665">
        <v>1715</v>
      </c>
      <c r="L152" s="662">
        <v>0.66731517509727623</v>
      </c>
      <c r="M152" s="662">
        <v>35</v>
      </c>
      <c r="N152" s="665">
        <v>75</v>
      </c>
      <c r="O152" s="665">
        <v>2775</v>
      </c>
      <c r="P152" s="678">
        <v>1.0797665369649805</v>
      </c>
      <c r="Q152" s="666">
        <v>37</v>
      </c>
    </row>
    <row r="153" spans="1:17" ht="14.4" customHeight="1" x14ac:dyDescent="0.3">
      <c r="A153" s="661" t="s">
        <v>5311</v>
      </c>
      <c r="B153" s="662" t="s">
        <v>558</v>
      </c>
      <c r="C153" s="662" t="s">
        <v>5308</v>
      </c>
      <c r="D153" s="662" t="s">
        <v>5400</v>
      </c>
      <c r="E153" s="662" t="s">
        <v>5401</v>
      </c>
      <c r="F153" s="665">
        <v>326</v>
      </c>
      <c r="G153" s="665">
        <v>3260</v>
      </c>
      <c r="H153" s="662">
        <v>1</v>
      </c>
      <c r="I153" s="662">
        <v>10</v>
      </c>
      <c r="J153" s="665">
        <v>372</v>
      </c>
      <c r="K153" s="665">
        <v>3720</v>
      </c>
      <c r="L153" s="662">
        <v>1.1411042944785277</v>
      </c>
      <c r="M153" s="662">
        <v>10</v>
      </c>
      <c r="N153" s="665">
        <v>404</v>
      </c>
      <c r="O153" s="665">
        <v>4040</v>
      </c>
      <c r="P153" s="678">
        <v>1.2392638036809815</v>
      </c>
      <c r="Q153" s="666">
        <v>10</v>
      </c>
    </row>
    <row r="154" spans="1:17" ht="14.4" customHeight="1" x14ac:dyDescent="0.3">
      <c r="A154" s="661" t="s">
        <v>5311</v>
      </c>
      <c r="B154" s="662" t="s">
        <v>558</v>
      </c>
      <c r="C154" s="662" t="s">
        <v>5308</v>
      </c>
      <c r="D154" s="662" t="s">
        <v>5406</v>
      </c>
      <c r="E154" s="662" t="s">
        <v>5407</v>
      </c>
      <c r="F154" s="665">
        <v>310</v>
      </c>
      <c r="G154" s="665">
        <v>72318</v>
      </c>
      <c r="H154" s="662">
        <v>1</v>
      </c>
      <c r="I154" s="662">
        <v>233.28387096774193</v>
      </c>
      <c r="J154" s="665">
        <v>335</v>
      </c>
      <c r="K154" s="665">
        <v>78725</v>
      </c>
      <c r="L154" s="662">
        <v>1.0885948173345501</v>
      </c>
      <c r="M154" s="662">
        <v>235</v>
      </c>
      <c r="N154" s="665">
        <v>451</v>
      </c>
      <c r="O154" s="665">
        <v>113201</v>
      </c>
      <c r="P154" s="678">
        <v>1.5653226029480904</v>
      </c>
      <c r="Q154" s="666">
        <v>251</v>
      </c>
    </row>
    <row r="155" spans="1:17" ht="14.4" customHeight="1" x14ac:dyDescent="0.3">
      <c r="A155" s="661" t="s">
        <v>5311</v>
      </c>
      <c r="B155" s="662" t="s">
        <v>558</v>
      </c>
      <c r="C155" s="662" t="s">
        <v>5308</v>
      </c>
      <c r="D155" s="662" t="s">
        <v>5408</v>
      </c>
      <c r="E155" s="662" t="s">
        <v>5409</v>
      </c>
      <c r="F155" s="665">
        <v>418</v>
      </c>
      <c r="G155" s="665">
        <v>49118</v>
      </c>
      <c r="H155" s="662">
        <v>1</v>
      </c>
      <c r="I155" s="662">
        <v>117.50717703349282</v>
      </c>
      <c r="J155" s="665">
        <v>432</v>
      </c>
      <c r="K155" s="665">
        <v>50976</v>
      </c>
      <c r="L155" s="662">
        <v>1.0378272730974387</v>
      </c>
      <c r="M155" s="662">
        <v>118</v>
      </c>
      <c r="N155" s="665">
        <v>453</v>
      </c>
      <c r="O155" s="665">
        <v>57078</v>
      </c>
      <c r="P155" s="678">
        <v>1.1620587157457551</v>
      </c>
      <c r="Q155" s="666">
        <v>126</v>
      </c>
    </row>
    <row r="156" spans="1:17" ht="14.4" customHeight="1" x14ac:dyDescent="0.3">
      <c r="A156" s="661" t="s">
        <v>5311</v>
      </c>
      <c r="B156" s="662" t="s">
        <v>558</v>
      </c>
      <c r="C156" s="662" t="s">
        <v>5308</v>
      </c>
      <c r="D156" s="662" t="s">
        <v>5410</v>
      </c>
      <c r="E156" s="662" t="s">
        <v>5411</v>
      </c>
      <c r="F156" s="665">
        <v>10</v>
      </c>
      <c r="G156" s="665">
        <v>2954</v>
      </c>
      <c r="H156" s="662">
        <v>1</v>
      </c>
      <c r="I156" s="662">
        <v>295.39999999999998</v>
      </c>
      <c r="J156" s="665">
        <v>1</v>
      </c>
      <c r="K156" s="665">
        <v>298</v>
      </c>
      <c r="L156" s="662">
        <v>0.1008801624915369</v>
      </c>
      <c r="M156" s="662">
        <v>298</v>
      </c>
      <c r="N156" s="665"/>
      <c r="O156" s="665"/>
      <c r="P156" s="678"/>
      <c r="Q156" s="666"/>
    </row>
    <row r="157" spans="1:17" ht="14.4" customHeight="1" x14ac:dyDescent="0.3">
      <c r="A157" s="661" t="s">
        <v>5311</v>
      </c>
      <c r="B157" s="662" t="s">
        <v>558</v>
      </c>
      <c r="C157" s="662" t="s">
        <v>5308</v>
      </c>
      <c r="D157" s="662" t="s">
        <v>5414</v>
      </c>
      <c r="E157" s="662" t="s">
        <v>5415</v>
      </c>
      <c r="F157" s="665">
        <v>19</v>
      </c>
      <c r="G157" s="665">
        <v>3624</v>
      </c>
      <c r="H157" s="662">
        <v>1</v>
      </c>
      <c r="I157" s="662">
        <v>190.73684210526315</v>
      </c>
      <c r="J157" s="665">
        <v>14</v>
      </c>
      <c r="K157" s="665">
        <v>2688</v>
      </c>
      <c r="L157" s="662">
        <v>0.74172185430463577</v>
      </c>
      <c r="M157" s="662">
        <v>192</v>
      </c>
      <c r="N157" s="665">
        <v>22</v>
      </c>
      <c r="O157" s="665">
        <v>4356</v>
      </c>
      <c r="P157" s="678">
        <v>1.2019867549668874</v>
      </c>
      <c r="Q157" s="666">
        <v>198</v>
      </c>
    </row>
    <row r="158" spans="1:17" ht="14.4" customHeight="1" x14ac:dyDescent="0.3">
      <c r="A158" s="661" t="s">
        <v>5311</v>
      </c>
      <c r="B158" s="662" t="s">
        <v>558</v>
      </c>
      <c r="C158" s="662" t="s">
        <v>5308</v>
      </c>
      <c r="D158" s="662" t="s">
        <v>5416</v>
      </c>
      <c r="E158" s="662" t="s">
        <v>5417</v>
      </c>
      <c r="F158" s="665">
        <v>15</v>
      </c>
      <c r="G158" s="665">
        <v>4888</v>
      </c>
      <c r="H158" s="662">
        <v>1</v>
      </c>
      <c r="I158" s="662">
        <v>325.86666666666667</v>
      </c>
      <c r="J158" s="665">
        <v>16</v>
      </c>
      <c r="K158" s="665">
        <v>5232</v>
      </c>
      <c r="L158" s="662">
        <v>1.0703764320785598</v>
      </c>
      <c r="M158" s="662">
        <v>327</v>
      </c>
      <c r="N158" s="665">
        <v>11</v>
      </c>
      <c r="O158" s="665">
        <v>3663</v>
      </c>
      <c r="P158" s="678">
        <v>0.74938625204582654</v>
      </c>
      <c r="Q158" s="666">
        <v>333</v>
      </c>
    </row>
    <row r="159" spans="1:17" ht="14.4" customHeight="1" x14ac:dyDescent="0.3">
      <c r="A159" s="661" t="s">
        <v>5311</v>
      </c>
      <c r="B159" s="662" t="s">
        <v>558</v>
      </c>
      <c r="C159" s="662" t="s">
        <v>5308</v>
      </c>
      <c r="D159" s="662" t="s">
        <v>5418</v>
      </c>
      <c r="E159" s="662" t="s">
        <v>5419</v>
      </c>
      <c r="F159" s="665">
        <v>5</v>
      </c>
      <c r="G159" s="665">
        <v>818</v>
      </c>
      <c r="H159" s="662">
        <v>1</v>
      </c>
      <c r="I159" s="662">
        <v>163.6</v>
      </c>
      <c r="J159" s="665">
        <v>6</v>
      </c>
      <c r="K159" s="665">
        <v>984</v>
      </c>
      <c r="L159" s="662">
        <v>1.2029339853300733</v>
      </c>
      <c r="M159" s="662">
        <v>164</v>
      </c>
      <c r="N159" s="665">
        <v>28</v>
      </c>
      <c r="O159" s="665">
        <v>4648</v>
      </c>
      <c r="P159" s="678">
        <v>5.6821515892420535</v>
      </c>
      <c r="Q159" s="666">
        <v>166</v>
      </c>
    </row>
    <row r="160" spans="1:17" ht="14.4" customHeight="1" x14ac:dyDescent="0.3">
      <c r="A160" s="661" t="s">
        <v>5311</v>
      </c>
      <c r="B160" s="662" t="s">
        <v>558</v>
      </c>
      <c r="C160" s="662" t="s">
        <v>5308</v>
      </c>
      <c r="D160" s="662" t="s">
        <v>5420</v>
      </c>
      <c r="E160" s="662" t="s">
        <v>5421</v>
      </c>
      <c r="F160" s="665">
        <v>4</v>
      </c>
      <c r="G160" s="665">
        <v>1344</v>
      </c>
      <c r="H160" s="662">
        <v>1</v>
      </c>
      <c r="I160" s="662">
        <v>336</v>
      </c>
      <c r="J160" s="665">
        <v>12</v>
      </c>
      <c r="K160" s="665">
        <v>4056</v>
      </c>
      <c r="L160" s="662">
        <v>3.0178571428571428</v>
      </c>
      <c r="M160" s="662">
        <v>338</v>
      </c>
      <c r="N160" s="665">
        <v>13</v>
      </c>
      <c r="O160" s="665">
        <v>4563</v>
      </c>
      <c r="P160" s="678">
        <v>3.3950892857142856</v>
      </c>
      <c r="Q160" s="666">
        <v>351</v>
      </c>
    </row>
    <row r="161" spans="1:17" ht="14.4" customHeight="1" x14ac:dyDescent="0.3">
      <c r="A161" s="661" t="s">
        <v>5311</v>
      </c>
      <c r="B161" s="662" t="s">
        <v>558</v>
      </c>
      <c r="C161" s="662" t="s">
        <v>5308</v>
      </c>
      <c r="D161" s="662" t="s">
        <v>5422</v>
      </c>
      <c r="E161" s="662" t="s">
        <v>5423</v>
      </c>
      <c r="F161" s="665">
        <v>1</v>
      </c>
      <c r="G161" s="665">
        <v>249</v>
      </c>
      <c r="H161" s="662">
        <v>1</v>
      </c>
      <c r="I161" s="662">
        <v>249</v>
      </c>
      <c r="J161" s="665"/>
      <c r="K161" s="665"/>
      <c r="L161" s="662"/>
      <c r="M161" s="662"/>
      <c r="N161" s="665"/>
      <c r="O161" s="665"/>
      <c r="P161" s="678"/>
      <c r="Q161" s="666"/>
    </row>
    <row r="162" spans="1:17" ht="14.4" customHeight="1" x14ac:dyDescent="0.3">
      <c r="A162" s="661" t="s">
        <v>5311</v>
      </c>
      <c r="B162" s="662" t="s">
        <v>558</v>
      </c>
      <c r="C162" s="662" t="s">
        <v>5308</v>
      </c>
      <c r="D162" s="662" t="s">
        <v>5424</v>
      </c>
      <c r="E162" s="662" t="s">
        <v>5425</v>
      </c>
      <c r="F162" s="665">
        <v>1</v>
      </c>
      <c r="G162" s="665">
        <v>316</v>
      </c>
      <c r="H162" s="662">
        <v>1</v>
      </c>
      <c r="I162" s="662">
        <v>316</v>
      </c>
      <c r="J162" s="665">
        <v>1</v>
      </c>
      <c r="K162" s="665">
        <v>317</v>
      </c>
      <c r="L162" s="662">
        <v>1.0031645569620253</v>
      </c>
      <c r="M162" s="662">
        <v>317</v>
      </c>
      <c r="N162" s="665"/>
      <c r="O162" s="665"/>
      <c r="P162" s="678"/>
      <c r="Q162" s="666"/>
    </row>
    <row r="163" spans="1:17" ht="14.4" customHeight="1" x14ac:dyDescent="0.3">
      <c r="A163" s="661" t="s">
        <v>5311</v>
      </c>
      <c r="B163" s="662" t="s">
        <v>558</v>
      </c>
      <c r="C163" s="662" t="s">
        <v>5308</v>
      </c>
      <c r="D163" s="662" t="s">
        <v>5428</v>
      </c>
      <c r="E163" s="662" t="s">
        <v>5429</v>
      </c>
      <c r="F163" s="665">
        <v>32</v>
      </c>
      <c r="G163" s="665">
        <v>37257</v>
      </c>
      <c r="H163" s="662">
        <v>1</v>
      </c>
      <c r="I163" s="662">
        <v>1164.28125</v>
      </c>
      <c r="J163" s="665">
        <v>10</v>
      </c>
      <c r="K163" s="665">
        <v>11680</v>
      </c>
      <c r="L163" s="662">
        <v>0.31349813457873688</v>
      </c>
      <c r="M163" s="662">
        <v>1168</v>
      </c>
      <c r="N163" s="665">
        <v>2</v>
      </c>
      <c r="O163" s="665">
        <v>2362</v>
      </c>
      <c r="P163" s="678">
        <v>6.3397482352309631E-2</v>
      </c>
      <c r="Q163" s="666">
        <v>1181</v>
      </c>
    </row>
    <row r="164" spans="1:17" ht="14.4" customHeight="1" x14ac:dyDescent="0.3">
      <c r="A164" s="661" t="s">
        <v>5311</v>
      </c>
      <c r="B164" s="662" t="s">
        <v>558</v>
      </c>
      <c r="C164" s="662" t="s">
        <v>5308</v>
      </c>
      <c r="D164" s="662" t="s">
        <v>5528</v>
      </c>
      <c r="E164" s="662" t="s">
        <v>5529</v>
      </c>
      <c r="F164" s="665"/>
      <c r="G164" s="665"/>
      <c r="H164" s="662"/>
      <c r="I164" s="662"/>
      <c r="J164" s="665"/>
      <c r="K164" s="665"/>
      <c r="L164" s="662"/>
      <c r="M164" s="662"/>
      <c r="N164" s="665">
        <v>1</v>
      </c>
      <c r="O164" s="665">
        <v>967</v>
      </c>
      <c r="P164" s="678"/>
      <c r="Q164" s="666">
        <v>967</v>
      </c>
    </row>
    <row r="165" spans="1:17" ht="14.4" customHeight="1" x14ac:dyDescent="0.3">
      <c r="A165" s="661" t="s">
        <v>5311</v>
      </c>
      <c r="B165" s="662" t="s">
        <v>558</v>
      </c>
      <c r="C165" s="662" t="s">
        <v>5308</v>
      </c>
      <c r="D165" s="662" t="s">
        <v>5530</v>
      </c>
      <c r="E165" s="662" t="s">
        <v>5531</v>
      </c>
      <c r="F165" s="665">
        <v>1</v>
      </c>
      <c r="G165" s="665">
        <v>257</v>
      </c>
      <c r="H165" s="662">
        <v>1</v>
      </c>
      <c r="I165" s="662">
        <v>257</v>
      </c>
      <c r="J165" s="665"/>
      <c r="K165" s="665"/>
      <c r="L165" s="662"/>
      <c r="M165" s="662"/>
      <c r="N165" s="665"/>
      <c r="O165" s="665"/>
      <c r="P165" s="678"/>
      <c r="Q165" s="666"/>
    </row>
    <row r="166" spans="1:17" ht="14.4" customHeight="1" x14ac:dyDescent="0.3">
      <c r="A166" s="661" t="s">
        <v>5311</v>
      </c>
      <c r="B166" s="662" t="s">
        <v>558</v>
      </c>
      <c r="C166" s="662" t="s">
        <v>5308</v>
      </c>
      <c r="D166" s="662" t="s">
        <v>5438</v>
      </c>
      <c r="E166" s="662" t="s">
        <v>5439</v>
      </c>
      <c r="F166" s="665">
        <v>2</v>
      </c>
      <c r="G166" s="665">
        <v>0</v>
      </c>
      <c r="H166" s="662"/>
      <c r="I166" s="662">
        <v>0</v>
      </c>
      <c r="J166" s="665"/>
      <c r="K166" s="665"/>
      <c r="L166" s="662"/>
      <c r="M166" s="662"/>
      <c r="N166" s="665"/>
      <c r="O166" s="665"/>
      <c r="P166" s="678"/>
      <c r="Q166" s="666"/>
    </row>
    <row r="167" spans="1:17" ht="14.4" customHeight="1" x14ac:dyDescent="0.3">
      <c r="A167" s="661" t="s">
        <v>5311</v>
      </c>
      <c r="B167" s="662" t="s">
        <v>558</v>
      </c>
      <c r="C167" s="662" t="s">
        <v>5308</v>
      </c>
      <c r="D167" s="662" t="s">
        <v>5442</v>
      </c>
      <c r="E167" s="662" t="s">
        <v>5443</v>
      </c>
      <c r="F167" s="665">
        <v>931</v>
      </c>
      <c r="G167" s="665">
        <v>0</v>
      </c>
      <c r="H167" s="662"/>
      <c r="I167" s="662">
        <v>0</v>
      </c>
      <c r="J167" s="665">
        <v>773</v>
      </c>
      <c r="K167" s="665">
        <v>11999.949999999999</v>
      </c>
      <c r="L167" s="662"/>
      <c r="M167" s="662">
        <v>15.523868046571797</v>
      </c>
      <c r="N167" s="665">
        <v>889</v>
      </c>
      <c r="O167" s="665">
        <v>29633.300000000017</v>
      </c>
      <c r="P167" s="678"/>
      <c r="Q167" s="666">
        <v>33.33329583802027</v>
      </c>
    </row>
    <row r="168" spans="1:17" ht="14.4" customHeight="1" x14ac:dyDescent="0.3">
      <c r="A168" s="661" t="s">
        <v>5311</v>
      </c>
      <c r="B168" s="662" t="s">
        <v>558</v>
      </c>
      <c r="C168" s="662" t="s">
        <v>5308</v>
      </c>
      <c r="D168" s="662" t="s">
        <v>5444</v>
      </c>
      <c r="E168" s="662" t="s">
        <v>5445</v>
      </c>
      <c r="F168" s="665">
        <v>65</v>
      </c>
      <c r="G168" s="665">
        <v>19056</v>
      </c>
      <c r="H168" s="662">
        <v>1</v>
      </c>
      <c r="I168" s="662">
        <v>293.16923076923075</v>
      </c>
      <c r="J168" s="665">
        <v>23</v>
      </c>
      <c r="K168" s="665">
        <v>6785</v>
      </c>
      <c r="L168" s="662">
        <v>0.35605583543240976</v>
      </c>
      <c r="M168" s="662">
        <v>295</v>
      </c>
      <c r="N168" s="665">
        <v>16</v>
      </c>
      <c r="O168" s="665">
        <v>4912</v>
      </c>
      <c r="P168" s="678">
        <v>0.25776658270361041</v>
      </c>
      <c r="Q168" s="666">
        <v>307</v>
      </c>
    </row>
    <row r="169" spans="1:17" ht="14.4" customHeight="1" x14ac:dyDescent="0.3">
      <c r="A169" s="661" t="s">
        <v>5311</v>
      </c>
      <c r="B169" s="662" t="s">
        <v>558</v>
      </c>
      <c r="C169" s="662" t="s">
        <v>5308</v>
      </c>
      <c r="D169" s="662" t="s">
        <v>5446</v>
      </c>
      <c r="E169" s="662" t="s">
        <v>5447</v>
      </c>
      <c r="F169" s="665">
        <v>26</v>
      </c>
      <c r="G169" s="665">
        <v>6356</v>
      </c>
      <c r="H169" s="662">
        <v>1</v>
      </c>
      <c r="I169" s="662">
        <v>244.46153846153845</v>
      </c>
      <c r="J169" s="665">
        <v>9</v>
      </c>
      <c r="K169" s="665">
        <v>2223</v>
      </c>
      <c r="L169" s="662">
        <v>0.34974826935179359</v>
      </c>
      <c r="M169" s="662">
        <v>247</v>
      </c>
      <c r="N169" s="665">
        <v>3</v>
      </c>
      <c r="O169" s="665">
        <v>777</v>
      </c>
      <c r="P169" s="678">
        <v>0.1222466960352423</v>
      </c>
      <c r="Q169" s="666">
        <v>259</v>
      </c>
    </row>
    <row r="170" spans="1:17" ht="14.4" customHeight="1" x14ac:dyDescent="0.3">
      <c r="A170" s="661" t="s">
        <v>5311</v>
      </c>
      <c r="B170" s="662" t="s">
        <v>558</v>
      </c>
      <c r="C170" s="662" t="s">
        <v>5308</v>
      </c>
      <c r="D170" s="662" t="s">
        <v>5448</v>
      </c>
      <c r="E170" s="662" t="s">
        <v>5449</v>
      </c>
      <c r="F170" s="665"/>
      <c r="G170" s="665"/>
      <c r="H170" s="662"/>
      <c r="I170" s="662"/>
      <c r="J170" s="665">
        <v>1</v>
      </c>
      <c r="K170" s="665">
        <v>36</v>
      </c>
      <c r="L170" s="662"/>
      <c r="M170" s="662">
        <v>36</v>
      </c>
      <c r="N170" s="665"/>
      <c r="O170" s="665"/>
      <c r="P170" s="678"/>
      <c r="Q170" s="666"/>
    </row>
    <row r="171" spans="1:17" ht="14.4" customHeight="1" x14ac:dyDescent="0.3">
      <c r="A171" s="661" t="s">
        <v>5311</v>
      </c>
      <c r="B171" s="662" t="s">
        <v>558</v>
      </c>
      <c r="C171" s="662" t="s">
        <v>5308</v>
      </c>
      <c r="D171" s="662" t="s">
        <v>5450</v>
      </c>
      <c r="E171" s="662" t="s">
        <v>5451</v>
      </c>
      <c r="F171" s="665">
        <v>13</v>
      </c>
      <c r="G171" s="665">
        <v>1060</v>
      </c>
      <c r="H171" s="662">
        <v>1</v>
      </c>
      <c r="I171" s="662">
        <v>81.538461538461533</v>
      </c>
      <c r="J171" s="665">
        <v>3</v>
      </c>
      <c r="K171" s="665">
        <v>246</v>
      </c>
      <c r="L171" s="662">
        <v>0.23207547169811321</v>
      </c>
      <c r="M171" s="662">
        <v>82</v>
      </c>
      <c r="N171" s="665">
        <v>3</v>
      </c>
      <c r="O171" s="665">
        <v>258</v>
      </c>
      <c r="P171" s="678">
        <v>0.24339622641509434</v>
      </c>
      <c r="Q171" s="666">
        <v>86</v>
      </c>
    </row>
    <row r="172" spans="1:17" ht="14.4" customHeight="1" x14ac:dyDescent="0.3">
      <c r="A172" s="661" t="s">
        <v>5311</v>
      </c>
      <c r="B172" s="662" t="s">
        <v>558</v>
      </c>
      <c r="C172" s="662" t="s">
        <v>5308</v>
      </c>
      <c r="D172" s="662" t="s">
        <v>5452</v>
      </c>
      <c r="E172" s="662" t="s">
        <v>5453</v>
      </c>
      <c r="F172" s="665">
        <v>30</v>
      </c>
      <c r="G172" s="665">
        <v>4402</v>
      </c>
      <c r="H172" s="662">
        <v>1</v>
      </c>
      <c r="I172" s="662">
        <v>146.73333333333332</v>
      </c>
      <c r="J172" s="665">
        <v>27</v>
      </c>
      <c r="K172" s="665">
        <v>3996</v>
      </c>
      <c r="L172" s="662">
        <v>0.90776919582008175</v>
      </c>
      <c r="M172" s="662">
        <v>148</v>
      </c>
      <c r="N172" s="665">
        <v>9</v>
      </c>
      <c r="O172" s="665">
        <v>1386</v>
      </c>
      <c r="P172" s="678">
        <v>0.31485688323489325</v>
      </c>
      <c r="Q172" s="666">
        <v>154</v>
      </c>
    </row>
    <row r="173" spans="1:17" ht="14.4" customHeight="1" x14ac:dyDescent="0.3">
      <c r="A173" s="661" t="s">
        <v>5311</v>
      </c>
      <c r="B173" s="662" t="s">
        <v>558</v>
      </c>
      <c r="C173" s="662" t="s">
        <v>5308</v>
      </c>
      <c r="D173" s="662" t="s">
        <v>5454</v>
      </c>
      <c r="E173" s="662" t="s">
        <v>5455</v>
      </c>
      <c r="F173" s="665">
        <v>75</v>
      </c>
      <c r="G173" s="665">
        <v>2300</v>
      </c>
      <c r="H173" s="662">
        <v>1</v>
      </c>
      <c r="I173" s="662">
        <v>30.666666666666668</v>
      </c>
      <c r="J173" s="665">
        <v>19</v>
      </c>
      <c r="K173" s="665">
        <v>589</v>
      </c>
      <c r="L173" s="662">
        <v>0.25608695652173913</v>
      </c>
      <c r="M173" s="662">
        <v>31</v>
      </c>
      <c r="N173" s="665">
        <v>11</v>
      </c>
      <c r="O173" s="665">
        <v>352</v>
      </c>
      <c r="P173" s="678">
        <v>0.15304347826086956</v>
      </c>
      <c r="Q173" s="666">
        <v>32</v>
      </c>
    </row>
    <row r="174" spans="1:17" ht="14.4" customHeight="1" x14ac:dyDescent="0.3">
      <c r="A174" s="661" t="s">
        <v>5311</v>
      </c>
      <c r="B174" s="662" t="s">
        <v>558</v>
      </c>
      <c r="C174" s="662" t="s">
        <v>5308</v>
      </c>
      <c r="D174" s="662" t="s">
        <v>5458</v>
      </c>
      <c r="E174" s="662" t="s">
        <v>5459</v>
      </c>
      <c r="F174" s="665"/>
      <c r="G174" s="665"/>
      <c r="H174" s="662"/>
      <c r="I174" s="662"/>
      <c r="J174" s="665">
        <v>1</v>
      </c>
      <c r="K174" s="665">
        <v>129</v>
      </c>
      <c r="L174" s="662"/>
      <c r="M174" s="662">
        <v>129</v>
      </c>
      <c r="N174" s="665"/>
      <c r="O174" s="665"/>
      <c r="P174" s="678"/>
      <c r="Q174" s="666"/>
    </row>
    <row r="175" spans="1:17" ht="14.4" customHeight="1" x14ac:dyDescent="0.3">
      <c r="A175" s="661" t="s">
        <v>5311</v>
      </c>
      <c r="B175" s="662" t="s">
        <v>558</v>
      </c>
      <c r="C175" s="662" t="s">
        <v>5308</v>
      </c>
      <c r="D175" s="662" t="s">
        <v>5460</v>
      </c>
      <c r="E175" s="662" t="s">
        <v>5461</v>
      </c>
      <c r="F175" s="665">
        <v>1</v>
      </c>
      <c r="G175" s="665">
        <v>555</v>
      </c>
      <c r="H175" s="662">
        <v>1</v>
      </c>
      <c r="I175" s="662">
        <v>555</v>
      </c>
      <c r="J175" s="665"/>
      <c r="K175" s="665"/>
      <c r="L175" s="662"/>
      <c r="M175" s="662"/>
      <c r="N175" s="665"/>
      <c r="O175" s="665"/>
      <c r="P175" s="678"/>
      <c r="Q175" s="666"/>
    </row>
    <row r="176" spans="1:17" ht="14.4" customHeight="1" x14ac:dyDescent="0.3">
      <c r="A176" s="661" t="s">
        <v>5311</v>
      </c>
      <c r="B176" s="662" t="s">
        <v>558</v>
      </c>
      <c r="C176" s="662" t="s">
        <v>5308</v>
      </c>
      <c r="D176" s="662" t="s">
        <v>5462</v>
      </c>
      <c r="E176" s="662" t="s">
        <v>5463</v>
      </c>
      <c r="F176" s="665">
        <v>2</v>
      </c>
      <c r="G176" s="665">
        <v>138</v>
      </c>
      <c r="H176" s="662">
        <v>1</v>
      </c>
      <c r="I176" s="662">
        <v>69</v>
      </c>
      <c r="J176" s="665">
        <v>9</v>
      </c>
      <c r="K176" s="665">
        <v>630</v>
      </c>
      <c r="L176" s="662">
        <v>4.5652173913043477</v>
      </c>
      <c r="M176" s="662">
        <v>70</v>
      </c>
      <c r="N176" s="665">
        <v>14</v>
      </c>
      <c r="O176" s="665">
        <v>1036</v>
      </c>
      <c r="P176" s="678">
        <v>7.5072463768115938</v>
      </c>
      <c r="Q176" s="666">
        <v>74</v>
      </c>
    </row>
    <row r="177" spans="1:17" ht="14.4" customHeight="1" x14ac:dyDescent="0.3">
      <c r="A177" s="661" t="s">
        <v>5311</v>
      </c>
      <c r="B177" s="662" t="s">
        <v>558</v>
      </c>
      <c r="C177" s="662" t="s">
        <v>5308</v>
      </c>
      <c r="D177" s="662" t="s">
        <v>5468</v>
      </c>
      <c r="E177" s="662" t="s">
        <v>5469</v>
      </c>
      <c r="F177" s="665">
        <v>16</v>
      </c>
      <c r="G177" s="665">
        <v>13757</v>
      </c>
      <c r="H177" s="662">
        <v>1</v>
      </c>
      <c r="I177" s="662">
        <v>859.8125</v>
      </c>
      <c r="J177" s="665">
        <v>26</v>
      </c>
      <c r="K177" s="665">
        <v>22386</v>
      </c>
      <c r="L177" s="662">
        <v>1.6272443119866249</v>
      </c>
      <c r="M177" s="662">
        <v>861</v>
      </c>
      <c r="N177" s="665">
        <v>18</v>
      </c>
      <c r="O177" s="665">
        <v>15606</v>
      </c>
      <c r="P177" s="678">
        <v>1.1344043032637929</v>
      </c>
      <c r="Q177" s="666">
        <v>867</v>
      </c>
    </row>
    <row r="178" spans="1:17" ht="14.4" customHeight="1" x14ac:dyDescent="0.3">
      <c r="A178" s="661" t="s">
        <v>5311</v>
      </c>
      <c r="B178" s="662" t="s">
        <v>558</v>
      </c>
      <c r="C178" s="662" t="s">
        <v>5308</v>
      </c>
      <c r="D178" s="662" t="s">
        <v>5470</v>
      </c>
      <c r="E178" s="662" t="s">
        <v>5471</v>
      </c>
      <c r="F178" s="665">
        <v>7</v>
      </c>
      <c r="G178" s="665">
        <v>396</v>
      </c>
      <c r="H178" s="662">
        <v>1</v>
      </c>
      <c r="I178" s="662">
        <v>56.571428571428569</v>
      </c>
      <c r="J178" s="665"/>
      <c r="K178" s="665"/>
      <c r="L178" s="662"/>
      <c r="M178" s="662"/>
      <c r="N178" s="665"/>
      <c r="O178" s="665"/>
      <c r="P178" s="678"/>
      <c r="Q178" s="666"/>
    </row>
    <row r="179" spans="1:17" ht="14.4" customHeight="1" x14ac:dyDescent="0.3">
      <c r="A179" s="661" t="s">
        <v>5311</v>
      </c>
      <c r="B179" s="662" t="s">
        <v>558</v>
      </c>
      <c r="C179" s="662" t="s">
        <v>5308</v>
      </c>
      <c r="D179" s="662" t="s">
        <v>5472</v>
      </c>
      <c r="E179" s="662" t="s">
        <v>5473</v>
      </c>
      <c r="F179" s="665">
        <v>341</v>
      </c>
      <c r="G179" s="665">
        <v>197970</v>
      </c>
      <c r="H179" s="662">
        <v>1</v>
      </c>
      <c r="I179" s="662">
        <v>580.55718475073309</v>
      </c>
      <c r="J179" s="665">
        <v>306</v>
      </c>
      <c r="K179" s="665">
        <v>178398</v>
      </c>
      <c r="L179" s="662">
        <v>0.90113653583876341</v>
      </c>
      <c r="M179" s="662">
        <v>583</v>
      </c>
      <c r="N179" s="665">
        <v>308</v>
      </c>
      <c r="O179" s="665">
        <v>182028</v>
      </c>
      <c r="P179" s="678">
        <v>0.9194726473708138</v>
      </c>
      <c r="Q179" s="666">
        <v>591</v>
      </c>
    </row>
    <row r="180" spans="1:17" ht="14.4" customHeight="1" x14ac:dyDescent="0.3">
      <c r="A180" s="661" t="s">
        <v>5311</v>
      </c>
      <c r="B180" s="662" t="s">
        <v>558</v>
      </c>
      <c r="C180" s="662" t="s">
        <v>5308</v>
      </c>
      <c r="D180" s="662" t="s">
        <v>5474</v>
      </c>
      <c r="E180" s="662" t="s">
        <v>5475</v>
      </c>
      <c r="F180" s="665">
        <v>17</v>
      </c>
      <c r="G180" s="665">
        <v>12874</v>
      </c>
      <c r="H180" s="662">
        <v>1</v>
      </c>
      <c r="I180" s="662">
        <v>757.29411764705878</v>
      </c>
      <c r="J180" s="665">
        <v>12</v>
      </c>
      <c r="K180" s="665">
        <v>9108</v>
      </c>
      <c r="L180" s="662">
        <v>0.70747242504272179</v>
      </c>
      <c r="M180" s="662">
        <v>759</v>
      </c>
      <c r="N180" s="665">
        <v>44</v>
      </c>
      <c r="O180" s="665">
        <v>33748</v>
      </c>
      <c r="P180" s="678">
        <v>2.62140748796023</v>
      </c>
      <c r="Q180" s="666">
        <v>767</v>
      </c>
    </row>
    <row r="181" spans="1:17" ht="14.4" customHeight="1" x14ac:dyDescent="0.3">
      <c r="A181" s="661" t="s">
        <v>5311</v>
      </c>
      <c r="B181" s="662" t="s">
        <v>558</v>
      </c>
      <c r="C181" s="662" t="s">
        <v>5308</v>
      </c>
      <c r="D181" s="662" t="s">
        <v>5476</v>
      </c>
      <c r="E181" s="662" t="s">
        <v>5477</v>
      </c>
      <c r="F181" s="665"/>
      <c r="G181" s="665"/>
      <c r="H181" s="662"/>
      <c r="I181" s="662"/>
      <c r="J181" s="665"/>
      <c r="K181" s="665"/>
      <c r="L181" s="662"/>
      <c r="M181" s="662"/>
      <c r="N181" s="665">
        <v>1</v>
      </c>
      <c r="O181" s="665">
        <v>28</v>
      </c>
      <c r="P181" s="678"/>
      <c r="Q181" s="666">
        <v>28</v>
      </c>
    </row>
    <row r="182" spans="1:17" ht="14.4" customHeight="1" x14ac:dyDescent="0.3">
      <c r="A182" s="661" t="s">
        <v>5311</v>
      </c>
      <c r="B182" s="662" t="s">
        <v>558</v>
      </c>
      <c r="C182" s="662" t="s">
        <v>5308</v>
      </c>
      <c r="D182" s="662" t="s">
        <v>5480</v>
      </c>
      <c r="E182" s="662" t="s">
        <v>5481</v>
      </c>
      <c r="F182" s="665">
        <v>86</v>
      </c>
      <c r="G182" s="665">
        <v>373400</v>
      </c>
      <c r="H182" s="662">
        <v>1</v>
      </c>
      <c r="I182" s="662">
        <v>4341.8604651162786</v>
      </c>
      <c r="J182" s="665">
        <v>18</v>
      </c>
      <c r="K182" s="665">
        <v>78516</v>
      </c>
      <c r="L182" s="662">
        <v>0.21027316550615963</v>
      </c>
      <c r="M182" s="662">
        <v>4362</v>
      </c>
      <c r="N182" s="665">
        <v>2</v>
      </c>
      <c r="O182" s="665">
        <v>8800</v>
      </c>
      <c r="P182" s="678">
        <v>2.3567220139260846E-2</v>
      </c>
      <c r="Q182" s="666">
        <v>4400</v>
      </c>
    </row>
    <row r="183" spans="1:17" ht="14.4" customHeight="1" x14ac:dyDescent="0.3">
      <c r="A183" s="661" t="s">
        <v>5311</v>
      </c>
      <c r="B183" s="662" t="s">
        <v>558</v>
      </c>
      <c r="C183" s="662" t="s">
        <v>5308</v>
      </c>
      <c r="D183" s="662" t="s">
        <v>5490</v>
      </c>
      <c r="E183" s="662" t="s">
        <v>5491</v>
      </c>
      <c r="F183" s="665">
        <v>9</v>
      </c>
      <c r="G183" s="665">
        <v>1375</v>
      </c>
      <c r="H183" s="662">
        <v>1</v>
      </c>
      <c r="I183" s="662">
        <v>152.77777777777777</v>
      </c>
      <c r="J183" s="665">
        <v>8</v>
      </c>
      <c r="K183" s="665">
        <v>1232</v>
      </c>
      <c r="L183" s="662">
        <v>0.89600000000000002</v>
      </c>
      <c r="M183" s="662">
        <v>154</v>
      </c>
      <c r="N183" s="665">
        <v>3</v>
      </c>
      <c r="O183" s="665">
        <v>480</v>
      </c>
      <c r="P183" s="678">
        <v>0.34909090909090912</v>
      </c>
      <c r="Q183" s="666">
        <v>160</v>
      </c>
    </row>
    <row r="184" spans="1:17" ht="14.4" customHeight="1" x14ac:dyDescent="0.3">
      <c r="A184" s="661" t="s">
        <v>5311</v>
      </c>
      <c r="B184" s="662" t="s">
        <v>558</v>
      </c>
      <c r="C184" s="662" t="s">
        <v>5308</v>
      </c>
      <c r="D184" s="662" t="s">
        <v>5492</v>
      </c>
      <c r="E184" s="662" t="s">
        <v>5493</v>
      </c>
      <c r="F184" s="665">
        <v>1</v>
      </c>
      <c r="G184" s="665">
        <v>381</v>
      </c>
      <c r="H184" s="662">
        <v>1</v>
      </c>
      <c r="I184" s="662">
        <v>381</v>
      </c>
      <c r="J184" s="665">
        <v>1</v>
      </c>
      <c r="K184" s="665">
        <v>382</v>
      </c>
      <c r="L184" s="662">
        <v>1.0026246719160106</v>
      </c>
      <c r="M184" s="662">
        <v>382</v>
      </c>
      <c r="N184" s="665"/>
      <c r="O184" s="665"/>
      <c r="P184" s="678"/>
      <c r="Q184" s="666"/>
    </row>
    <row r="185" spans="1:17" ht="14.4" customHeight="1" x14ac:dyDescent="0.3">
      <c r="A185" s="661" t="s">
        <v>5311</v>
      </c>
      <c r="B185" s="662" t="s">
        <v>558</v>
      </c>
      <c r="C185" s="662" t="s">
        <v>5308</v>
      </c>
      <c r="D185" s="662" t="s">
        <v>5532</v>
      </c>
      <c r="E185" s="662" t="s">
        <v>5533</v>
      </c>
      <c r="F185" s="665"/>
      <c r="G185" s="665"/>
      <c r="H185" s="662"/>
      <c r="I185" s="662"/>
      <c r="J185" s="665"/>
      <c r="K185" s="665"/>
      <c r="L185" s="662"/>
      <c r="M185" s="662"/>
      <c r="N185" s="665">
        <v>3</v>
      </c>
      <c r="O185" s="665">
        <v>129</v>
      </c>
      <c r="P185" s="678"/>
      <c r="Q185" s="666">
        <v>43</v>
      </c>
    </row>
    <row r="186" spans="1:17" ht="14.4" customHeight="1" x14ac:dyDescent="0.3">
      <c r="A186" s="661" t="s">
        <v>5311</v>
      </c>
      <c r="B186" s="662" t="s">
        <v>558</v>
      </c>
      <c r="C186" s="662" t="s">
        <v>5308</v>
      </c>
      <c r="D186" s="662" t="s">
        <v>5500</v>
      </c>
      <c r="E186" s="662" t="s">
        <v>5501</v>
      </c>
      <c r="F186" s="665">
        <v>6</v>
      </c>
      <c r="G186" s="665">
        <v>2080</v>
      </c>
      <c r="H186" s="662">
        <v>1</v>
      </c>
      <c r="I186" s="662">
        <v>346.66666666666669</v>
      </c>
      <c r="J186" s="665">
        <v>6</v>
      </c>
      <c r="K186" s="665">
        <v>2094</v>
      </c>
      <c r="L186" s="662">
        <v>1.0067307692307692</v>
      </c>
      <c r="M186" s="662">
        <v>349</v>
      </c>
      <c r="N186" s="665">
        <v>2</v>
      </c>
      <c r="O186" s="665">
        <v>744</v>
      </c>
      <c r="P186" s="678">
        <v>0.3576923076923077</v>
      </c>
      <c r="Q186" s="666">
        <v>372</v>
      </c>
    </row>
    <row r="187" spans="1:17" ht="14.4" customHeight="1" x14ac:dyDescent="0.3">
      <c r="A187" s="661" t="s">
        <v>5311</v>
      </c>
      <c r="B187" s="662" t="s">
        <v>558</v>
      </c>
      <c r="C187" s="662" t="s">
        <v>5308</v>
      </c>
      <c r="D187" s="662" t="s">
        <v>5502</v>
      </c>
      <c r="E187" s="662" t="s">
        <v>5503</v>
      </c>
      <c r="F187" s="665">
        <v>370</v>
      </c>
      <c r="G187" s="665">
        <v>517098</v>
      </c>
      <c r="H187" s="662">
        <v>1</v>
      </c>
      <c r="I187" s="662">
        <v>1397.5621621621622</v>
      </c>
      <c r="J187" s="665">
        <v>524</v>
      </c>
      <c r="K187" s="665">
        <v>734648</v>
      </c>
      <c r="L187" s="662">
        <v>1.4207132883902085</v>
      </c>
      <c r="M187" s="662">
        <v>1402</v>
      </c>
      <c r="N187" s="665">
        <v>665</v>
      </c>
      <c r="O187" s="665">
        <v>940975</v>
      </c>
      <c r="P187" s="678">
        <v>1.819722760482539</v>
      </c>
      <c r="Q187" s="666">
        <v>1415</v>
      </c>
    </row>
    <row r="188" spans="1:17" ht="14.4" customHeight="1" x14ac:dyDescent="0.3">
      <c r="A188" s="661" t="s">
        <v>5311</v>
      </c>
      <c r="B188" s="662" t="s">
        <v>558</v>
      </c>
      <c r="C188" s="662" t="s">
        <v>5308</v>
      </c>
      <c r="D188" s="662" t="s">
        <v>5504</v>
      </c>
      <c r="E188" s="662" t="s">
        <v>5505</v>
      </c>
      <c r="F188" s="665">
        <v>95</v>
      </c>
      <c r="G188" s="665">
        <v>33890</v>
      </c>
      <c r="H188" s="662">
        <v>1</v>
      </c>
      <c r="I188" s="662">
        <v>356.73684210526318</v>
      </c>
      <c r="J188" s="665">
        <v>102</v>
      </c>
      <c r="K188" s="665">
        <v>36516</v>
      </c>
      <c r="L188" s="662">
        <v>1.0774859840660962</v>
      </c>
      <c r="M188" s="662">
        <v>358</v>
      </c>
      <c r="N188" s="665">
        <v>135</v>
      </c>
      <c r="O188" s="665">
        <v>48870</v>
      </c>
      <c r="P188" s="678">
        <v>1.442018294482148</v>
      </c>
      <c r="Q188" s="666">
        <v>362</v>
      </c>
    </row>
    <row r="189" spans="1:17" ht="14.4" customHeight="1" x14ac:dyDescent="0.3">
      <c r="A189" s="661" t="s">
        <v>5311</v>
      </c>
      <c r="B189" s="662" t="s">
        <v>558</v>
      </c>
      <c r="C189" s="662" t="s">
        <v>5308</v>
      </c>
      <c r="D189" s="662" t="s">
        <v>5506</v>
      </c>
      <c r="E189" s="662" t="s">
        <v>5507</v>
      </c>
      <c r="F189" s="665">
        <v>1</v>
      </c>
      <c r="G189" s="665">
        <v>475</v>
      </c>
      <c r="H189" s="662">
        <v>1</v>
      </c>
      <c r="I189" s="662">
        <v>475</v>
      </c>
      <c r="J189" s="665"/>
      <c r="K189" s="665"/>
      <c r="L189" s="662"/>
      <c r="M189" s="662"/>
      <c r="N189" s="665"/>
      <c r="O189" s="665"/>
      <c r="P189" s="678"/>
      <c r="Q189" s="666"/>
    </row>
    <row r="190" spans="1:17" ht="14.4" customHeight="1" x14ac:dyDescent="0.3">
      <c r="A190" s="661" t="s">
        <v>5311</v>
      </c>
      <c r="B190" s="662" t="s">
        <v>558</v>
      </c>
      <c r="C190" s="662" t="s">
        <v>5308</v>
      </c>
      <c r="D190" s="662" t="s">
        <v>5510</v>
      </c>
      <c r="E190" s="662" t="s">
        <v>5511</v>
      </c>
      <c r="F190" s="665"/>
      <c r="G190" s="665"/>
      <c r="H190" s="662"/>
      <c r="I190" s="662"/>
      <c r="J190" s="665"/>
      <c r="K190" s="665"/>
      <c r="L190" s="662"/>
      <c r="M190" s="662"/>
      <c r="N190" s="665">
        <v>1</v>
      </c>
      <c r="O190" s="665">
        <v>98</v>
      </c>
      <c r="P190" s="678"/>
      <c r="Q190" s="666">
        <v>98</v>
      </c>
    </row>
    <row r="191" spans="1:17" ht="14.4" customHeight="1" x14ac:dyDescent="0.3">
      <c r="A191" s="661" t="s">
        <v>5311</v>
      </c>
      <c r="B191" s="662" t="s">
        <v>558</v>
      </c>
      <c r="C191" s="662" t="s">
        <v>5308</v>
      </c>
      <c r="D191" s="662" t="s">
        <v>5522</v>
      </c>
      <c r="E191" s="662" t="s">
        <v>5523</v>
      </c>
      <c r="F191" s="665"/>
      <c r="G191" s="665"/>
      <c r="H191" s="662"/>
      <c r="I191" s="662"/>
      <c r="J191" s="665"/>
      <c r="K191" s="665"/>
      <c r="L191" s="662"/>
      <c r="M191" s="662"/>
      <c r="N191" s="665">
        <v>1</v>
      </c>
      <c r="O191" s="665">
        <v>172</v>
      </c>
      <c r="P191" s="678"/>
      <c r="Q191" s="666">
        <v>172</v>
      </c>
    </row>
    <row r="192" spans="1:17" ht="14.4" customHeight="1" x14ac:dyDescent="0.3">
      <c r="A192" s="661" t="s">
        <v>5534</v>
      </c>
      <c r="B192" s="662" t="s">
        <v>552</v>
      </c>
      <c r="C192" s="662" t="s">
        <v>5312</v>
      </c>
      <c r="D192" s="662" t="s">
        <v>5315</v>
      </c>
      <c r="E192" s="662" t="s">
        <v>1154</v>
      </c>
      <c r="F192" s="665">
        <v>0.2</v>
      </c>
      <c r="G192" s="665">
        <v>11.25</v>
      </c>
      <c r="H192" s="662">
        <v>1</v>
      </c>
      <c r="I192" s="662">
        <v>56.25</v>
      </c>
      <c r="J192" s="665"/>
      <c r="K192" s="665"/>
      <c r="L192" s="662"/>
      <c r="M192" s="662"/>
      <c r="N192" s="665"/>
      <c r="O192" s="665"/>
      <c r="P192" s="678"/>
      <c r="Q192" s="666"/>
    </row>
    <row r="193" spans="1:17" ht="14.4" customHeight="1" x14ac:dyDescent="0.3">
      <c r="A193" s="661" t="s">
        <v>5534</v>
      </c>
      <c r="B193" s="662" t="s">
        <v>552</v>
      </c>
      <c r="C193" s="662" t="s">
        <v>5312</v>
      </c>
      <c r="D193" s="662" t="s">
        <v>5317</v>
      </c>
      <c r="E193" s="662"/>
      <c r="F193" s="665"/>
      <c r="G193" s="665"/>
      <c r="H193" s="662"/>
      <c r="I193" s="662"/>
      <c r="J193" s="665">
        <v>1</v>
      </c>
      <c r="K193" s="665">
        <v>6845.23</v>
      </c>
      <c r="L193" s="662"/>
      <c r="M193" s="662">
        <v>6845.23</v>
      </c>
      <c r="N193" s="665"/>
      <c r="O193" s="665"/>
      <c r="P193" s="678"/>
      <c r="Q193" s="666"/>
    </row>
    <row r="194" spans="1:17" ht="14.4" customHeight="1" x14ac:dyDescent="0.3">
      <c r="A194" s="661" t="s">
        <v>5534</v>
      </c>
      <c r="B194" s="662" t="s">
        <v>552</v>
      </c>
      <c r="C194" s="662" t="s">
        <v>5312</v>
      </c>
      <c r="D194" s="662" t="s">
        <v>5324</v>
      </c>
      <c r="E194" s="662" t="s">
        <v>2343</v>
      </c>
      <c r="F194" s="665"/>
      <c r="G194" s="665"/>
      <c r="H194" s="662"/>
      <c r="I194" s="662"/>
      <c r="J194" s="665">
        <v>0.1</v>
      </c>
      <c r="K194" s="665">
        <v>442.7</v>
      </c>
      <c r="L194" s="662"/>
      <c r="M194" s="662">
        <v>4427</v>
      </c>
      <c r="N194" s="665"/>
      <c r="O194" s="665"/>
      <c r="P194" s="678"/>
      <c r="Q194" s="666"/>
    </row>
    <row r="195" spans="1:17" ht="14.4" customHeight="1" x14ac:dyDescent="0.3">
      <c r="A195" s="661" t="s">
        <v>5534</v>
      </c>
      <c r="B195" s="662" t="s">
        <v>552</v>
      </c>
      <c r="C195" s="662" t="s">
        <v>5341</v>
      </c>
      <c r="D195" s="662" t="s">
        <v>5344</v>
      </c>
      <c r="E195" s="662" t="s">
        <v>5345</v>
      </c>
      <c r="F195" s="665"/>
      <c r="G195" s="665"/>
      <c r="H195" s="662"/>
      <c r="I195" s="662"/>
      <c r="J195" s="665">
        <v>1</v>
      </c>
      <c r="K195" s="665">
        <v>2625.11</v>
      </c>
      <c r="L195" s="662"/>
      <c r="M195" s="662">
        <v>2625.11</v>
      </c>
      <c r="N195" s="665"/>
      <c r="O195" s="665"/>
      <c r="P195" s="678"/>
      <c r="Q195" s="666"/>
    </row>
    <row r="196" spans="1:17" ht="14.4" customHeight="1" x14ac:dyDescent="0.3">
      <c r="A196" s="661" t="s">
        <v>5534</v>
      </c>
      <c r="B196" s="662" t="s">
        <v>552</v>
      </c>
      <c r="C196" s="662" t="s">
        <v>5341</v>
      </c>
      <c r="D196" s="662" t="s">
        <v>5362</v>
      </c>
      <c r="E196" s="662" t="s">
        <v>5363</v>
      </c>
      <c r="F196" s="665">
        <v>1</v>
      </c>
      <c r="G196" s="665">
        <v>202.4</v>
      </c>
      <c r="H196" s="662">
        <v>1</v>
      </c>
      <c r="I196" s="662">
        <v>202.4</v>
      </c>
      <c r="J196" s="665">
        <v>2</v>
      </c>
      <c r="K196" s="665">
        <v>404.8</v>
      </c>
      <c r="L196" s="662">
        <v>2</v>
      </c>
      <c r="M196" s="662">
        <v>202.4</v>
      </c>
      <c r="N196" s="665">
        <v>1</v>
      </c>
      <c r="O196" s="665">
        <v>202.4</v>
      </c>
      <c r="P196" s="678">
        <v>1</v>
      </c>
      <c r="Q196" s="666">
        <v>202.4</v>
      </c>
    </row>
    <row r="197" spans="1:17" ht="14.4" customHeight="1" x14ac:dyDescent="0.3">
      <c r="A197" s="661" t="s">
        <v>5534</v>
      </c>
      <c r="B197" s="662" t="s">
        <v>552</v>
      </c>
      <c r="C197" s="662" t="s">
        <v>5341</v>
      </c>
      <c r="D197" s="662" t="s">
        <v>5364</v>
      </c>
      <c r="E197" s="662" t="s">
        <v>5365</v>
      </c>
      <c r="F197" s="665">
        <v>1</v>
      </c>
      <c r="G197" s="665">
        <v>1043</v>
      </c>
      <c r="H197" s="662">
        <v>1</v>
      </c>
      <c r="I197" s="662">
        <v>1043</v>
      </c>
      <c r="J197" s="665">
        <v>1</v>
      </c>
      <c r="K197" s="665">
        <v>1043</v>
      </c>
      <c r="L197" s="662">
        <v>1</v>
      </c>
      <c r="M197" s="662">
        <v>1043</v>
      </c>
      <c r="N197" s="665">
        <v>1</v>
      </c>
      <c r="O197" s="665">
        <v>1043</v>
      </c>
      <c r="P197" s="678">
        <v>1</v>
      </c>
      <c r="Q197" s="666">
        <v>1043</v>
      </c>
    </row>
    <row r="198" spans="1:17" ht="14.4" customHeight="1" x14ac:dyDescent="0.3">
      <c r="A198" s="661" t="s">
        <v>5534</v>
      </c>
      <c r="B198" s="662" t="s">
        <v>552</v>
      </c>
      <c r="C198" s="662" t="s">
        <v>5308</v>
      </c>
      <c r="D198" s="662" t="s">
        <v>5390</v>
      </c>
      <c r="E198" s="662" t="s">
        <v>5391</v>
      </c>
      <c r="F198" s="665">
        <v>4</v>
      </c>
      <c r="G198" s="665">
        <v>784</v>
      </c>
      <c r="H198" s="662">
        <v>1</v>
      </c>
      <c r="I198" s="662">
        <v>196</v>
      </c>
      <c r="J198" s="665">
        <v>20</v>
      </c>
      <c r="K198" s="665">
        <v>3940</v>
      </c>
      <c r="L198" s="662">
        <v>5.0255102040816331</v>
      </c>
      <c r="M198" s="662">
        <v>197</v>
      </c>
      <c r="N198" s="665">
        <v>28</v>
      </c>
      <c r="O198" s="665">
        <v>5740</v>
      </c>
      <c r="P198" s="678">
        <v>7.3214285714285712</v>
      </c>
      <c r="Q198" s="666">
        <v>205</v>
      </c>
    </row>
    <row r="199" spans="1:17" ht="14.4" customHeight="1" x14ac:dyDescent="0.3">
      <c r="A199" s="661" t="s">
        <v>5534</v>
      </c>
      <c r="B199" s="662" t="s">
        <v>552</v>
      </c>
      <c r="C199" s="662" t="s">
        <v>5308</v>
      </c>
      <c r="D199" s="662" t="s">
        <v>5392</v>
      </c>
      <c r="E199" s="662" t="s">
        <v>5393</v>
      </c>
      <c r="F199" s="665"/>
      <c r="G199" s="665"/>
      <c r="H199" s="662"/>
      <c r="I199" s="662"/>
      <c r="J199" s="665">
        <v>1</v>
      </c>
      <c r="K199" s="665">
        <v>74</v>
      </c>
      <c r="L199" s="662"/>
      <c r="M199" s="662">
        <v>74</v>
      </c>
      <c r="N199" s="665"/>
      <c r="O199" s="665"/>
      <c r="P199" s="678"/>
      <c r="Q199" s="666"/>
    </row>
    <row r="200" spans="1:17" ht="14.4" customHeight="1" x14ac:dyDescent="0.3">
      <c r="A200" s="661" t="s">
        <v>5534</v>
      </c>
      <c r="B200" s="662" t="s">
        <v>552</v>
      </c>
      <c r="C200" s="662" t="s">
        <v>5308</v>
      </c>
      <c r="D200" s="662" t="s">
        <v>5309</v>
      </c>
      <c r="E200" s="662" t="s">
        <v>5310</v>
      </c>
      <c r="F200" s="665">
        <v>572</v>
      </c>
      <c r="G200" s="665">
        <v>19858</v>
      </c>
      <c r="H200" s="662">
        <v>1</v>
      </c>
      <c r="I200" s="662">
        <v>34.71678321678322</v>
      </c>
      <c r="J200" s="665">
        <v>553</v>
      </c>
      <c r="K200" s="665">
        <v>19355</v>
      </c>
      <c r="L200" s="662">
        <v>0.97467015812267099</v>
      </c>
      <c r="M200" s="662">
        <v>35</v>
      </c>
      <c r="N200" s="665">
        <v>601</v>
      </c>
      <c r="O200" s="665">
        <v>22237</v>
      </c>
      <c r="P200" s="678">
        <v>1.1198005841474468</v>
      </c>
      <c r="Q200" s="666">
        <v>37</v>
      </c>
    </row>
    <row r="201" spans="1:17" ht="14.4" customHeight="1" x14ac:dyDescent="0.3">
      <c r="A201" s="661" t="s">
        <v>5534</v>
      </c>
      <c r="B201" s="662" t="s">
        <v>552</v>
      </c>
      <c r="C201" s="662" t="s">
        <v>5308</v>
      </c>
      <c r="D201" s="662" t="s">
        <v>5412</v>
      </c>
      <c r="E201" s="662" t="s">
        <v>5413</v>
      </c>
      <c r="F201" s="665">
        <v>1</v>
      </c>
      <c r="G201" s="665">
        <v>1542</v>
      </c>
      <c r="H201" s="662">
        <v>1</v>
      </c>
      <c r="I201" s="662">
        <v>1542</v>
      </c>
      <c r="J201" s="665">
        <v>1</v>
      </c>
      <c r="K201" s="665">
        <v>1545</v>
      </c>
      <c r="L201" s="662">
        <v>1.0019455252918288</v>
      </c>
      <c r="M201" s="662">
        <v>1545</v>
      </c>
      <c r="N201" s="665">
        <v>1</v>
      </c>
      <c r="O201" s="665">
        <v>1593</v>
      </c>
      <c r="P201" s="678">
        <v>1.0330739299610896</v>
      </c>
      <c r="Q201" s="666">
        <v>1593</v>
      </c>
    </row>
    <row r="202" spans="1:17" ht="14.4" customHeight="1" x14ac:dyDescent="0.3">
      <c r="A202" s="661" t="s">
        <v>5534</v>
      </c>
      <c r="B202" s="662" t="s">
        <v>552</v>
      </c>
      <c r="C202" s="662" t="s">
        <v>5308</v>
      </c>
      <c r="D202" s="662" t="s">
        <v>5414</v>
      </c>
      <c r="E202" s="662" t="s">
        <v>5415</v>
      </c>
      <c r="F202" s="665"/>
      <c r="G202" s="665"/>
      <c r="H202" s="662"/>
      <c r="I202" s="662"/>
      <c r="J202" s="665">
        <v>3</v>
      </c>
      <c r="K202" s="665">
        <v>576</v>
      </c>
      <c r="L202" s="662"/>
      <c r="M202" s="662">
        <v>192</v>
      </c>
      <c r="N202" s="665"/>
      <c r="O202" s="665"/>
      <c r="P202" s="678"/>
      <c r="Q202" s="666"/>
    </row>
    <row r="203" spans="1:17" ht="14.4" customHeight="1" x14ac:dyDescent="0.3">
      <c r="A203" s="661" t="s">
        <v>5534</v>
      </c>
      <c r="B203" s="662" t="s">
        <v>552</v>
      </c>
      <c r="C203" s="662" t="s">
        <v>5308</v>
      </c>
      <c r="D203" s="662" t="s">
        <v>5428</v>
      </c>
      <c r="E203" s="662" t="s">
        <v>5429</v>
      </c>
      <c r="F203" s="665"/>
      <c r="G203" s="665"/>
      <c r="H203" s="662"/>
      <c r="I203" s="662"/>
      <c r="J203" s="665">
        <v>1</v>
      </c>
      <c r="K203" s="665">
        <v>1168</v>
      </c>
      <c r="L203" s="662"/>
      <c r="M203" s="662">
        <v>1168</v>
      </c>
      <c r="N203" s="665"/>
      <c r="O203" s="665"/>
      <c r="P203" s="678"/>
      <c r="Q203" s="666"/>
    </row>
    <row r="204" spans="1:17" ht="14.4" customHeight="1" x14ac:dyDescent="0.3">
      <c r="A204" s="661" t="s">
        <v>5534</v>
      </c>
      <c r="B204" s="662" t="s">
        <v>552</v>
      </c>
      <c r="C204" s="662" t="s">
        <v>5308</v>
      </c>
      <c r="D204" s="662" t="s">
        <v>5430</v>
      </c>
      <c r="E204" s="662" t="s">
        <v>5431</v>
      </c>
      <c r="F204" s="665">
        <v>1731</v>
      </c>
      <c r="G204" s="665">
        <v>404158</v>
      </c>
      <c r="H204" s="662">
        <v>1</v>
      </c>
      <c r="I204" s="662">
        <v>233.48238012709416</v>
      </c>
      <c r="J204" s="665">
        <v>1593</v>
      </c>
      <c r="K204" s="665">
        <v>374355</v>
      </c>
      <c r="L204" s="662">
        <v>0.92625903730719172</v>
      </c>
      <c r="M204" s="662">
        <v>235</v>
      </c>
      <c r="N204" s="665">
        <v>1716</v>
      </c>
      <c r="O204" s="665">
        <v>430716</v>
      </c>
      <c r="P204" s="678">
        <v>1.0657119245443614</v>
      </c>
      <c r="Q204" s="666">
        <v>251</v>
      </c>
    </row>
    <row r="205" spans="1:17" ht="14.4" customHeight="1" x14ac:dyDescent="0.3">
      <c r="A205" s="661" t="s">
        <v>5534</v>
      </c>
      <c r="B205" s="662" t="s">
        <v>552</v>
      </c>
      <c r="C205" s="662" t="s">
        <v>5308</v>
      </c>
      <c r="D205" s="662" t="s">
        <v>5535</v>
      </c>
      <c r="E205" s="662" t="s">
        <v>5536</v>
      </c>
      <c r="F205" s="665">
        <v>319</v>
      </c>
      <c r="G205" s="665">
        <v>37484</v>
      </c>
      <c r="H205" s="662">
        <v>1</v>
      </c>
      <c r="I205" s="662">
        <v>117.50470219435736</v>
      </c>
      <c r="J205" s="665">
        <v>321</v>
      </c>
      <c r="K205" s="665">
        <v>37878</v>
      </c>
      <c r="L205" s="662">
        <v>1.0105111514246079</v>
      </c>
      <c r="M205" s="662">
        <v>118</v>
      </c>
      <c r="N205" s="665">
        <v>501</v>
      </c>
      <c r="O205" s="665">
        <v>63126</v>
      </c>
      <c r="P205" s="678">
        <v>1.6840785401771423</v>
      </c>
      <c r="Q205" s="666">
        <v>126</v>
      </c>
    </row>
    <row r="206" spans="1:17" ht="14.4" customHeight="1" x14ac:dyDescent="0.3">
      <c r="A206" s="661" t="s">
        <v>5534</v>
      </c>
      <c r="B206" s="662" t="s">
        <v>552</v>
      </c>
      <c r="C206" s="662" t="s">
        <v>5308</v>
      </c>
      <c r="D206" s="662" t="s">
        <v>5436</v>
      </c>
      <c r="E206" s="662" t="s">
        <v>5437</v>
      </c>
      <c r="F206" s="665"/>
      <c r="G206" s="665"/>
      <c r="H206" s="662"/>
      <c r="I206" s="662"/>
      <c r="J206" s="665">
        <v>2</v>
      </c>
      <c r="K206" s="665">
        <v>1674</v>
      </c>
      <c r="L206" s="662"/>
      <c r="M206" s="662">
        <v>837</v>
      </c>
      <c r="N206" s="665">
        <v>1</v>
      </c>
      <c r="O206" s="665">
        <v>872</v>
      </c>
      <c r="P206" s="678"/>
      <c r="Q206" s="666">
        <v>872</v>
      </c>
    </row>
    <row r="207" spans="1:17" ht="14.4" customHeight="1" x14ac:dyDescent="0.3">
      <c r="A207" s="661" t="s">
        <v>5534</v>
      </c>
      <c r="B207" s="662" t="s">
        <v>552</v>
      </c>
      <c r="C207" s="662" t="s">
        <v>5308</v>
      </c>
      <c r="D207" s="662" t="s">
        <v>5440</v>
      </c>
      <c r="E207" s="662" t="s">
        <v>5441</v>
      </c>
      <c r="F207" s="665">
        <v>8</v>
      </c>
      <c r="G207" s="665">
        <v>928</v>
      </c>
      <c r="H207" s="662">
        <v>1</v>
      </c>
      <c r="I207" s="662">
        <v>116</v>
      </c>
      <c r="J207" s="665">
        <v>14</v>
      </c>
      <c r="K207" s="665">
        <v>1638</v>
      </c>
      <c r="L207" s="662">
        <v>1.7650862068965518</v>
      </c>
      <c r="M207" s="662">
        <v>117</v>
      </c>
      <c r="N207" s="665">
        <v>4</v>
      </c>
      <c r="O207" s="665">
        <v>492</v>
      </c>
      <c r="P207" s="678">
        <v>0.53017241379310343</v>
      </c>
      <c r="Q207" s="666">
        <v>123</v>
      </c>
    </row>
    <row r="208" spans="1:17" ht="14.4" customHeight="1" x14ac:dyDescent="0.3">
      <c r="A208" s="661" t="s">
        <v>5534</v>
      </c>
      <c r="B208" s="662" t="s">
        <v>552</v>
      </c>
      <c r="C208" s="662" t="s">
        <v>5308</v>
      </c>
      <c r="D208" s="662" t="s">
        <v>5442</v>
      </c>
      <c r="E208" s="662" t="s">
        <v>5443</v>
      </c>
      <c r="F208" s="665">
        <v>19</v>
      </c>
      <c r="G208" s="665">
        <v>0</v>
      </c>
      <c r="H208" s="662"/>
      <c r="I208" s="662">
        <v>0</v>
      </c>
      <c r="J208" s="665">
        <v>9</v>
      </c>
      <c r="K208" s="665">
        <v>166.66</v>
      </c>
      <c r="L208" s="662"/>
      <c r="M208" s="662">
        <v>18.517777777777777</v>
      </c>
      <c r="N208" s="665">
        <v>6</v>
      </c>
      <c r="O208" s="665">
        <v>199.98999999999995</v>
      </c>
      <c r="P208" s="678"/>
      <c r="Q208" s="666">
        <v>33.331666666666656</v>
      </c>
    </row>
    <row r="209" spans="1:17" ht="14.4" customHeight="1" x14ac:dyDescent="0.3">
      <c r="A209" s="661" t="s">
        <v>5534</v>
      </c>
      <c r="B209" s="662" t="s">
        <v>552</v>
      </c>
      <c r="C209" s="662" t="s">
        <v>5308</v>
      </c>
      <c r="D209" s="662" t="s">
        <v>5444</v>
      </c>
      <c r="E209" s="662" t="s">
        <v>5445</v>
      </c>
      <c r="F209" s="665">
        <v>1497</v>
      </c>
      <c r="G209" s="665">
        <v>438729</v>
      </c>
      <c r="H209" s="662">
        <v>1</v>
      </c>
      <c r="I209" s="662">
        <v>293.07214428857714</v>
      </c>
      <c r="J209" s="665">
        <v>1387</v>
      </c>
      <c r="K209" s="665">
        <v>409165</v>
      </c>
      <c r="L209" s="662">
        <v>0.93261443852583259</v>
      </c>
      <c r="M209" s="662">
        <v>295</v>
      </c>
      <c r="N209" s="665">
        <v>1669</v>
      </c>
      <c r="O209" s="665">
        <v>512383</v>
      </c>
      <c r="P209" s="678">
        <v>1.1678803999735601</v>
      </c>
      <c r="Q209" s="666">
        <v>307</v>
      </c>
    </row>
    <row r="210" spans="1:17" ht="14.4" customHeight="1" x14ac:dyDescent="0.3">
      <c r="A210" s="661" t="s">
        <v>5534</v>
      </c>
      <c r="B210" s="662" t="s">
        <v>552</v>
      </c>
      <c r="C210" s="662" t="s">
        <v>5308</v>
      </c>
      <c r="D210" s="662" t="s">
        <v>5537</v>
      </c>
      <c r="E210" s="662" t="s">
        <v>5538</v>
      </c>
      <c r="F210" s="665">
        <v>865</v>
      </c>
      <c r="G210" s="665">
        <v>92958</v>
      </c>
      <c r="H210" s="662">
        <v>1</v>
      </c>
      <c r="I210" s="662">
        <v>107.46589595375723</v>
      </c>
      <c r="J210" s="665">
        <v>866</v>
      </c>
      <c r="K210" s="665">
        <v>93528</v>
      </c>
      <c r="L210" s="662">
        <v>1.0061318014587233</v>
      </c>
      <c r="M210" s="662">
        <v>108</v>
      </c>
      <c r="N210" s="665">
        <v>1132</v>
      </c>
      <c r="O210" s="665">
        <v>131312</v>
      </c>
      <c r="P210" s="678">
        <v>1.4125949353471461</v>
      </c>
      <c r="Q210" s="666">
        <v>116</v>
      </c>
    </row>
    <row r="211" spans="1:17" ht="14.4" customHeight="1" x14ac:dyDescent="0.3">
      <c r="A211" s="661" t="s">
        <v>5534</v>
      </c>
      <c r="B211" s="662" t="s">
        <v>552</v>
      </c>
      <c r="C211" s="662" t="s">
        <v>5308</v>
      </c>
      <c r="D211" s="662" t="s">
        <v>5452</v>
      </c>
      <c r="E211" s="662" t="s">
        <v>5453</v>
      </c>
      <c r="F211" s="665">
        <v>104</v>
      </c>
      <c r="G211" s="665">
        <v>15270</v>
      </c>
      <c r="H211" s="662">
        <v>1</v>
      </c>
      <c r="I211" s="662">
        <v>146.82692307692307</v>
      </c>
      <c r="J211" s="665">
        <v>97</v>
      </c>
      <c r="K211" s="665">
        <v>14356</v>
      </c>
      <c r="L211" s="662">
        <v>0.94014407334643091</v>
      </c>
      <c r="M211" s="662">
        <v>148</v>
      </c>
      <c r="N211" s="665">
        <v>102</v>
      </c>
      <c r="O211" s="665">
        <v>15708</v>
      </c>
      <c r="P211" s="678">
        <v>1.0286836935166994</v>
      </c>
      <c r="Q211" s="666">
        <v>154</v>
      </c>
    </row>
    <row r="212" spans="1:17" ht="14.4" customHeight="1" x14ac:dyDescent="0.3">
      <c r="A212" s="661" t="s">
        <v>5534</v>
      </c>
      <c r="B212" s="662" t="s">
        <v>552</v>
      </c>
      <c r="C212" s="662" t="s">
        <v>5308</v>
      </c>
      <c r="D212" s="662" t="s">
        <v>5454</v>
      </c>
      <c r="E212" s="662" t="s">
        <v>5455</v>
      </c>
      <c r="F212" s="665">
        <v>1</v>
      </c>
      <c r="G212" s="665">
        <v>31</v>
      </c>
      <c r="H212" s="662">
        <v>1</v>
      </c>
      <c r="I212" s="662">
        <v>31</v>
      </c>
      <c r="J212" s="665"/>
      <c r="K212" s="665"/>
      <c r="L212" s="662"/>
      <c r="M212" s="662"/>
      <c r="N212" s="665"/>
      <c r="O212" s="665"/>
      <c r="P212" s="678"/>
      <c r="Q212" s="666"/>
    </row>
    <row r="213" spans="1:17" ht="14.4" customHeight="1" x14ac:dyDescent="0.3">
      <c r="A213" s="661" t="s">
        <v>5534</v>
      </c>
      <c r="B213" s="662" t="s">
        <v>552</v>
      </c>
      <c r="C213" s="662" t="s">
        <v>5308</v>
      </c>
      <c r="D213" s="662" t="s">
        <v>5539</v>
      </c>
      <c r="E213" s="662" t="s">
        <v>5540</v>
      </c>
      <c r="F213" s="665"/>
      <c r="G213" s="665"/>
      <c r="H213" s="662"/>
      <c r="I213" s="662"/>
      <c r="J213" s="665">
        <v>4</v>
      </c>
      <c r="K213" s="665">
        <v>1180</v>
      </c>
      <c r="L213" s="662"/>
      <c r="M213" s="662">
        <v>295</v>
      </c>
      <c r="N213" s="665">
        <v>24</v>
      </c>
      <c r="O213" s="665">
        <v>7368</v>
      </c>
      <c r="P213" s="678"/>
      <c r="Q213" s="666">
        <v>307</v>
      </c>
    </row>
    <row r="214" spans="1:17" ht="14.4" customHeight="1" x14ac:dyDescent="0.3">
      <c r="A214" s="661" t="s">
        <v>5534</v>
      </c>
      <c r="B214" s="662" t="s">
        <v>552</v>
      </c>
      <c r="C214" s="662" t="s">
        <v>5308</v>
      </c>
      <c r="D214" s="662" t="s">
        <v>5541</v>
      </c>
      <c r="E214" s="662" t="s">
        <v>5542</v>
      </c>
      <c r="F214" s="665">
        <v>577</v>
      </c>
      <c r="G214" s="665">
        <v>200044</v>
      </c>
      <c r="H214" s="662">
        <v>1</v>
      </c>
      <c r="I214" s="662">
        <v>346.69670710571921</v>
      </c>
      <c r="J214" s="665">
        <v>506</v>
      </c>
      <c r="K214" s="665">
        <v>176594</v>
      </c>
      <c r="L214" s="662">
        <v>0.88277578932634815</v>
      </c>
      <c r="M214" s="662">
        <v>349</v>
      </c>
      <c r="N214" s="665">
        <v>653</v>
      </c>
      <c r="O214" s="665">
        <v>242916</v>
      </c>
      <c r="P214" s="678">
        <v>1.2143128511727419</v>
      </c>
      <c r="Q214" s="666">
        <v>372</v>
      </c>
    </row>
    <row r="215" spans="1:17" ht="14.4" customHeight="1" x14ac:dyDescent="0.3">
      <c r="A215" s="661" t="s">
        <v>5534</v>
      </c>
      <c r="B215" s="662" t="s">
        <v>552</v>
      </c>
      <c r="C215" s="662" t="s">
        <v>5308</v>
      </c>
      <c r="D215" s="662" t="s">
        <v>5472</v>
      </c>
      <c r="E215" s="662" t="s">
        <v>5473</v>
      </c>
      <c r="F215" s="665"/>
      <c r="G215" s="665"/>
      <c r="H215" s="662"/>
      <c r="I215" s="662"/>
      <c r="J215" s="665"/>
      <c r="K215" s="665"/>
      <c r="L215" s="662"/>
      <c r="M215" s="662"/>
      <c r="N215" s="665">
        <v>1</v>
      </c>
      <c r="O215" s="665">
        <v>591</v>
      </c>
      <c r="P215" s="678"/>
      <c r="Q215" s="666">
        <v>591</v>
      </c>
    </row>
    <row r="216" spans="1:17" ht="14.4" customHeight="1" x14ac:dyDescent="0.3">
      <c r="A216" s="661" t="s">
        <v>5534</v>
      </c>
      <c r="B216" s="662" t="s">
        <v>552</v>
      </c>
      <c r="C216" s="662" t="s">
        <v>5308</v>
      </c>
      <c r="D216" s="662" t="s">
        <v>5480</v>
      </c>
      <c r="E216" s="662" t="s">
        <v>5481</v>
      </c>
      <c r="F216" s="665">
        <v>1</v>
      </c>
      <c r="G216" s="665">
        <v>4350</v>
      </c>
      <c r="H216" s="662">
        <v>1</v>
      </c>
      <c r="I216" s="662">
        <v>4350</v>
      </c>
      <c r="J216" s="665"/>
      <c r="K216" s="665"/>
      <c r="L216" s="662"/>
      <c r="M216" s="662"/>
      <c r="N216" s="665"/>
      <c r="O216" s="665"/>
      <c r="P216" s="678"/>
      <c r="Q216" s="666"/>
    </row>
    <row r="217" spans="1:17" ht="14.4" customHeight="1" x14ac:dyDescent="0.3">
      <c r="A217" s="661" t="s">
        <v>5534</v>
      </c>
      <c r="B217" s="662" t="s">
        <v>552</v>
      </c>
      <c r="C217" s="662" t="s">
        <v>5308</v>
      </c>
      <c r="D217" s="662" t="s">
        <v>5490</v>
      </c>
      <c r="E217" s="662" t="s">
        <v>5491</v>
      </c>
      <c r="F217" s="665">
        <v>356</v>
      </c>
      <c r="G217" s="665">
        <v>54373</v>
      </c>
      <c r="H217" s="662">
        <v>1</v>
      </c>
      <c r="I217" s="662">
        <v>152.73314606741573</v>
      </c>
      <c r="J217" s="665">
        <v>326</v>
      </c>
      <c r="K217" s="665">
        <v>50204</v>
      </c>
      <c r="L217" s="662">
        <v>0.92332591543597009</v>
      </c>
      <c r="M217" s="662">
        <v>154</v>
      </c>
      <c r="N217" s="665">
        <v>368</v>
      </c>
      <c r="O217" s="665">
        <v>58880</v>
      </c>
      <c r="P217" s="678">
        <v>1.0828904051643278</v>
      </c>
      <c r="Q217" s="666">
        <v>160</v>
      </c>
    </row>
    <row r="218" spans="1:17" ht="14.4" customHeight="1" x14ac:dyDescent="0.3">
      <c r="A218" s="661" t="s">
        <v>5534</v>
      </c>
      <c r="B218" s="662" t="s">
        <v>552</v>
      </c>
      <c r="C218" s="662" t="s">
        <v>5308</v>
      </c>
      <c r="D218" s="662" t="s">
        <v>5492</v>
      </c>
      <c r="E218" s="662" t="s">
        <v>5493</v>
      </c>
      <c r="F218" s="665"/>
      <c r="G218" s="665"/>
      <c r="H218" s="662"/>
      <c r="I218" s="662"/>
      <c r="J218" s="665">
        <v>2</v>
      </c>
      <c r="K218" s="665">
        <v>764</v>
      </c>
      <c r="L218" s="662"/>
      <c r="M218" s="662">
        <v>382</v>
      </c>
      <c r="N218" s="665">
        <v>16</v>
      </c>
      <c r="O218" s="665">
        <v>6304</v>
      </c>
      <c r="P218" s="678"/>
      <c r="Q218" s="666">
        <v>394</v>
      </c>
    </row>
    <row r="219" spans="1:17" ht="14.4" customHeight="1" x14ac:dyDescent="0.3">
      <c r="A219" s="661" t="s">
        <v>5534</v>
      </c>
      <c r="B219" s="662" t="s">
        <v>558</v>
      </c>
      <c r="C219" s="662" t="s">
        <v>5308</v>
      </c>
      <c r="D219" s="662" t="s">
        <v>5309</v>
      </c>
      <c r="E219" s="662" t="s">
        <v>5310</v>
      </c>
      <c r="F219" s="665">
        <v>1</v>
      </c>
      <c r="G219" s="665">
        <v>35</v>
      </c>
      <c r="H219" s="662">
        <v>1</v>
      </c>
      <c r="I219" s="662">
        <v>35</v>
      </c>
      <c r="J219" s="665"/>
      <c r="K219" s="665"/>
      <c r="L219" s="662"/>
      <c r="M219" s="662"/>
      <c r="N219" s="665"/>
      <c r="O219" s="665"/>
      <c r="P219" s="678"/>
      <c r="Q219" s="666"/>
    </row>
    <row r="220" spans="1:17" ht="14.4" customHeight="1" x14ac:dyDescent="0.3">
      <c r="A220" s="661" t="s">
        <v>5534</v>
      </c>
      <c r="B220" s="662" t="s">
        <v>558</v>
      </c>
      <c r="C220" s="662" t="s">
        <v>5308</v>
      </c>
      <c r="D220" s="662" t="s">
        <v>5414</v>
      </c>
      <c r="E220" s="662" t="s">
        <v>5415</v>
      </c>
      <c r="F220" s="665">
        <v>1</v>
      </c>
      <c r="G220" s="665">
        <v>191</v>
      </c>
      <c r="H220" s="662">
        <v>1</v>
      </c>
      <c r="I220" s="662">
        <v>191</v>
      </c>
      <c r="J220" s="665"/>
      <c r="K220" s="665"/>
      <c r="L220" s="662"/>
      <c r="M220" s="662"/>
      <c r="N220" s="665"/>
      <c r="O220" s="665"/>
      <c r="P220" s="678"/>
      <c r="Q220" s="666"/>
    </row>
    <row r="221" spans="1:17" ht="14.4" customHeight="1" x14ac:dyDescent="0.3">
      <c r="A221" s="661" t="s">
        <v>5534</v>
      </c>
      <c r="B221" s="662" t="s">
        <v>558</v>
      </c>
      <c r="C221" s="662" t="s">
        <v>5308</v>
      </c>
      <c r="D221" s="662" t="s">
        <v>5442</v>
      </c>
      <c r="E221" s="662" t="s">
        <v>5443</v>
      </c>
      <c r="F221" s="665">
        <v>133</v>
      </c>
      <c r="G221" s="665">
        <v>0</v>
      </c>
      <c r="H221" s="662"/>
      <c r="I221" s="662">
        <v>0</v>
      </c>
      <c r="J221" s="665"/>
      <c r="K221" s="665"/>
      <c r="L221" s="662"/>
      <c r="M221" s="662"/>
      <c r="N221" s="665"/>
      <c r="O221" s="665"/>
      <c r="P221" s="678"/>
      <c r="Q221" s="666"/>
    </row>
    <row r="222" spans="1:17" ht="14.4" customHeight="1" x14ac:dyDescent="0.3">
      <c r="A222" s="661" t="s">
        <v>5534</v>
      </c>
      <c r="B222" s="662" t="s">
        <v>558</v>
      </c>
      <c r="C222" s="662" t="s">
        <v>5308</v>
      </c>
      <c r="D222" s="662" t="s">
        <v>5472</v>
      </c>
      <c r="E222" s="662" t="s">
        <v>5473</v>
      </c>
      <c r="F222" s="665">
        <v>21</v>
      </c>
      <c r="G222" s="665">
        <v>12222</v>
      </c>
      <c r="H222" s="662">
        <v>1</v>
      </c>
      <c r="I222" s="662">
        <v>582</v>
      </c>
      <c r="J222" s="665">
        <v>5</v>
      </c>
      <c r="K222" s="665">
        <v>2915</v>
      </c>
      <c r="L222" s="662">
        <v>0.23850433644248079</v>
      </c>
      <c r="M222" s="662">
        <v>583</v>
      </c>
      <c r="N222" s="665"/>
      <c r="O222" s="665"/>
      <c r="P222" s="678"/>
      <c r="Q222" s="666"/>
    </row>
    <row r="223" spans="1:17" ht="14.4" customHeight="1" x14ac:dyDescent="0.3">
      <c r="A223" s="661" t="s">
        <v>5543</v>
      </c>
      <c r="B223" s="662" t="s">
        <v>558</v>
      </c>
      <c r="C223" s="662" t="s">
        <v>5341</v>
      </c>
      <c r="D223" s="662" t="s">
        <v>5366</v>
      </c>
      <c r="E223" s="662" t="s">
        <v>5367</v>
      </c>
      <c r="F223" s="665"/>
      <c r="G223" s="665"/>
      <c r="H223" s="662"/>
      <c r="I223" s="662"/>
      <c r="J223" s="665"/>
      <c r="K223" s="665"/>
      <c r="L223" s="662"/>
      <c r="M223" s="662"/>
      <c r="N223" s="665">
        <v>1</v>
      </c>
      <c r="O223" s="665">
        <v>1665</v>
      </c>
      <c r="P223" s="678"/>
      <c r="Q223" s="666">
        <v>1665</v>
      </c>
    </row>
    <row r="224" spans="1:17" ht="14.4" customHeight="1" x14ac:dyDescent="0.3">
      <c r="A224" s="661" t="s">
        <v>5543</v>
      </c>
      <c r="B224" s="662" t="s">
        <v>558</v>
      </c>
      <c r="C224" s="662" t="s">
        <v>5308</v>
      </c>
      <c r="D224" s="662" t="s">
        <v>5406</v>
      </c>
      <c r="E224" s="662" t="s">
        <v>5407</v>
      </c>
      <c r="F224" s="665">
        <v>11</v>
      </c>
      <c r="G224" s="665">
        <v>2570</v>
      </c>
      <c r="H224" s="662">
        <v>1</v>
      </c>
      <c r="I224" s="662">
        <v>233.63636363636363</v>
      </c>
      <c r="J224" s="665">
        <v>5</v>
      </c>
      <c r="K224" s="665">
        <v>1175</v>
      </c>
      <c r="L224" s="662">
        <v>0.45719844357976652</v>
      </c>
      <c r="M224" s="662">
        <v>235</v>
      </c>
      <c r="N224" s="665">
        <v>25</v>
      </c>
      <c r="O224" s="665">
        <v>6275</v>
      </c>
      <c r="P224" s="678">
        <v>2.4416342412451364</v>
      </c>
      <c r="Q224" s="666">
        <v>251</v>
      </c>
    </row>
    <row r="225" spans="1:17" ht="14.4" customHeight="1" x14ac:dyDescent="0.3">
      <c r="A225" s="661" t="s">
        <v>5543</v>
      </c>
      <c r="B225" s="662" t="s">
        <v>558</v>
      </c>
      <c r="C225" s="662" t="s">
        <v>5308</v>
      </c>
      <c r="D225" s="662" t="s">
        <v>5414</v>
      </c>
      <c r="E225" s="662" t="s">
        <v>5415</v>
      </c>
      <c r="F225" s="665"/>
      <c r="G225" s="665"/>
      <c r="H225" s="662"/>
      <c r="I225" s="662"/>
      <c r="J225" s="665"/>
      <c r="K225" s="665"/>
      <c r="L225" s="662"/>
      <c r="M225" s="662"/>
      <c r="N225" s="665">
        <v>1</v>
      </c>
      <c r="O225" s="665">
        <v>198</v>
      </c>
      <c r="P225" s="678"/>
      <c r="Q225" s="666">
        <v>198</v>
      </c>
    </row>
    <row r="226" spans="1:17" ht="14.4" customHeight="1" x14ac:dyDescent="0.3">
      <c r="A226" s="661" t="s">
        <v>5543</v>
      </c>
      <c r="B226" s="662" t="s">
        <v>558</v>
      </c>
      <c r="C226" s="662" t="s">
        <v>5308</v>
      </c>
      <c r="D226" s="662" t="s">
        <v>5420</v>
      </c>
      <c r="E226" s="662" t="s">
        <v>5421</v>
      </c>
      <c r="F226" s="665"/>
      <c r="G226" s="665"/>
      <c r="H226" s="662"/>
      <c r="I226" s="662"/>
      <c r="J226" s="665">
        <v>1</v>
      </c>
      <c r="K226" s="665">
        <v>338</v>
      </c>
      <c r="L226" s="662"/>
      <c r="M226" s="662">
        <v>338</v>
      </c>
      <c r="N226" s="665">
        <v>1</v>
      </c>
      <c r="O226" s="665">
        <v>351</v>
      </c>
      <c r="P226" s="678"/>
      <c r="Q226" s="666">
        <v>351</v>
      </c>
    </row>
    <row r="227" spans="1:17" ht="14.4" customHeight="1" x14ac:dyDescent="0.3">
      <c r="A227" s="661" t="s">
        <v>5543</v>
      </c>
      <c r="B227" s="662" t="s">
        <v>558</v>
      </c>
      <c r="C227" s="662" t="s">
        <v>5308</v>
      </c>
      <c r="D227" s="662" t="s">
        <v>5442</v>
      </c>
      <c r="E227" s="662" t="s">
        <v>5443</v>
      </c>
      <c r="F227" s="665"/>
      <c r="G227" s="665"/>
      <c r="H227" s="662"/>
      <c r="I227" s="662"/>
      <c r="J227" s="665">
        <v>6</v>
      </c>
      <c r="K227" s="665">
        <v>199.99</v>
      </c>
      <c r="L227" s="662"/>
      <c r="M227" s="662">
        <v>33.331666666666671</v>
      </c>
      <c r="N227" s="665">
        <v>2</v>
      </c>
      <c r="O227" s="665">
        <v>66.66</v>
      </c>
      <c r="P227" s="678"/>
      <c r="Q227" s="666">
        <v>33.33</v>
      </c>
    </row>
    <row r="228" spans="1:17" ht="14.4" customHeight="1" x14ac:dyDescent="0.3">
      <c r="A228" s="661" t="s">
        <v>5543</v>
      </c>
      <c r="B228" s="662" t="s">
        <v>558</v>
      </c>
      <c r="C228" s="662" t="s">
        <v>5308</v>
      </c>
      <c r="D228" s="662" t="s">
        <v>5468</v>
      </c>
      <c r="E228" s="662" t="s">
        <v>5469</v>
      </c>
      <c r="F228" s="665"/>
      <c r="G228" s="665"/>
      <c r="H228" s="662"/>
      <c r="I228" s="662"/>
      <c r="J228" s="665"/>
      <c r="K228" s="665"/>
      <c r="L228" s="662"/>
      <c r="M228" s="662"/>
      <c r="N228" s="665">
        <v>1</v>
      </c>
      <c r="O228" s="665">
        <v>867</v>
      </c>
      <c r="P228" s="678"/>
      <c r="Q228" s="666">
        <v>867</v>
      </c>
    </row>
    <row r="229" spans="1:17" ht="14.4" customHeight="1" x14ac:dyDescent="0.3">
      <c r="A229" s="661" t="s">
        <v>5543</v>
      </c>
      <c r="B229" s="662" t="s">
        <v>558</v>
      </c>
      <c r="C229" s="662" t="s">
        <v>5308</v>
      </c>
      <c r="D229" s="662" t="s">
        <v>5472</v>
      </c>
      <c r="E229" s="662" t="s">
        <v>5473</v>
      </c>
      <c r="F229" s="665">
        <v>63</v>
      </c>
      <c r="G229" s="665">
        <v>36530</v>
      </c>
      <c r="H229" s="662">
        <v>1</v>
      </c>
      <c r="I229" s="662">
        <v>579.84126984126988</v>
      </c>
      <c r="J229" s="665">
        <v>27</v>
      </c>
      <c r="K229" s="665">
        <v>15741</v>
      </c>
      <c r="L229" s="662">
        <v>0.43090610457158501</v>
      </c>
      <c r="M229" s="662">
        <v>583</v>
      </c>
      <c r="N229" s="665">
        <v>27</v>
      </c>
      <c r="O229" s="665">
        <v>15957</v>
      </c>
      <c r="P229" s="678">
        <v>0.4368190528332877</v>
      </c>
      <c r="Q229" s="666">
        <v>591</v>
      </c>
    </row>
    <row r="230" spans="1:17" ht="14.4" customHeight="1" x14ac:dyDescent="0.3">
      <c r="A230" s="661" t="s">
        <v>5543</v>
      </c>
      <c r="B230" s="662" t="s">
        <v>558</v>
      </c>
      <c r="C230" s="662" t="s">
        <v>5308</v>
      </c>
      <c r="D230" s="662" t="s">
        <v>5474</v>
      </c>
      <c r="E230" s="662" t="s">
        <v>5475</v>
      </c>
      <c r="F230" s="665"/>
      <c r="G230" s="665"/>
      <c r="H230" s="662"/>
      <c r="I230" s="662"/>
      <c r="J230" s="665"/>
      <c r="K230" s="665"/>
      <c r="L230" s="662"/>
      <c r="M230" s="662"/>
      <c r="N230" s="665">
        <v>1</v>
      </c>
      <c r="O230" s="665">
        <v>767</v>
      </c>
      <c r="P230" s="678"/>
      <c r="Q230" s="666">
        <v>767</v>
      </c>
    </row>
    <row r="231" spans="1:17" ht="14.4" customHeight="1" x14ac:dyDescent="0.3">
      <c r="A231" s="661" t="s">
        <v>5543</v>
      </c>
      <c r="B231" s="662" t="s">
        <v>558</v>
      </c>
      <c r="C231" s="662" t="s">
        <v>5308</v>
      </c>
      <c r="D231" s="662" t="s">
        <v>5502</v>
      </c>
      <c r="E231" s="662" t="s">
        <v>5503</v>
      </c>
      <c r="F231" s="665">
        <v>79</v>
      </c>
      <c r="G231" s="665">
        <v>110409</v>
      </c>
      <c r="H231" s="662">
        <v>1</v>
      </c>
      <c r="I231" s="662">
        <v>1397.5822784810127</v>
      </c>
      <c r="J231" s="665">
        <v>100</v>
      </c>
      <c r="K231" s="665">
        <v>140200</v>
      </c>
      <c r="L231" s="662">
        <v>1.2698240179695497</v>
      </c>
      <c r="M231" s="662">
        <v>1402</v>
      </c>
      <c r="N231" s="665">
        <v>58</v>
      </c>
      <c r="O231" s="665">
        <v>82070</v>
      </c>
      <c r="P231" s="678">
        <v>0.74332708384280266</v>
      </c>
      <c r="Q231" s="666">
        <v>1415</v>
      </c>
    </row>
    <row r="232" spans="1:17" ht="14.4" customHeight="1" x14ac:dyDescent="0.3">
      <c r="A232" s="661" t="s">
        <v>5543</v>
      </c>
      <c r="B232" s="662" t="s">
        <v>558</v>
      </c>
      <c r="C232" s="662" t="s">
        <v>5308</v>
      </c>
      <c r="D232" s="662" t="s">
        <v>5504</v>
      </c>
      <c r="E232" s="662" t="s">
        <v>5505</v>
      </c>
      <c r="F232" s="665">
        <v>13</v>
      </c>
      <c r="G232" s="665">
        <v>4635</v>
      </c>
      <c r="H232" s="662">
        <v>1</v>
      </c>
      <c r="I232" s="662">
        <v>356.53846153846155</v>
      </c>
      <c r="J232" s="665">
        <v>18</v>
      </c>
      <c r="K232" s="665">
        <v>6444</v>
      </c>
      <c r="L232" s="662">
        <v>1.3902912621359222</v>
      </c>
      <c r="M232" s="662">
        <v>358</v>
      </c>
      <c r="N232" s="665">
        <v>7</v>
      </c>
      <c r="O232" s="665">
        <v>2534</v>
      </c>
      <c r="P232" s="678">
        <v>0.54670981661272922</v>
      </c>
      <c r="Q232" s="666">
        <v>362</v>
      </c>
    </row>
    <row r="233" spans="1:17" ht="14.4" customHeight="1" x14ac:dyDescent="0.3">
      <c r="A233" s="661" t="s">
        <v>5543</v>
      </c>
      <c r="B233" s="662" t="s">
        <v>558</v>
      </c>
      <c r="C233" s="662" t="s">
        <v>5308</v>
      </c>
      <c r="D233" s="662" t="s">
        <v>5544</v>
      </c>
      <c r="E233" s="662" t="s">
        <v>5545</v>
      </c>
      <c r="F233" s="665">
        <v>1</v>
      </c>
      <c r="G233" s="665">
        <v>1076</v>
      </c>
      <c r="H233" s="662">
        <v>1</v>
      </c>
      <c r="I233" s="662">
        <v>1076</v>
      </c>
      <c r="J233" s="665"/>
      <c r="K233" s="665"/>
      <c r="L233" s="662"/>
      <c r="M233" s="662"/>
      <c r="N233" s="665"/>
      <c r="O233" s="665"/>
      <c r="P233" s="678"/>
      <c r="Q233" s="666"/>
    </row>
    <row r="234" spans="1:17" ht="14.4" customHeight="1" x14ac:dyDescent="0.3">
      <c r="A234" s="661" t="s">
        <v>5546</v>
      </c>
      <c r="B234" s="662" t="s">
        <v>552</v>
      </c>
      <c r="C234" s="662" t="s">
        <v>5312</v>
      </c>
      <c r="D234" s="662" t="s">
        <v>5324</v>
      </c>
      <c r="E234" s="662" t="s">
        <v>2343</v>
      </c>
      <c r="F234" s="665">
        <v>1.9000000000000004</v>
      </c>
      <c r="G234" s="665">
        <v>10375.52</v>
      </c>
      <c r="H234" s="662">
        <v>1</v>
      </c>
      <c r="I234" s="662">
        <v>5460.7999999999993</v>
      </c>
      <c r="J234" s="665">
        <v>2.2000000000000002</v>
      </c>
      <c r="K234" s="665">
        <v>9739.4</v>
      </c>
      <c r="L234" s="662">
        <v>0.93869030178728385</v>
      </c>
      <c r="M234" s="662">
        <v>4426.9999999999991</v>
      </c>
      <c r="N234" s="665">
        <v>0.4</v>
      </c>
      <c r="O234" s="665">
        <v>1806.98</v>
      </c>
      <c r="P234" s="678">
        <v>0.17415801810415285</v>
      </c>
      <c r="Q234" s="666">
        <v>4517.45</v>
      </c>
    </row>
    <row r="235" spans="1:17" ht="14.4" customHeight="1" x14ac:dyDescent="0.3">
      <c r="A235" s="661" t="s">
        <v>5546</v>
      </c>
      <c r="B235" s="662" t="s">
        <v>552</v>
      </c>
      <c r="C235" s="662" t="s">
        <v>5308</v>
      </c>
      <c r="D235" s="662" t="s">
        <v>5309</v>
      </c>
      <c r="E235" s="662" t="s">
        <v>5310</v>
      </c>
      <c r="F235" s="665">
        <v>0</v>
      </c>
      <c r="G235" s="665">
        <v>0</v>
      </c>
      <c r="H235" s="662"/>
      <c r="I235" s="662"/>
      <c r="J235" s="665"/>
      <c r="K235" s="665"/>
      <c r="L235" s="662"/>
      <c r="M235" s="662"/>
      <c r="N235" s="665"/>
      <c r="O235" s="665"/>
      <c r="P235" s="678"/>
      <c r="Q235" s="666"/>
    </row>
    <row r="236" spans="1:17" ht="14.4" customHeight="1" x14ac:dyDescent="0.3">
      <c r="A236" s="661" t="s">
        <v>5546</v>
      </c>
      <c r="B236" s="662" t="s">
        <v>552</v>
      </c>
      <c r="C236" s="662" t="s">
        <v>5308</v>
      </c>
      <c r="D236" s="662" t="s">
        <v>5432</v>
      </c>
      <c r="E236" s="662" t="s">
        <v>5433</v>
      </c>
      <c r="F236" s="665">
        <v>58</v>
      </c>
      <c r="G236" s="665">
        <v>12745</v>
      </c>
      <c r="H236" s="662">
        <v>1</v>
      </c>
      <c r="I236" s="662">
        <v>219.74137931034483</v>
      </c>
      <c r="J236" s="665">
        <v>8</v>
      </c>
      <c r="K236" s="665">
        <v>1768</v>
      </c>
      <c r="L236" s="662">
        <v>0.13872106708513143</v>
      </c>
      <c r="M236" s="662">
        <v>221</v>
      </c>
      <c r="N236" s="665">
        <v>7</v>
      </c>
      <c r="O236" s="665">
        <v>1575</v>
      </c>
      <c r="P236" s="678">
        <v>0.12357787367595136</v>
      </c>
      <c r="Q236" s="666">
        <v>225</v>
      </c>
    </row>
    <row r="237" spans="1:17" ht="14.4" customHeight="1" x14ac:dyDescent="0.3">
      <c r="A237" s="661" t="s">
        <v>5546</v>
      </c>
      <c r="B237" s="662" t="s">
        <v>552</v>
      </c>
      <c r="C237" s="662" t="s">
        <v>5308</v>
      </c>
      <c r="D237" s="662" t="s">
        <v>5547</v>
      </c>
      <c r="E237" s="662" t="s">
        <v>5548</v>
      </c>
      <c r="F237" s="665"/>
      <c r="G237" s="665"/>
      <c r="H237" s="662"/>
      <c r="I237" s="662"/>
      <c r="J237" s="665">
        <v>2</v>
      </c>
      <c r="K237" s="665">
        <v>2052</v>
      </c>
      <c r="L237" s="662"/>
      <c r="M237" s="662">
        <v>1026</v>
      </c>
      <c r="N237" s="665">
        <v>1</v>
      </c>
      <c r="O237" s="665">
        <v>1039</v>
      </c>
      <c r="P237" s="678"/>
      <c r="Q237" s="666">
        <v>1039</v>
      </c>
    </row>
    <row r="238" spans="1:17" ht="14.4" customHeight="1" x14ac:dyDescent="0.3">
      <c r="A238" s="661" t="s">
        <v>5546</v>
      </c>
      <c r="B238" s="662" t="s">
        <v>552</v>
      </c>
      <c r="C238" s="662" t="s">
        <v>5308</v>
      </c>
      <c r="D238" s="662" t="s">
        <v>5549</v>
      </c>
      <c r="E238" s="662" t="s">
        <v>5550</v>
      </c>
      <c r="F238" s="665">
        <v>5</v>
      </c>
      <c r="G238" s="665">
        <v>2251</v>
      </c>
      <c r="H238" s="662">
        <v>1</v>
      </c>
      <c r="I238" s="662">
        <v>450.2</v>
      </c>
      <c r="J238" s="665">
        <v>13</v>
      </c>
      <c r="K238" s="665">
        <v>5876</v>
      </c>
      <c r="L238" s="662">
        <v>2.6103953798311861</v>
      </c>
      <c r="M238" s="662">
        <v>452</v>
      </c>
      <c r="N238" s="665">
        <v>16</v>
      </c>
      <c r="O238" s="665">
        <v>7360</v>
      </c>
      <c r="P238" s="678">
        <v>3.2696579298089739</v>
      </c>
      <c r="Q238" s="666">
        <v>460</v>
      </c>
    </row>
    <row r="239" spans="1:17" ht="14.4" customHeight="1" x14ac:dyDescent="0.3">
      <c r="A239" s="661" t="s">
        <v>5546</v>
      </c>
      <c r="B239" s="662" t="s">
        <v>552</v>
      </c>
      <c r="C239" s="662" t="s">
        <v>5308</v>
      </c>
      <c r="D239" s="662" t="s">
        <v>5434</v>
      </c>
      <c r="E239" s="662" t="s">
        <v>5435</v>
      </c>
      <c r="F239" s="665">
        <v>41</v>
      </c>
      <c r="G239" s="665">
        <v>45834</v>
      </c>
      <c r="H239" s="662">
        <v>1</v>
      </c>
      <c r="I239" s="662">
        <v>1117.9024390243903</v>
      </c>
      <c r="J239" s="665">
        <v>21</v>
      </c>
      <c r="K239" s="665">
        <v>23541</v>
      </c>
      <c r="L239" s="662">
        <v>0.51361434742767376</v>
      </c>
      <c r="M239" s="662">
        <v>1121</v>
      </c>
      <c r="N239" s="665">
        <v>34</v>
      </c>
      <c r="O239" s="665">
        <v>38624</v>
      </c>
      <c r="P239" s="678">
        <v>0.84269319718985902</v>
      </c>
      <c r="Q239" s="666">
        <v>1136</v>
      </c>
    </row>
    <row r="240" spans="1:17" ht="14.4" customHeight="1" x14ac:dyDescent="0.3">
      <c r="A240" s="661" t="s">
        <v>5546</v>
      </c>
      <c r="B240" s="662" t="s">
        <v>552</v>
      </c>
      <c r="C240" s="662" t="s">
        <v>5308</v>
      </c>
      <c r="D240" s="662" t="s">
        <v>5530</v>
      </c>
      <c r="E240" s="662" t="s">
        <v>5531</v>
      </c>
      <c r="F240" s="665">
        <v>20</v>
      </c>
      <c r="G240" s="665">
        <v>5153</v>
      </c>
      <c r="H240" s="662">
        <v>1</v>
      </c>
      <c r="I240" s="662">
        <v>257.64999999999998</v>
      </c>
      <c r="J240" s="665">
        <v>13</v>
      </c>
      <c r="K240" s="665">
        <v>3367</v>
      </c>
      <c r="L240" s="662">
        <v>0.65340578303900643</v>
      </c>
      <c r="M240" s="662">
        <v>259</v>
      </c>
      <c r="N240" s="665">
        <v>30</v>
      </c>
      <c r="O240" s="665">
        <v>7950</v>
      </c>
      <c r="P240" s="678">
        <v>1.5427906074131574</v>
      </c>
      <c r="Q240" s="666">
        <v>265</v>
      </c>
    </row>
    <row r="241" spans="1:17" ht="14.4" customHeight="1" x14ac:dyDescent="0.3">
      <c r="A241" s="661" t="s">
        <v>5546</v>
      </c>
      <c r="B241" s="662" t="s">
        <v>552</v>
      </c>
      <c r="C241" s="662" t="s">
        <v>5308</v>
      </c>
      <c r="D241" s="662" t="s">
        <v>5436</v>
      </c>
      <c r="E241" s="662" t="s">
        <v>5437</v>
      </c>
      <c r="F241" s="665">
        <v>7</v>
      </c>
      <c r="G241" s="665">
        <v>5825</v>
      </c>
      <c r="H241" s="662">
        <v>1</v>
      </c>
      <c r="I241" s="662">
        <v>832.14285714285711</v>
      </c>
      <c r="J241" s="665">
        <v>5</v>
      </c>
      <c r="K241" s="665">
        <v>4185</v>
      </c>
      <c r="L241" s="662">
        <v>0.71845493562231755</v>
      </c>
      <c r="M241" s="662">
        <v>837</v>
      </c>
      <c r="N241" s="665"/>
      <c r="O241" s="665"/>
      <c r="P241" s="678"/>
      <c r="Q241" s="666"/>
    </row>
    <row r="242" spans="1:17" ht="14.4" customHeight="1" x14ac:dyDescent="0.3">
      <c r="A242" s="661" t="s">
        <v>5546</v>
      </c>
      <c r="B242" s="662" t="s">
        <v>552</v>
      </c>
      <c r="C242" s="662" t="s">
        <v>5308</v>
      </c>
      <c r="D242" s="662" t="s">
        <v>5551</v>
      </c>
      <c r="E242" s="662" t="s">
        <v>5552</v>
      </c>
      <c r="F242" s="665"/>
      <c r="G242" s="665"/>
      <c r="H242" s="662"/>
      <c r="I242" s="662"/>
      <c r="J242" s="665"/>
      <c r="K242" s="665"/>
      <c r="L242" s="662"/>
      <c r="M242" s="662"/>
      <c r="N242" s="665">
        <v>2</v>
      </c>
      <c r="O242" s="665">
        <v>1600</v>
      </c>
      <c r="P242" s="678"/>
      <c r="Q242" s="666">
        <v>800</v>
      </c>
    </row>
    <row r="243" spans="1:17" ht="14.4" customHeight="1" x14ac:dyDescent="0.3">
      <c r="A243" s="661" t="s">
        <v>5546</v>
      </c>
      <c r="B243" s="662" t="s">
        <v>552</v>
      </c>
      <c r="C243" s="662" t="s">
        <v>5308</v>
      </c>
      <c r="D243" s="662" t="s">
        <v>5539</v>
      </c>
      <c r="E243" s="662" t="s">
        <v>5540</v>
      </c>
      <c r="F243" s="665">
        <v>1</v>
      </c>
      <c r="G243" s="665">
        <v>294</v>
      </c>
      <c r="H243" s="662">
        <v>1</v>
      </c>
      <c r="I243" s="662">
        <v>294</v>
      </c>
      <c r="J243" s="665"/>
      <c r="K243" s="665"/>
      <c r="L243" s="662"/>
      <c r="M243" s="662"/>
      <c r="N243" s="665"/>
      <c r="O243" s="665"/>
      <c r="P243" s="678"/>
      <c r="Q243" s="666"/>
    </row>
    <row r="244" spans="1:17" ht="14.4" customHeight="1" x14ac:dyDescent="0.3">
      <c r="A244" s="661" t="s">
        <v>5546</v>
      </c>
      <c r="B244" s="662" t="s">
        <v>552</v>
      </c>
      <c r="C244" s="662" t="s">
        <v>5308</v>
      </c>
      <c r="D244" s="662" t="s">
        <v>5460</v>
      </c>
      <c r="E244" s="662" t="s">
        <v>5461</v>
      </c>
      <c r="F244" s="665">
        <v>46</v>
      </c>
      <c r="G244" s="665">
        <v>25592</v>
      </c>
      <c r="H244" s="662">
        <v>1</v>
      </c>
      <c r="I244" s="662">
        <v>556.3478260869565</v>
      </c>
      <c r="J244" s="665">
        <v>28</v>
      </c>
      <c r="K244" s="665">
        <v>15624</v>
      </c>
      <c r="L244" s="662">
        <v>0.61050328227571116</v>
      </c>
      <c r="M244" s="662">
        <v>558</v>
      </c>
      <c r="N244" s="665">
        <v>37</v>
      </c>
      <c r="O244" s="665">
        <v>21016</v>
      </c>
      <c r="P244" s="678">
        <v>0.82119412316348861</v>
      </c>
      <c r="Q244" s="666">
        <v>568</v>
      </c>
    </row>
    <row r="245" spans="1:17" ht="14.4" customHeight="1" x14ac:dyDescent="0.3">
      <c r="A245" s="661" t="s">
        <v>5546</v>
      </c>
      <c r="B245" s="662" t="s">
        <v>552</v>
      </c>
      <c r="C245" s="662" t="s">
        <v>5308</v>
      </c>
      <c r="D245" s="662" t="s">
        <v>5553</v>
      </c>
      <c r="E245" s="662" t="s">
        <v>5554</v>
      </c>
      <c r="F245" s="665">
        <v>9</v>
      </c>
      <c r="G245" s="665">
        <v>50196</v>
      </c>
      <c r="H245" s="662">
        <v>1</v>
      </c>
      <c r="I245" s="662">
        <v>5577.333333333333</v>
      </c>
      <c r="J245" s="665">
        <v>3</v>
      </c>
      <c r="K245" s="665">
        <v>16740</v>
      </c>
      <c r="L245" s="662">
        <v>0.33349270858235713</v>
      </c>
      <c r="M245" s="662">
        <v>5580</v>
      </c>
      <c r="N245" s="665">
        <v>5</v>
      </c>
      <c r="O245" s="665">
        <v>27985</v>
      </c>
      <c r="P245" s="678">
        <v>0.55751454299147341</v>
      </c>
      <c r="Q245" s="666">
        <v>5597</v>
      </c>
    </row>
    <row r="246" spans="1:17" ht="14.4" customHeight="1" x14ac:dyDescent="0.3">
      <c r="A246" s="661" t="s">
        <v>5546</v>
      </c>
      <c r="B246" s="662" t="s">
        <v>552</v>
      </c>
      <c r="C246" s="662" t="s">
        <v>5308</v>
      </c>
      <c r="D246" s="662" t="s">
        <v>5506</v>
      </c>
      <c r="E246" s="662" t="s">
        <v>5507</v>
      </c>
      <c r="F246" s="665">
        <v>3</v>
      </c>
      <c r="G246" s="665">
        <v>1429</v>
      </c>
      <c r="H246" s="662">
        <v>1</v>
      </c>
      <c r="I246" s="662">
        <v>476.33333333333331</v>
      </c>
      <c r="J246" s="665">
        <v>7</v>
      </c>
      <c r="K246" s="665">
        <v>3346</v>
      </c>
      <c r="L246" s="662">
        <v>2.3414975507347795</v>
      </c>
      <c r="M246" s="662">
        <v>478</v>
      </c>
      <c r="N246" s="665">
        <v>2</v>
      </c>
      <c r="O246" s="665">
        <v>972</v>
      </c>
      <c r="P246" s="678">
        <v>0.68019594121763471</v>
      </c>
      <c r="Q246" s="666">
        <v>486</v>
      </c>
    </row>
    <row r="247" spans="1:17" ht="14.4" customHeight="1" x14ac:dyDescent="0.3">
      <c r="A247" s="661" t="s">
        <v>5546</v>
      </c>
      <c r="B247" s="662" t="s">
        <v>552</v>
      </c>
      <c r="C247" s="662" t="s">
        <v>5308</v>
      </c>
      <c r="D247" s="662" t="s">
        <v>5555</v>
      </c>
      <c r="E247" s="662" t="s">
        <v>5556</v>
      </c>
      <c r="F247" s="665"/>
      <c r="G247" s="665"/>
      <c r="H247" s="662"/>
      <c r="I247" s="662"/>
      <c r="J247" s="665">
        <v>2</v>
      </c>
      <c r="K247" s="665">
        <v>734</v>
      </c>
      <c r="L247" s="662"/>
      <c r="M247" s="662">
        <v>367</v>
      </c>
      <c r="N247" s="665">
        <v>3</v>
      </c>
      <c r="O247" s="665">
        <v>1119</v>
      </c>
      <c r="P247" s="678"/>
      <c r="Q247" s="666">
        <v>373</v>
      </c>
    </row>
    <row r="248" spans="1:17" ht="14.4" customHeight="1" thickBot="1" x14ac:dyDescent="0.35">
      <c r="A248" s="667" t="s">
        <v>5546</v>
      </c>
      <c r="B248" s="668" t="s">
        <v>552</v>
      </c>
      <c r="C248" s="668" t="s">
        <v>5308</v>
      </c>
      <c r="D248" s="668" t="s">
        <v>5557</v>
      </c>
      <c r="E248" s="668" t="s">
        <v>5558</v>
      </c>
      <c r="F248" s="671"/>
      <c r="G248" s="671"/>
      <c r="H248" s="668"/>
      <c r="I248" s="668"/>
      <c r="J248" s="671">
        <v>3</v>
      </c>
      <c r="K248" s="671">
        <v>1356</v>
      </c>
      <c r="L248" s="668"/>
      <c r="M248" s="668">
        <v>452</v>
      </c>
      <c r="N248" s="671"/>
      <c r="O248" s="671"/>
      <c r="P248" s="679"/>
      <c r="Q24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17569362.320000004</v>
      </c>
      <c r="C3" s="351">
        <f t="shared" ref="C3:R3" si="0">SUBTOTAL(9,C6:C1048576)</f>
        <v>25</v>
      </c>
      <c r="D3" s="351">
        <f t="shared" si="0"/>
        <v>18449904.639999993</v>
      </c>
      <c r="E3" s="351">
        <f t="shared" si="0"/>
        <v>166.42001922346506</v>
      </c>
      <c r="F3" s="351">
        <f t="shared" si="0"/>
        <v>18687735.099999994</v>
      </c>
      <c r="G3" s="354">
        <f>IF(B3&lt;&gt;0,F3/B3,"")</f>
        <v>1.0636547166385713</v>
      </c>
      <c r="H3" s="350">
        <f t="shared" si="0"/>
        <v>14090700.400000004</v>
      </c>
      <c r="I3" s="351">
        <f t="shared" si="0"/>
        <v>11</v>
      </c>
      <c r="J3" s="351">
        <f t="shared" si="0"/>
        <v>16600937.259999992</v>
      </c>
      <c r="K3" s="351">
        <f t="shared" si="0"/>
        <v>10.941830848634885</v>
      </c>
      <c r="L3" s="351">
        <f t="shared" si="0"/>
        <v>17076856.219999999</v>
      </c>
      <c r="M3" s="352">
        <f>IF(H3&lt;&gt;0,L3/H3,"")</f>
        <v>1.2119238742738434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5560</v>
      </c>
      <c r="B6" s="794">
        <v>9222</v>
      </c>
      <c r="C6" s="737">
        <v>1</v>
      </c>
      <c r="D6" s="794">
        <v>4142</v>
      </c>
      <c r="E6" s="737">
        <v>0.44914335285187595</v>
      </c>
      <c r="F6" s="794">
        <v>24770</v>
      </c>
      <c r="G6" s="742">
        <v>2.685968336586424</v>
      </c>
      <c r="H6" s="794">
        <v>4787.32</v>
      </c>
      <c r="I6" s="737">
        <v>1</v>
      </c>
      <c r="J6" s="794"/>
      <c r="K6" s="737"/>
      <c r="L6" s="794">
        <v>9110.9599999999991</v>
      </c>
      <c r="M6" s="742">
        <v>1.9031441391007913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5561</v>
      </c>
      <c r="B7" s="795">
        <v>17228</v>
      </c>
      <c r="C7" s="662">
        <v>1</v>
      </c>
      <c r="D7" s="795">
        <v>13783.33</v>
      </c>
      <c r="E7" s="662">
        <v>0.80005398188994659</v>
      </c>
      <c r="F7" s="795">
        <v>7790</v>
      </c>
      <c r="G7" s="678">
        <v>0.4521708846064546</v>
      </c>
      <c r="H7" s="795">
        <v>3505.6400000000003</v>
      </c>
      <c r="I7" s="662">
        <v>1</v>
      </c>
      <c r="J7" s="795">
        <v>8324.0399999999991</v>
      </c>
      <c r="K7" s="662">
        <v>2.3744708526831046</v>
      </c>
      <c r="L7" s="795">
        <v>3299.5</v>
      </c>
      <c r="M7" s="678">
        <v>0.94119761298935423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90" t="s">
        <v>5562</v>
      </c>
      <c r="B8" s="795">
        <v>70576</v>
      </c>
      <c r="C8" s="662">
        <v>1</v>
      </c>
      <c r="D8" s="795">
        <v>59845</v>
      </c>
      <c r="E8" s="662">
        <v>0.84795114486510992</v>
      </c>
      <c r="F8" s="795">
        <v>86963</v>
      </c>
      <c r="G8" s="678">
        <v>1.2321894128315574</v>
      </c>
      <c r="H8" s="795">
        <v>15644.83</v>
      </c>
      <c r="I8" s="662">
        <v>1</v>
      </c>
      <c r="J8" s="795">
        <v>28308.540000000005</v>
      </c>
      <c r="K8" s="662">
        <v>1.8094501506248393</v>
      </c>
      <c r="L8" s="795">
        <v>17762.080000000002</v>
      </c>
      <c r="M8" s="678">
        <v>1.1353322471385117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90" t="s">
        <v>5563</v>
      </c>
      <c r="B9" s="795">
        <v>10464</v>
      </c>
      <c r="C9" s="662">
        <v>1</v>
      </c>
      <c r="D9" s="795">
        <v>10763</v>
      </c>
      <c r="E9" s="662">
        <v>1.0285741590214068</v>
      </c>
      <c r="F9" s="795">
        <v>20467.330000000002</v>
      </c>
      <c r="G9" s="678">
        <v>1.9559757262996944</v>
      </c>
      <c r="H9" s="795">
        <v>3330</v>
      </c>
      <c r="I9" s="662">
        <v>1</v>
      </c>
      <c r="J9" s="795">
        <v>6681.7399999999989</v>
      </c>
      <c r="K9" s="662">
        <v>2.0065285285285284</v>
      </c>
      <c r="L9" s="795">
        <v>5849.8799999999992</v>
      </c>
      <c r="M9" s="678">
        <v>1.7567207207207205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90" t="s">
        <v>5564</v>
      </c>
      <c r="B10" s="795">
        <v>10272</v>
      </c>
      <c r="C10" s="662">
        <v>1</v>
      </c>
      <c r="D10" s="795">
        <v>17362</v>
      </c>
      <c r="E10" s="662">
        <v>1.6902258566978192</v>
      </c>
      <c r="F10" s="795">
        <v>6009</v>
      </c>
      <c r="G10" s="678">
        <v>0.58498831775700932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90" t="s">
        <v>5565</v>
      </c>
      <c r="B11" s="795">
        <v>105</v>
      </c>
      <c r="C11" s="662">
        <v>1</v>
      </c>
      <c r="D11" s="795">
        <v>3106.33</v>
      </c>
      <c r="E11" s="662">
        <v>29.584095238095237</v>
      </c>
      <c r="F11" s="795">
        <v>710</v>
      </c>
      <c r="G11" s="678">
        <v>6.7619047619047619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90" t="s">
        <v>5566</v>
      </c>
      <c r="B12" s="795">
        <v>459</v>
      </c>
      <c r="C12" s="662">
        <v>1</v>
      </c>
      <c r="D12" s="795">
        <v>15865.33</v>
      </c>
      <c r="E12" s="662">
        <v>34.564989106753814</v>
      </c>
      <c r="F12" s="795">
        <v>2880</v>
      </c>
      <c r="G12" s="678">
        <v>6.2745098039215685</v>
      </c>
      <c r="H12" s="795"/>
      <c r="I12" s="662"/>
      <c r="J12" s="795">
        <v>8345.9600000000009</v>
      </c>
      <c r="K12" s="662"/>
      <c r="L12" s="795">
        <v>5593.0099999999993</v>
      </c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90" t="s">
        <v>5567</v>
      </c>
      <c r="B13" s="795">
        <v>10616</v>
      </c>
      <c r="C13" s="662">
        <v>1</v>
      </c>
      <c r="D13" s="795">
        <v>20724.330000000002</v>
      </c>
      <c r="E13" s="662">
        <v>1.9521787867370008</v>
      </c>
      <c r="F13" s="795">
        <v>26726</v>
      </c>
      <c r="G13" s="678">
        <v>2.5175207234363226</v>
      </c>
      <c r="H13" s="795">
        <v>16328.859999999999</v>
      </c>
      <c r="I13" s="662">
        <v>1</v>
      </c>
      <c r="J13" s="795">
        <v>15493.820000000002</v>
      </c>
      <c r="K13" s="662">
        <v>0.94886109624309367</v>
      </c>
      <c r="L13" s="795">
        <v>23353.4</v>
      </c>
      <c r="M13" s="678">
        <v>1.4301916973995736</v>
      </c>
      <c r="N13" s="795"/>
      <c r="O13" s="662"/>
      <c r="P13" s="795"/>
      <c r="Q13" s="662"/>
      <c r="R13" s="795"/>
      <c r="S13" s="701"/>
    </row>
    <row r="14" spans="1:19" ht="14.4" customHeight="1" x14ac:dyDescent="0.3">
      <c r="A14" s="690" t="s">
        <v>5568</v>
      </c>
      <c r="B14" s="795"/>
      <c r="C14" s="662"/>
      <c r="D14" s="795">
        <v>1511</v>
      </c>
      <c r="E14" s="662"/>
      <c r="F14" s="795">
        <v>1903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90" t="s">
        <v>5569</v>
      </c>
      <c r="B15" s="795">
        <v>12271</v>
      </c>
      <c r="C15" s="662">
        <v>1</v>
      </c>
      <c r="D15" s="795">
        <v>26918</v>
      </c>
      <c r="E15" s="662">
        <v>2.1936272512427677</v>
      </c>
      <c r="F15" s="795">
        <v>71675</v>
      </c>
      <c r="G15" s="678">
        <v>5.8410072528726262</v>
      </c>
      <c r="H15" s="795"/>
      <c r="I15" s="662"/>
      <c r="J15" s="795">
        <v>3358.7400000000002</v>
      </c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90" t="s">
        <v>5570</v>
      </c>
      <c r="B16" s="795">
        <v>1209</v>
      </c>
      <c r="C16" s="662">
        <v>1</v>
      </c>
      <c r="D16" s="795">
        <v>1381.33</v>
      </c>
      <c r="E16" s="662">
        <v>1.1425392886683208</v>
      </c>
      <c r="F16" s="795">
        <v>74</v>
      </c>
      <c r="G16" s="678">
        <v>6.1207609594706371E-2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90" t="s">
        <v>2347</v>
      </c>
      <c r="B17" s="795">
        <v>17206183.880000003</v>
      </c>
      <c r="C17" s="662">
        <v>1</v>
      </c>
      <c r="D17" s="795">
        <v>18118898.670000002</v>
      </c>
      <c r="E17" s="662">
        <v>1.0530457419475165</v>
      </c>
      <c r="F17" s="795">
        <v>18150898.879999999</v>
      </c>
      <c r="G17" s="678">
        <v>1.0549055506199785</v>
      </c>
      <c r="H17" s="795">
        <v>14014039.750000004</v>
      </c>
      <c r="I17" s="662">
        <v>1</v>
      </c>
      <c r="J17" s="795">
        <v>16512062.909999995</v>
      </c>
      <c r="K17" s="662">
        <v>1.1782514681392986</v>
      </c>
      <c r="L17" s="795">
        <v>16895445.27</v>
      </c>
      <c r="M17" s="678">
        <v>1.2056084877310267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90" t="s">
        <v>5571</v>
      </c>
      <c r="B18" s="795">
        <v>269</v>
      </c>
      <c r="C18" s="662">
        <v>1</v>
      </c>
      <c r="D18" s="795">
        <v>419</v>
      </c>
      <c r="E18" s="662">
        <v>1.5576208178438662</v>
      </c>
      <c r="F18" s="795">
        <v>658</v>
      </c>
      <c r="G18" s="678">
        <v>2.446096654275093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90" t="s">
        <v>5572</v>
      </c>
      <c r="B19" s="795"/>
      <c r="C19" s="662"/>
      <c r="D19" s="795"/>
      <c r="E19" s="662"/>
      <c r="F19" s="795">
        <v>370</v>
      </c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90" t="s">
        <v>5573</v>
      </c>
      <c r="B20" s="795">
        <v>5455</v>
      </c>
      <c r="C20" s="662">
        <v>1</v>
      </c>
      <c r="D20" s="795">
        <v>1734</v>
      </c>
      <c r="E20" s="662">
        <v>0.31787351054078827</v>
      </c>
      <c r="F20" s="795">
        <v>4011.33</v>
      </c>
      <c r="G20" s="678">
        <v>0.73534922089825849</v>
      </c>
      <c r="H20" s="795"/>
      <c r="I20" s="662"/>
      <c r="J20" s="795"/>
      <c r="K20" s="662"/>
      <c r="L20" s="795">
        <v>4696</v>
      </c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90" t="s">
        <v>5574</v>
      </c>
      <c r="B21" s="795">
        <v>1251</v>
      </c>
      <c r="C21" s="662">
        <v>1</v>
      </c>
      <c r="D21" s="795">
        <v>5722.33</v>
      </c>
      <c r="E21" s="662">
        <v>4.5742046362909674</v>
      </c>
      <c r="F21" s="795">
        <v>3373</v>
      </c>
      <c r="G21" s="678">
        <v>2.6962430055955235</v>
      </c>
      <c r="H21" s="795"/>
      <c r="I21" s="662"/>
      <c r="J21" s="795">
        <v>1245.4000000000001</v>
      </c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90" t="s">
        <v>5575</v>
      </c>
      <c r="B22" s="795">
        <v>104</v>
      </c>
      <c r="C22" s="662">
        <v>1</v>
      </c>
      <c r="D22" s="795">
        <v>271</v>
      </c>
      <c r="E22" s="662">
        <v>2.6057692307692308</v>
      </c>
      <c r="F22" s="795">
        <v>1402</v>
      </c>
      <c r="G22" s="678">
        <v>13.48076923076923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90" t="s">
        <v>5576</v>
      </c>
      <c r="B23" s="795">
        <v>5386</v>
      </c>
      <c r="C23" s="662">
        <v>1</v>
      </c>
      <c r="D23" s="795">
        <v>2554</v>
      </c>
      <c r="E23" s="662">
        <v>0.47419235053843295</v>
      </c>
      <c r="F23" s="795">
        <v>377</v>
      </c>
      <c r="G23" s="678">
        <v>6.9996286669142219E-2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90" t="s">
        <v>5577</v>
      </c>
      <c r="B24" s="795">
        <v>58228</v>
      </c>
      <c r="C24" s="662">
        <v>1</v>
      </c>
      <c r="D24" s="795">
        <v>17354.330000000002</v>
      </c>
      <c r="E24" s="662">
        <v>0.29804097684962566</v>
      </c>
      <c r="F24" s="795">
        <v>57828</v>
      </c>
      <c r="G24" s="678">
        <v>0.99313045270316691</v>
      </c>
      <c r="H24" s="795">
        <v>13731.17</v>
      </c>
      <c r="I24" s="662">
        <v>1</v>
      </c>
      <c r="J24" s="795">
        <v>4631.78</v>
      </c>
      <c r="K24" s="662">
        <v>0.33731866985843156</v>
      </c>
      <c r="L24" s="795">
        <v>64625.390000000007</v>
      </c>
      <c r="M24" s="678">
        <v>4.7064736653904955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90" t="s">
        <v>5578</v>
      </c>
      <c r="B25" s="795">
        <v>3725</v>
      </c>
      <c r="C25" s="662">
        <v>1</v>
      </c>
      <c r="D25" s="795">
        <v>7962</v>
      </c>
      <c r="E25" s="662">
        <v>2.1374496644295302</v>
      </c>
      <c r="F25" s="795">
        <v>842</v>
      </c>
      <c r="G25" s="678">
        <v>0.22604026845637584</v>
      </c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90" t="s">
        <v>5579</v>
      </c>
      <c r="B26" s="795">
        <v>344</v>
      </c>
      <c r="C26" s="662">
        <v>1</v>
      </c>
      <c r="D26" s="795">
        <v>419</v>
      </c>
      <c r="E26" s="662">
        <v>1.2180232558139534</v>
      </c>
      <c r="F26" s="795">
        <v>37</v>
      </c>
      <c r="G26" s="678">
        <v>0.10755813953488372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90" t="s">
        <v>5580</v>
      </c>
      <c r="B27" s="795">
        <v>138</v>
      </c>
      <c r="C27" s="662">
        <v>1</v>
      </c>
      <c r="D27" s="795">
        <v>2493</v>
      </c>
      <c r="E27" s="662">
        <v>18.065217391304348</v>
      </c>
      <c r="F27" s="795">
        <v>6919</v>
      </c>
      <c r="G27" s="678">
        <v>50.137681159420289</v>
      </c>
      <c r="H27" s="795"/>
      <c r="I27" s="662"/>
      <c r="J27" s="795">
        <v>442.7</v>
      </c>
      <c r="K27" s="662"/>
      <c r="L27" s="795">
        <v>3531.8</v>
      </c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90" t="s">
        <v>5581</v>
      </c>
      <c r="B28" s="795">
        <v>10569</v>
      </c>
      <c r="C28" s="662">
        <v>1</v>
      </c>
      <c r="D28" s="795">
        <v>4542</v>
      </c>
      <c r="E28" s="662">
        <v>0.42974737439682087</v>
      </c>
      <c r="F28" s="795">
        <v>12884</v>
      </c>
      <c r="G28" s="678">
        <v>1.2190368057526728</v>
      </c>
      <c r="H28" s="795">
        <v>4072.83</v>
      </c>
      <c r="I28" s="662">
        <v>1</v>
      </c>
      <c r="J28" s="795"/>
      <c r="K28" s="662"/>
      <c r="L28" s="795">
        <v>6327.63</v>
      </c>
      <c r="M28" s="678">
        <v>1.5536199644964312</v>
      </c>
      <c r="N28" s="795"/>
      <c r="O28" s="662"/>
      <c r="P28" s="795"/>
      <c r="Q28" s="662"/>
      <c r="R28" s="795"/>
      <c r="S28" s="701"/>
    </row>
    <row r="29" spans="1:19" ht="14.4" customHeight="1" x14ac:dyDescent="0.3">
      <c r="A29" s="690" t="s">
        <v>5582</v>
      </c>
      <c r="B29" s="795">
        <v>1950</v>
      </c>
      <c r="C29" s="662">
        <v>1</v>
      </c>
      <c r="D29" s="795">
        <v>903</v>
      </c>
      <c r="E29" s="662">
        <v>0.46307692307692305</v>
      </c>
      <c r="F29" s="795">
        <v>1330</v>
      </c>
      <c r="G29" s="678">
        <v>0.68205128205128207</v>
      </c>
      <c r="H29" s="795">
        <v>546.08000000000004</v>
      </c>
      <c r="I29" s="662">
        <v>1</v>
      </c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90" t="s">
        <v>5583</v>
      </c>
      <c r="B30" s="795">
        <v>3882</v>
      </c>
      <c r="C30" s="662">
        <v>1</v>
      </c>
      <c r="D30" s="795">
        <v>11455.33</v>
      </c>
      <c r="E30" s="662">
        <v>2.9508835651725915</v>
      </c>
      <c r="F30" s="795">
        <v>20128</v>
      </c>
      <c r="G30" s="678">
        <v>5.1849562081401341</v>
      </c>
      <c r="H30" s="795">
        <v>2436</v>
      </c>
      <c r="I30" s="662">
        <v>1</v>
      </c>
      <c r="J30" s="795">
        <v>3969.45</v>
      </c>
      <c r="K30" s="662">
        <v>1.6294950738916256</v>
      </c>
      <c r="L30" s="795">
        <v>27284.300000000003</v>
      </c>
      <c r="M30" s="678">
        <v>11.20045155993432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90" t="s">
        <v>5584</v>
      </c>
      <c r="B31" s="795">
        <v>68</v>
      </c>
      <c r="C31" s="662">
        <v>1</v>
      </c>
      <c r="D31" s="795">
        <v>3759</v>
      </c>
      <c r="E31" s="662">
        <v>55.279411764705884</v>
      </c>
      <c r="F31" s="795">
        <v>614</v>
      </c>
      <c r="G31" s="678">
        <v>9.0294117647058822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5585</v>
      </c>
      <c r="B32" s="796">
        <v>129387.44</v>
      </c>
      <c r="C32" s="668">
        <v>1</v>
      </c>
      <c r="D32" s="796">
        <v>96016.33</v>
      </c>
      <c r="E32" s="668">
        <v>0.74208385296130752</v>
      </c>
      <c r="F32" s="796">
        <v>176095.56</v>
      </c>
      <c r="G32" s="679">
        <v>1.3609942356074129</v>
      </c>
      <c r="H32" s="796">
        <v>12277.92</v>
      </c>
      <c r="I32" s="668">
        <v>1</v>
      </c>
      <c r="J32" s="796">
        <v>8072.18</v>
      </c>
      <c r="K32" s="668">
        <v>0.65745500866596296</v>
      </c>
      <c r="L32" s="796">
        <v>9977</v>
      </c>
      <c r="M32" s="679">
        <v>0.81259692195420719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6137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20320.129999999997</v>
      </c>
      <c r="G3" s="212">
        <f t="shared" si="0"/>
        <v>31660062.719999999</v>
      </c>
      <c r="H3" s="212"/>
      <c r="I3" s="212"/>
      <c r="J3" s="212">
        <f t="shared" si="0"/>
        <v>22832.439999999995</v>
      </c>
      <c r="K3" s="212">
        <f t="shared" si="0"/>
        <v>35050841.899999999</v>
      </c>
      <c r="L3" s="212"/>
      <c r="M3" s="212"/>
      <c r="N3" s="212">
        <f t="shared" si="0"/>
        <v>23024.15</v>
      </c>
      <c r="O3" s="212">
        <f t="shared" si="0"/>
        <v>35764591.319999978</v>
      </c>
      <c r="P3" s="79">
        <f>IF(G3=0,0,O3/G3)</f>
        <v>1.1296437292718029</v>
      </c>
      <c r="Q3" s="213">
        <f>IF(N3=0,0,O3/N3)</f>
        <v>1553.351212531189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5586</v>
      </c>
      <c r="B6" s="737" t="s">
        <v>5311</v>
      </c>
      <c r="C6" s="737" t="s">
        <v>5312</v>
      </c>
      <c r="D6" s="737" t="s">
        <v>5324</v>
      </c>
      <c r="E6" s="737" t="s">
        <v>2343</v>
      </c>
      <c r="F6" s="229">
        <v>0.1</v>
      </c>
      <c r="G6" s="229">
        <v>546.08000000000004</v>
      </c>
      <c r="H6" s="229">
        <v>1</v>
      </c>
      <c r="I6" s="229">
        <v>5460.8</v>
      </c>
      <c r="J6" s="229"/>
      <c r="K6" s="229"/>
      <c r="L6" s="229"/>
      <c r="M6" s="229"/>
      <c r="N6" s="229">
        <v>1.1000000000000001</v>
      </c>
      <c r="O6" s="229">
        <v>4869.72</v>
      </c>
      <c r="P6" s="742">
        <v>8.9175944916495755</v>
      </c>
      <c r="Q6" s="750">
        <v>4427.0181818181818</v>
      </c>
    </row>
    <row r="7" spans="1:17" ht="14.4" customHeight="1" x14ac:dyDescent="0.3">
      <c r="A7" s="661" t="s">
        <v>5586</v>
      </c>
      <c r="B7" s="662" t="s">
        <v>5311</v>
      </c>
      <c r="C7" s="662" t="s">
        <v>5341</v>
      </c>
      <c r="D7" s="662" t="s">
        <v>5360</v>
      </c>
      <c r="E7" s="662" t="s">
        <v>5361</v>
      </c>
      <c r="F7" s="665">
        <v>1</v>
      </c>
      <c r="G7" s="665">
        <v>408.74</v>
      </c>
      <c r="H7" s="665">
        <v>1</v>
      </c>
      <c r="I7" s="665">
        <v>408.74</v>
      </c>
      <c r="J7" s="665"/>
      <c r="K7" s="665"/>
      <c r="L7" s="665"/>
      <c r="M7" s="665"/>
      <c r="N7" s="665">
        <v>1</v>
      </c>
      <c r="O7" s="665">
        <v>408.74</v>
      </c>
      <c r="P7" s="678">
        <v>1</v>
      </c>
      <c r="Q7" s="666">
        <v>408.74</v>
      </c>
    </row>
    <row r="8" spans="1:17" ht="14.4" customHeight="1" x14ac:dyDescent="0.3">
      <c r="A8" s="661" t="s">
        <v>5586</v>
      </c>
      <c r="B8" s="662" t="s">
        <v>5311</v>
      </c>
      <c r="C8" s="662" t="s">
        <v>5341</v>
      </c>
      <c r="D8" s="662" t="s">
        <v>5368</v>
      </c>
      <c r="E8" s="662" t="s">
        <v>5369</v>
      </c>
      <c r="F8" s="665">
        <v>1</v>
      </c>
      <c r="G8" s="665">
        <v>2436</v>
      </c>
      <c r="H8" s="665">
        <v>1</v>
      </c>
      <c r="I8" s="665">
        <v>2436</v>
      </c>
      <c r="J8" s="665"/>
      <c r="K8" s="665"/>
      <c r="L8" s="665"/>
      <c r="M8" s="665"/>
      <c r="N8" s="665">
        <v>1</v>
      </c>
      <c r="O8" s="665">
        <v>2436</v>
      </c>
      <c r="P8" s="678">
        <v>1</v>
      </c>
      <c r="Q8" s="666">
        <v>2436</v>
      </c>
    </row>
    <row r="9" spans="1:17" ht="14.4" customHeight="1" x14ac:dyDescent="0.3">
      <c r="A9" s="661" t="s">
        <v>5586</v>
      </c>
      <c r="B9" s="662" t="s">
        <v>5311</v>
      </c>
      <c r="C9" s="662" t="s">
        <v>5341</v>
      </c>
      <c r="D9" s="662" t="s">
        <v>5376</v>
      </c>
      <c r="E9" s="662" t="s">
        <v>5377</v>
      </c>
      <c r="F9" s="665">
        <v>1</v>
      </c>
      <c r="G9" s="665">
        <v>1396.5</v>
      </c>
      <c r="H9" s="665">
        <v>1</v>
      </c>
      <c r="I9" s="665">
        <v>1396.5</v>
      </c>
      <c r="J9" s="665"/>
      <c r="K9" s="665"/>
      <c r="L9" s="665"/>
      <c r="M9" s="665"/>
      <c r="N9" s="665">
        <v>1</v>
      </c>
      <c r="O9" s="665">
        <v>1396.5</v>
      </c>
      <c r="P9" s="678">
        <v>1</v>
      </c>
      <c r="Q9" s="666">
        <v>1396.5</v>
      </c>
    </row>
    <row r="10" spans="1:17" ht="14.4" customHeight="1" x14ac:dyDescent="0.3">
      <c r="A10" s="661" t="s">
        <v>5586</v>
      </c>
      <c r="B10" s="662" t="s">
        <v>5311</v>
      </c>
      <c r="C10" s="662" t="s">
        <v>5308</v>
      </c>
      <c r="D10" s="662" t="s">
        <v>5309</v>
      </c>
      <c r="E10" s="662" t="s">
        <v>5310</v>
      </c>
      <c r="F10" s="665">
        <v>43</v>
      </c>
      <c r="G10" s="665">
        <v>1495</v>
      </c>
      <c r="H10" s="665">
        <v>1</v>
      </c>
      <c r="I10" s="665">
        <v>34.767441860465119</v>
      </c>
      <c r="J10" s="665">
        <v>38</v>
      </c>
      <c r="K10" s="665">
        <v>1330</v>
      </c>
      <c r="L10" s="665">
        <v>0.88963210702341133</v>
      </c>
      <c r="M10" s="665">
        <v>35</v>
      </c>
      <c r="N10" s="665">
        <v>30</v>
      </c>
      <c r="O10" s="665">
        <v>1110</v>
      </c>
      <c r="P10" s="678">
        <v>0.74247491638795982</v>
      </c>
      <c r="Q10" s="666">
        <v>37</v>
      </c>
    </row>
    <row r="11" spans="1:17" ht="14.4" customHeight="1" x14ac:dyDescent="0.3">
      <c r="A11" s="661" t="s">
        <v>5586</v>
      </c>
      <c r="B11" s="662" t="s">
        <v>5311</v>
      </c>
      <c r="C11" s="662" t="s">
        <v>5308</v>
      </c>
      <c r="D11" s="662" t="s">
        <v>5406</v>
      </c>
      <c r="E11" s="662" t="s">
        <v>5407</v>
      </c>
      <c r="F11" s="665">
        <v>7</v>
      </c>
      <c r="G11" s="665">
        <v>1634</v>
      </c>
      <c r="H11" s="665">
        <v>1</v>
      </c>
      <c r="I11" s="665">
        <v>233.42857142857142</v>
      </c>
      <c r="J11" s="665">
        <v>6</v>
      </c>
      <c r="K11" s="665">
        <v>1410</v>
      </c>
      <c r="L11" s="665">
        <v>0.86291309669522642</v>
      </c>
      <c r="M11" s="665">
        <v>235</v>
      </c>
      <c r="N11" s="665">
        <v>11</v>
      </c>
      <c r="O11" s="665">
        <v>2761</v>
      </c>
      <c r="P11" s="678">
        <v>1.6897184822521421</v>
      </c>
      <c r="Q11" s="666">
        <v>251</v>
      </c>
    </row>
    <row r="12" spans="1:17" ht="14.4" customHeight="1" x14ac:dyDescent="0.3">
      <c r="A12" s="661" t="s">
        <v>5586</v>
      </c>
      <c r="B12" s="662" t="s">
        <v>5311</v>
      </c>
      <c r="C12" s="662" t="s">
        <v>5308</v>
      </c>
      <c r="D12" s="662" t="s">
        <v>5408</v>
      </c>
      <c r="E12" s="662" t="s">
        <v>5409</v>
      </c>
      <c r="F12" s="665">
        <v>6</v>
      </c>
      <c r="G12" s="665">
        <v>708</v>
      </c>
      <c r="H12" s="665">
        <v>1</v>
      </c>
      <c r="I12" s="665">
        <v>118</v>
      </c>
      <c r="J12" s="665">
        <v>2</v>
      </c>
      <c r="K12" s="665">
        <v>236</v>
      </c>
      <c r="L12" s="665">
        <v>0.33333333333333331</v>
      </c>
      <c r="M12" s="665">
        <v>118</v>
      </c>
      <c r="N12" s="665">
        <v>6</v>
      </c>
      <c r="O12" s="665">
        <v>756</v>
      </c>
      <c r="P12" s="678">
        <v>1.0677966101694916</v>
      </c>
      <c r="Q12" s="666">
        <v>126</v>
      </c>
    </row>
    <row r="13" spans="1:17" ht="14.4" customHeight="1" x14ac:dyDescent="0.3">
      <c r="A13" s="661" t="s">
        <v>5586</v>
      </c>
      <c r="B13" s="662" t="s">
        <v>5311</v>
      </c>
      <c r="C13" s="662" t="s">
        <v>5308</v>
      </c>
      <c r="D13" s="662" t="s">
        <v>5416</v>
      </c>
      <c r="E13" s="662" t="s">
        <v>5417</v>
      </c>
      <c r="F13" s="665">
        <v>2</v>
      </c>
      <c r="G13" s="665">
        <v>652</v>
      </c>
      <c r="H13" s="665">
        <v>1</v>
      </c>
      <c r="I13" s="665">
        <v>326</v>
      </c>
      <c r="J13" s="665"/>
      <c r="K13" s="665"/>
      <c r="L13" s="665"/>
      <c r="M13" s="665"/>
      <c r="N13" s="665">
        <v>2</v>
      </c>
      <c r="O13" s="665">
        <v>666</v>
      </c>
      <c r="P13" s="678">
        <v>1.0214723926380369</v>
      </c>
      <c r="Q13" s="666">
        <v>333</v>
      </c>
    </row>
    <row r="14" spans="1:17" ht="14.4" customHeight="1" x14ac:dyDescent="0.3">
      <c r="A14" s="661" t="s">
        <v>5586</v>
      </c>
      <c r="B14" s="662" t="s">
        <v>5311</v>
      </c>
      <c r="C14" s="662" t="s">
        <v>5308</v>
      </c>
      <c r="D14" s="662" t="s">
        <v>5420</v>
      </c>
      <c r="E14" s="662" t="s">
        <v>5421</v>
      </c>
      <c r="F14" s="665">
        <v>1</v>
      </c>
      <c r="G14" s="665">
        <v>336</v>
      </c>
      <c r="H14" s="665">
        <v>1</v>
      </c>
      <c r="I14" s="665">
        <v>336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5586</v>
      </c>
      <c r="B15" s="662" t="s">
        <v>5311</v>
      </c>
      <c r="C15" s="662" t="s">
        <v>5308</v>
      </c>
      <c r="D15" s="662" t="s">
        <v>5442</v>
      </c>
      <c r="E15" s="662" t="s">
        <v>5443</v>
      </c>
      <c r="F15" s="665">
        <v>2</v>
      </c>
      <c r="G15" s="665">
        <v>0</v>
      </c>
      <c r="H15" s="665"/>
      <c r="I15" s="665">
        <v>0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5586</v>
      </c>
      <c r="B16" s="662" t="s">
        <v>5311</v>
      </c>
      <c r="C16" s="662" t="s">
        <v>5308</v>
      </c>
      <c r="D16" s="662" t="s">
        <v>5446</v>
      </c>
      <c r="E16" s="662" t="s">
        <v>5447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259</v>
      </c>
      <c r="P16" s="678"/>
      <c r="Q16" s="666">
        <v>259</v>
      </c>
    </row>
    <row r="17" spans="1:17" ht="14.4" customHeight="1" x14ac:dyDescent="0.3">
      <c r="A17" s="661" t="s">
        <v>5586</v>
      </c>
      <c r="B17" s="662" t="s">
        <v>5311</v>
      </c>
      <c r="C17" s="662" t="s">
        <v>5308</v>
      </c>
      <c r="D17" s="662" t="s">
        <v>5464</v>
      </c>
      <c r="E17" s="662" t="s">
        <v>5465</v>
      </c>
      <c r="F17" s="665">
        <v>1</v>
      </c>
      <c r="G17" s="665">
        <v>943</v>
      </c>
      <c r="H17" s="665">
        <v>1</v>
      </c>
      <c r="I17" s="665">
        <v>943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5586</v>
      </c>
      <c r="B18" s="662" t="s">
        <v>5311</v>
      </c>
      <c r="C18" s="662" t="s">
        <v>5308</v>
      </c>
      <c r="D18" s="662" t="s">
        <v>5468</v>
      </c>
      <c r="E18" s="662" t="s">
        <v>5469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867</v>
      </c>
      <c r="P18" s="678"/>
      <c r="Q18" s="666">
        <v>867</v>
      </c>
    </row>
    <row r="19" spans="1:17" ht="14.4" customHeight="1" x14ac:dyDescent="0.3">
      <c r="A19" s="661" t="s">
        <v>5586</v>
      </c>
      <c r="B19" s="662" t="s">
        <v>5311</v>
      </c>
      <c r="C19" s="662" t="s">
        <v>5308</v>
      </c>
      <c r="D19" s="662" t="s">
        <v>5472</v>
      </c>
      <c r="E19" s="662" t="s">
        <v>5473</v>
      </c>
      <c r="F19" s="665">
        <v>3</v>
      </c>
      <c r="G19" s="665">
        <v>1746</v>
      </c>
      <c r="H19" s="665">
        <v>1</v>
      </c>
      <c r="I19" s="665">
        <v>582</v>
      </c>
      <c r="J19" s="665">
        <v>2</v>
      </c>
      <c r="K19" s="665">
        <v>1166</v>
      </c>
      <c r="L19" s="665">
        <v>0.66781214203894612</v>
      </c>
      <c r="M19" s="665">
        <v>583</v>
      </c>
      <c r="N19" s="665">
        <v>2</v>
      </c>
      <c r="O19" s="665">
        <v>1182</v>
      </c>
      <c r="P19" s="678">
        <v>0.67697594501718217</v>
      </c>
      <c r="Q19" s="666">
        <v>591</v>
      </c>
    </row>
    <row r="20" spans="1:17" ht="14.4" customHeight="1" x14ac:dyDescent="0.3">
      <c r="A20" s="661" t="s">
        <v>5586</v>
      </c>
      <c r="B20" s="662" t="s">
        <v>5311</v>
      </c>
      <c r="C20" s="662" t="s">
        <v>5308</v>
      </c>
      <c r="D20" s="662" t="s">
        <v>5474</v>
      </c>
      <c r="E20" s="662" t="s">
        <v>5475</v>
      </c>
      <c r="F20" s="665">
        <v>1</v>
      </c>
      <c r="G20" s="665">
        <v>758</v>
      </c>
      <c r="H20" s="665">
        <v>1</v>
      </c>
      <c r="I20" s="665">
        <v>758</v>
      </c>
      <c r="J20" s="665"/>
      <c r="K20" s="665"/>
      <c r="L20" s="665"/>
      <c r="M20" s="665"/>
      <c r="N20" s="665">
        <v>1</v>
      </c>
      <c r="O20" s="665">
        <v>767</v>
      </c>
      <c r="P20" s="678">
        <v>1.0118733509234827</v>
      </c>
      <c r="Q20" s="666">
        <v>767</v>
      </c>
    </row>
    <row r="21" spans="1:17" ht="14.4" customHeight="1" x14ac:dyDescent="0.3">
      <c r="A21" s="661" t="s">
        <v>5586</v>
      </c>
      <c r="B21" s="662" t="s">
        <v>5311</v>
      </c>
      <c r="C21" s="662" t="s">
        <v>5308</v>
      </c>
      <c r="D21" s="662" t="s">
        <v>5490</v>
      </c>
      <c r="E21" s="662" t="s">
        <v>5491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320</v>
      </c>
      <c r="P21" s="678"/>
      <c r="Q21" s="666">
        <v>160</v>
      </c>
    </row>
    <row r="22" spans="1:17" ht="14.4" customHeight="1" x14ac:dyDescent="0.3">
      <c r="A22" s="661" t="s">
        <v>5586</v>
      </c>
      <c r="B22" s="662" t="s">
        <v>5311</v>
      </c>
      <c r="C22" s="662" t="s">
        <v>5308</v>
      </c>
      <c r="D22" s="662" t="s">
        <v>5500</v>
      </c>
      <c r="E22" s="662" t="s">
        <v>5501</v>
      </c>
      <c r="F22" s="665">
        <v>2</v>
      </c>
      <c r="G22" s="665">
        <v>692</v>
      </c>
      <c r="H22" s="665">
        <v>1</v>
      </c>
      <c r="I22" s="665">
        <v>346</v>
      </c>
      <c r="J22" s="665"/>
      <c r="K22" s="665"/>
      <c r="L22" s="665"/>
      <c r="M22" s="665"/>
      <c r="N22" s="665">
        <v>2</v>
      </c>
      <c r="O22" s="665">
        <v>744</v>
      </c>
      <c r="P22" s="678">
        <v>1.0751445086705202</v>
      </c>
      <c r="Q22" s="666">
        <v>372</v>
      </c>
    </row>
    <row r="23" spans="1:17" ht="14.4" customHeight="1" x14ac:dyDescent="0.3">
      <c r="A23" s="661" t="s">
        <v>5586</v>
      </c>
      <c r="B23" s="662" t="s">
        <v>5311</v>
      </c>
      <c r="C23" s="662" t="s">
        <v>5308</v>
      </c>
      <c r="D23" s="662" t="s">
        <v>5502</v>
      </c>
      <c r="E23" s="662" t="s">
        <v>5503</v>
      </c>
      <c r="F23" s="665"/>
      <c r="G23" s="665"/>
      <c r="H23" s="665"/>
      <c r="I23" s="665"/>
      <c r="J23" s="665"/>
      <c r="K23" s="665"/>
      <c r="L23" s="665"/>
      <c r="M23" s="665"/>
      <c r="N23" s="665">
        <v>5</v>
      </c>
      <c r="O23" s="665">
        <v>7075</v>
      </c>
      <c r="P23" s="678"/>
      <c r="Q23" s="666">
        <v>1415</v>
      </c>
    </row>
    <row r="24" spans="1:17" ht="14.4" customHeight="1" x14ac:dyDescent="0.3">
      <c r="A24" s="661" t="s">
        <v>5586</v>
      </c>
      <c r="B24" s="662" t="s">
        <v>5311</v>
      </c>
      <c r="C24" s="662" t="s">
        <v>5308</v>
      </c>
      <c r="D24" s="662" t="s">
        <v>5504</v>
      </c>
      <c r="E24" s="662" t="s">
        <v>5505</v>
      </c>
      <c r="F24" s="665"/>
      <c r="G24" s="665"/>
      <c r="H24" s="665"/>
      <c r="I24" s="665"/>
      <c r="J24" s="665"/>
      <c r="K24" s="665"/>
      <c r="L24" s="665"/>
      <c r="M24" s="665"/>
      <c r="N24" s="665">
        <v>5</v>
      </c>
      <c r="O24" s="665">
        <v>1810</v>
      </c>
      <c r="P24" s="678"/>
      <c r="Q24" s="666">
        <v>362</v>
      </c>
    </row>
    <row r="25" spans="1:17" ht="14.4" customHeight="1" x14ac:dyDescent="0.3">
      <c r="A25" s="661" t="s">
        <v>5586</v>
      </c>
      <c r="B25" s="662" t="s">
        <v>5543</v>
      </c>
      <c r="C25" s="662" t="s">
        <v>5308</v>
      </c>
      <c r="D25" s="662" t="s">
        <v>5472</v>
      </c>
      <c r="E25" s="662" t="s">
        <v>5473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591</v>
      </c>
      <c r="P25" s="678"/>
      <c r="Q25" s="666">
        <v>591</v>
      </c>
    </row>
    <row r="26" spans="1:17" ht="14.4" customHeight="1" x14ac:dyDescent="0.3">
      <c r="A26" s="661" t="s">
        <v>5586</v>
      </c>
      <c r="B26" s="662" t="s">
        <v>5546</v>
      </c>
      <c r="C26" s="662" t="s">
        <v>5308</v>
      </c>
      <c r="D26" s="662" t="s">
        <v>5530</v>
      </c>
      <c r="E26" s="662" t="s">
        <v>5531</v>
      </c>
      <c r="F26" s="665">
        <v>1</v>
      </c>
      <c r="G26" s="665">
        <v>258</v>
      </c>
      <c r="H26" s="665">
        <v>1</v>
      </c>
      <c r="I26" s="665">
        <v>258</v>
      </c>
      <c r="J26" s="665"/>
      <c r="K26" s="665"/>
      <c r="L26" s="665"/>
      <c r="M26" s="665"/>
      <c r="N26" s="665">
        <v>1</v>
      </c>
      <c r="O26" s="665">
        <v>265</v>
      </c>
      <c r="P26" s="678">
        <v>1.0271317829457365</v>
      </c>
      <c r="Q26" s="666">
        <v>265</v>
      </c>
    </row>
    <row r="27" spans="1:17" ht="14.4" customHeight="1" x14ac:dyDescent="0.3">
      <c r="A27" s="661" t="s">
        <v>5586</v>
      </c>
      <c r="B27" s="662" t="s">
        <v>5546</v>
      </c>
      <c r="C27" s="662" t="s">
        <v>5308</v>
      </c>
      <c r="D27" s="662" t="s">
        <v>5553</v>
      </c>
      <c r="E27" s="662" t="s">
        <v>5554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5597</v>
      </c>
      <c r="P27" s="678"/>
      <c r="Q27" s="666">
        <v>5597</v>
      </c>
    </row>
    <row r="28" spans="1:17" ht="14.4" customHeight="1" x14ac:dyDescent="0.3">
      <c r="A28" s="661" t="s">
        <v>5587</v>
      </c>
      <c r="B28" s="662" t="s">
        <v>5311</v>
      </c>
      <c r="C28" s="662" t="s">
        <v>5312</v>
      </c>
      <c r="D28" s="662" t="s">
        <v>5324</v>
      </c>
      <c r="E28" s="662" t="s">
        <v>2343</v>
      </c>
      <c r="F28" s="665">
        <v>0.1</v>
      </c>
      <c r="G28" s="665">
        <v>546.08000000000004</v>
      </c>
      <c r="H28" s="665">
        <v>1</v>
      </c>
      <c r="I28" s="665">
        <v>5460.8</v>
      </c>
      <c r="J28" s="665">
        <v>0.1</v>
      </c>
      <c r="K28" s="665">
        <v>442.7</v>
      </c>
      <c r="L28" s="665">
        <v>0.81068707881629054</v>
      </c>
      <c r="M28" s="665">
        <v>4427</v>
      </c>
      <c r="N28" s="665">
        <v>0.1</v>
      </c>
      <c r="O28" s="665">
        <v>454.76</v>
      </c>
      <c r="P28" s="678">
        <v>0.83277175505420442</v>
      </c>
      <c r="Q28" s="666">
        <v>4547.5999999999995</v>
      </c>
    </row>
    <row r="29" spans="1:17" ht="14.4" customHeight="1" x14ac:dyDescent="0.3">
      <c r="A29" s="661" t="s">
        <v>5587</v>
      </c>
      <c r="B29" s="662" t="s">
        <v>5311</v>
      </c>
      <c r="C29" s="662" t="s">
        <v>5312</v>
      </c>
      <c r="D29" s="662" t="s">
        <v>5325</v>
      </c>
      <c r="E29" s="662" t="s">
        <v>2343</v>
      </c>
      <c r="F29" s="665">
        <v>0.1</v>
      </c>
      <c r="G29" s="665">
        <v>1092.1600000000001</v>
      </c>
      <c r="H29" s="665">
        <v>1</v>
      </c>
      <c r="I29" s="665">
        <v>10921.6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5587</v>
      </c>
      <c r="B30" s="662" t="s">
        <v>5311</v>
      </c>
      <c r="C30" s="662" t="s">
        <v>5341</v>
      </c>
      <c r="D30" s="662" t="s">
        <v>5344</v>
      </c>
      <c r="E30" s="662" t="s">
        <v>5345</v>
      </c>
      <c r="F30" s="665"/>
      <c r="G30" s="665"/>
      <c r="H30" s="665"/>
      <c r="I30" s="665"/>
      <c r="J30" s="665">
        <v>1</v>
      </c>
      <c r="K30" s="665">
        <v>2625.11</v>
      </c>
      <c r="L30" s="665"/>
      <c r="M30" s="665">
        <v>2625.11</v>
      </c>
      <c r="N30" s="665"/>
      <c r="O30" s="665"/>
      <c r="P30" s="678"/>
      <c r="Q30" s="666"/>
    </row>
    <row r="31" spans="1:17" ht="14.4" customHeight="1" x14ac:dyDescent="0.3">
      <c r="A31" s="661" t="s">
        <v>5587</v>
      </c>
      <c r="B31" s="662" t="s">
        <v>5311</v>
      </c>
      <c r="C31" s="662" t="s">
        <v>5341</v>
      </c>
      <c r="D31" s="662" t="s">
        <v>5350</v>
      </c>
      <c r="E31" s="662" t="s">
        <v>5351</v>
      </c>
      <c r="F31" s="665"/>
      <c r="G31" s="665"/>
      <c r="H31" s="665"/>
      <c r="I31" s="665"/>
      <c r="J31" s="665">
        <v>1</v>
      </c>
      <c r="K31" s="665">
        <v>724.42</v>
      </c>
      <c r="L31" s="665"/>
      <c r="M31" s="665">
        <v>724.42</v>
      </c>
      <c r="N31" s="665"/>
      <c r="O31" s="665"/>
      <c r="P31" s="678"/>
      <c r="Q31" s="666"/>
    </row>
    <row r="32" spans="1:17" ht="14.4" customHeight="1" x14ac:dyDescent="0.3">
      <c r="A32" s="661" t="s">
        <v>5587</v>
      </c>
      <c r="B32" s="662" t="s">
        <v>5311</v>
      </c>
      <c r="C32" s="662" t="s">
        <v>5341</v>
      </c>
      <c r="D32" s="662" t="s">
        <v>5360</v>
      </c>
      <c r="E32" s="662" t="s">
        <v>5361</v>
      </c>
      <c r="F32" s="665"/>
      <c r="G32" s="665"/>
      <c r="H32" s="665"/>
      <c r="I32" s="665"/>
      <c r="J32" s="665"/>
      <c r="K32" s="665"/>
      <c r="L32" s="665"/>
      <c r="M32" s="665"/>
      <c r="N32" s="665">
        <v>1</v>
      </c>
      <c r="O32" s="665">
        <v>408.74</v>
      </c>
      <c r="P32" s="678"/>
      <c r="Q32" s="666">
        <v>408.74</v>
      </c>
    </row>
    <row r="33" spans="1:17" ht="14.4" customHeight="1" x14ac:dyDescent="0.3">
      <c r="A33" s="661" t="s">
        <v>5587</v>
      </c>
      <c r="B33" s="662" t="s">
        <v>5311</v>
      </c>
      <c r="C33" s="662" t="s">
        <v>5341</v>
      </c>
      <c r="D33" s="662" t="s">
        <v>5362</v>
      </c>
      <c r="E33" s="662" t="s">
        <v>5363</v>
      </c>
      <c r="F33" s="665">
        <v>1</v>
      </c>
      <c r="G33" s="665">
        <v>202.4</v>
      </c>
      <c r="H33" s="665">
        <v>1</v>
      </c>
      <c r="I33" s="665">
        <v>202.4</v>
      </c>
      <c r="J33" s="665">
        <v>1</v>
      </c>
      <c r="K33" s="665">
        <v>202.4</v>
      </c>
      <c r="L33" s="665">
        <v>1</v>
      </c>
      <c r="M33" s="665">
        <v>202.4</v>
      </c>
      <c r="N33" s="665"/>
      <c r="O33" s="665"/>
      <c r="P33" s="678"/>
      <c r="Q33" s="666"/>
    </row>
    <row r="34" spans="1:17" ht="14.4" customHeight="1" x14ac:dyDescent="0.3">
      <c r="A34" s="661" t="s">
        <v>5587</v>
      </c>
      <c r="B34" s="662" t="s">
        <v>5311</v>
      </c>
      <c r="C34" s="662" t="s">
        <v>5341</v>
      </c>
      <c r="D34" s="662" t="s">
        <v>5366</v>
      </c>
      <c r="E34" s="662" t="s">
        <v>5367</v>
      </c>
      <c r="F34" s="665">
        <v>1</v>
      </c>
      <c r="G34" s="665">
        <v>1665</v>
      </c>
      <c r="H34" s="665">
        <v>1</v>
      </c>
      <c r="I34" s="665">
        <v>1665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5587</v>
      </c>
      <c r="B35" s="662" t="s">
        <v>5311</v>
      </c>
      <c r="C35" s="662" t="s">
        <v>5341</v>
      </c>
      <c r="D35" s="662" t="s">
        <v>5368</v>
      </c>
      <c r="E35" s="662" t="s">
        <v>5369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2436</v>
      </c>
      <c r="P35" s="678"/>
      <c r="Q35" s="666">
        <v>2436</v>
      </c>
    </row>
    <row r="36" spans="1:17" ht="14.4" customHeight="1" x14ac:dyDescent="0.3">
      <c r="A36" s="661" t="s">
        <v>5587</v>
      </c>
      <c r="B36" s="662" t="s">
        <v>5311</v>
      </c>
      <c r="C36" s="662" t="s">
        <v>5341</v>
      </c>
      <c r="D36" s="662" t="s">
        <v>5374</v>
      </c>
      <c r="E36" s="662" t="s">
        <v>5375</v>
      </c>
      <c r="F36" s="665"/>
      <c r="G36" s="665"/>
      <c r="H36" s="665"/>
      <c r="I36" s="665"/>
      <c r="J36" s="665">
        <v>1</v>
      </c>
      <c r="K36" s="665">
        <v>2932.91</v>
      </c>
      <c r="L36" s="665"/>
      <c r="M36" s="665">
        <v>2932.91</v>
      </c>
      <c r="N36" s="665"/>
      <c r="O36" s="665"/>
      <c r="P36" s="678"/>
      <c r="Q36" s="666"/>
    </row>
    <row r="37" spans="1:17" ht="14.4" customHeight="1" x14ac:dyDescent="0.3">
      <c r="A37" s="661" t="s">
        <v>5587</v>
      </c>
      <c r="B37" s="662" t="s">
        <v>5311</v>
      </c>
      <c r="C37" s="662" t="s">
        <v>5341</v>
      </c>
      <c r="D37" s="662" t="s">
        <v>5376</v>
      </c>
      <c r="E37" s="662" t="s">
        <v>5377</v>
      </c>
      <c r="F37" s="665"/>
      <c r="G37" s="665"/>
      <c r="H37" s="665"/>
      <c r="I37" s="665"/>
      <c r="J37" s="665">
        <v>1</v>
      </c>
      <c r="K37" s="665">
        <v>1396.5</v>
      </c>
      <c r="L37" s="665"/>
      <c r="M37" s="665">
        <v>1396.5</v>
      </c>
      <c r="N37" s="665"/>
      <c r="O37" s="665"/>
      <c r="P37" s="678"/>
      <c r="Q37" s="666"/>
    </row>
    <row r="38" spans="1:17" ht="14.4" customHeight="1" x14ac:dyDescent="0.3">
      <c r="A38" s="661" t="s">
        <v>5587</v>
      </c>
      <c r="B38" s="662" t="s">
        <v>5311</v>
      </c>
      <c r="C38" s="662" t="s">
        <v>5308</v>
      </c>
      <c r="D38" s="662" t="s">
        <v>5309</v>
      </c>
      <c r="E38" s="662" t="s">
        <v>5310</v>
      </c>
      <c r="F38" s="665">
        <v>14</v>
      </c>
      <c r="G38" s="665">
        <v>487</v>
      </c>
      <c r="H38" s="665">
        <v>1</v>
      </c>
      <c r="I38" s="665">
        <v>34.785714285714285</v>
      </c>
      <c r="J38" s="665">
        <v>13</v>
      </c>
      <c r="K38" s="665">
        <v>455</v>
      </c>
      <c r="L38" s="665">
        <v>0.93429158110882959</v>
      </c>
      <c r="M38" s="665">
        <v>35</v>
      </c>
      <c r="N38" s="665">
        <v>9</v>
      </c>
      <c r="O38" s="665">
        <v>333</v>
      </c>
      <c r="P38" s="678">
        <v>0.68377823408624228</v>
      </c>
      <c r="Q38" s="666">
        <v>37</v>
      </c>
    </row>
    <row r="39" spans="1:17" ht="14.4" customHeight="1" x14ac:dyDescent="0.3">
      <c r="A39" s="661" t="s">
        <v>5587</v>
      </c>
      <c r="B39" s="662" t="s">
        <v>5311</v>
      </c>
      <c r="C39" s="662" t="s">
        <v>5308</v>
      </c>
      <c r="D39" s="662" t="s">
        <v>5406</v>
      </c>
      <c r="E39" s="662" t="s">
        <v>5407</v>
      </c>
      <c r="F39" s="665">
        <v>2</v>
      </c>
      <c r="G39" s="665">
        <v>466</v>
      </c>
      <c r="H39" s="665">
        <v>1</v>
      </c>
      <c r="I39" s="665">
        <v>233</v>
      </c>
      <c r="J39" s="665">
        <v>4</v>
      </c>
      <c r="K39" s="665">
        <v>940</v>
      </c>
      <c r="L39" s="665">
        <v>2.0171673819742488</v>
      </c>
      <c r="M39" s="665">
        <v>235</v>
      </c>
      <c r="N39" s="665">
        <v>2</v>
      </c>
      <c r="O39" s="665">
        <v>502</v>
      </c>
      <c r="P39" s="678">
        <v>1.0772532188841202</v>
      </c>
      <c r="Q39" s="666">
        <v>251</v>
      </c>
    </row>
    <row r="40" spans="1:17" ht="14.4" customHeight="1" x14ac:dyDescent="0.3">
      <c r="A40" s="661" t="s">
        <v>5587</v>
      </c>
      <c r="B40" s="662" t="s">
        <v>5311</v>
      </c>
      <c r="C40" s="662" t="s">
        <v>5308</v>
      </c>
      <c r="D40" s="662" t="s">
        <v>5408</v>
      </c>
      <c r="E40" s="662" t="s">
        <v>5409</v>
      </c>
      <c r="F40" s="665">
        <v>2</v>
      </c>
      <c r="G40" s="665">
        <v>234</v>
      </c>
      <c r="H40" s="665">
        <v>1</v>
      </c>
      <c r="I40" s="665">
        <v>117</v>
      </c>
      <c r="J40" s="665">
        <v>1</v>
      </c>
      <c r="K40" s="665">
        <v>118</v>
      </c>
      <c r="L40" s="665">
        <v>0.50427350427350426</v>
      </c>
      <c r="M40" s="665">
        <v>118</v>
      </c>
      <c r="N40" s="665">
        <v>3</v>
      </c>
      <c r="O40" s="665">
        <v>378</v>
      </c>
      <c r="P40" s="678">
        <v>1.6153846153846154</v>
      </c>
      <c r="Q40" s="666">
        <v>126</v>
      </c>
    </row>
    <row r="41" spans="1:17" ht="14.4" customHeight="1" x14ac:dyDescent="0.3">
      <c r="A41" s="661" t="s">
        <v>5587</v>
      </c>
      <c r="B41" s="662" t="s">
        <v>5311</v>
      </c>
      <c r="C41" s="662" t="s">
        <v>5308</v>
      </c>
      <c r="D41" s="662" t="s">
        <v>5416</v>
      </c>
      <c r="E41" s="662" t="s">
        <v>5417</v>
      </c>
      <c r="F41" s="665">
        <v>1</v>
      </c>
      <c r="G41" s="665">
        <v>326</v>
      </c>
      <c r="H41" s="665">
        <v>1</v>
      </c>
      <c r="I41" s="665">
        <v>326</v>
      </c>
      <c r="J41" s="665">
        <v>1</v>
      </c>
      <c r="K41" s="665">
        <v>327</v>
      </c>
      <c r="L41" s="665">
        <v>1.0030674846625767</v>
      </c>
      <c r="M41" s="665">
        <v>327</v>
      </c>
      <c r="N41" s="665">
        <v>1</v>
      </c>
      <c r="O41" s="665">
        <v>333</v>
      </c>
      <c r="P41" s="678">
        <v>1.0214723926380369</v>
      </c>
      <c r="Q41" s="666">
        <v>333</v>
      </c>
    </row>
    <row r="42" spans="1:17" ht="14.4" customHeight="1" x14ac:dyDescent="0.3">
      <c r="A42" s="661" t="s">
        <v>5587</v>
      </c>
      <c r="B42" s="662" t="s">
        <v>5311</v>
      </c>
      <c r="C42" s="662" t="s">
        <v>5308</v>
      </c>
      <c r="D42" s="662" t="s">
        <v>5428</v>
      </c>
      <c r="E42" s="662" t="s">
        <v>5429</v>
      </c>
      <c r="F42" s="665">
        <v>1</v>
      </c>
      <c r="G42" s="665">
        <v>1166</v>
      </c>
      <c r="H42" s="665">
        <v>1</v>
      </c>
      <c r="I42" s="665">
        <v>1166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5587</v>
      </c>
      <c r="B43" s="662" t="s">
        <v>5311</v>
      </c>
      <c r="C43" s="662" t="s">
        <v>5308</v>
      </c>
      <c r="D43" s="662" t="s">
        <v>5588</v>
      </c>
      <c r="E43" s="662" t="s">
        <v>5589</v>
      </c>
      <c r="F43" s="665"/>
      <c r="G43" s="665"/>
      <c r="H43" s="665"/>
      <c r="I43" s="665"/>
      <c r="J43" s="665">
        <v>1</v>
      </c>
      <c r="K43" s="665">
        <v>684</v>
      </c>
      <c r="L43" s="665"/>
      <c r="M43" s="665">
        <v>684</v>
      </c>
      <c r="N43" s="665"/>
      <c r="O43" s="665"/>
      <c r="P43" s="678"/>
      <c r="Q43" s="666"/>
    </row>
    <row r="44" spans="1:17" ht="14.4" customHeight="1" x14ac:dyDescent="0.3">
      <c r="A44" s="661" t="s">
        <v>5587</v>
      </c>
      <c r="B44" s="662" t="s">
        <v>5311</v>
      </c>
      <c r="C44" s="662" t="s">
        <v>5308</v>
      </c>
      <c r="D44" s="662" t="s">
        <v>5442</v>
      </c>
      <c r="E44" s="662" t="s">
        <v>5443</v>
      </c>
      <c r="F44" s="665"/>
      <c r="G44" s="665"/>
      <c r="H44" s="665"/>
      <c r="I44" s="665"/>
      <c r="J44" s="665">
        <v>2</v>
      </c>
      <c r="K44" s="665">
        <v>33.33</v>
      </c>
      <c r="L44" s="665"/>
      <c r="M44" s="665">
        <v>16.664999999999999</v>
      </c>
      <c r="N44" s="665"/>
      <c r="O44" s="665"/>
      <c r="P44" s="678"/>
      <c r="Q44" s="666"/>
    </row>
    <row r="45" spans="1:17" ht="14.4" customHeight="1" x14ac:dyDescent="0.3">
      <c r="A45" s="661" t="s">
        <v>5587</v>
      </c>
      <c r="B45" s="662" t="s">
        <v>5311</v>
      </c>
      <c r="C45" s="662" t="s">
        <v>5308</v>
      </c>
      <c r="D45" s="662" t="s">
        <v>5446</v>
      </c>
      <c r="E45" s="662" t="s">
        <v>5447</v>
      </c>
      <c r="F45" s="665">
        <v>1</v>
      </c>
      <c r="G45" s="665">
        <v>246</v>
      </c>
      <c r="H45" s="665">
        <v>1</v>
      </c>
      <c r="I45" s="665">
        <v>246</v>
      </c>
      <c r="J45" s="665">
        <v>2</v>
      </c>
      <c r="K45" s="665">
        <v>494</v>
      </c>
      <c r="L45" s="665">
        <v>2.0081300813008132</v>
      </c>
      <c r="M45" s="665">
        <v>247</v>
      </c>
      <c r="N45" s="665"/>
      <c r="O45" s="665"/>
      <c r="P45" s="678"/>
      <c r="Q45" s="666"/>
    </row>
    <row r="46" spans="1:17" ht="14.4" customHeight="1" x14ac:dyDescent="0.3">
      <c r="A46" s="661" t="s">
        <v>5587</v>
      </c>
      <c r="B46" s="662" t="s">
        <v>5311</v>
      </c>
      <c r="C46" s="662" t="s">
        <v>5308</v>
      </c>
      <c r="D46" s="662" t="s">
        <v>5450</v>
      </c>
      <c r="E46" s="662" t="s">
        <v>5451</v>
      </c>
      <c r="F46" s="665">
        <v>1</v>
      </c>
      <c r="G46" s="665">
        <v>82</v>
      </c>
      <c r="H46" s="665">
        <v>1</v>
      </c>
      <c r="I46" s="665">
        <v>82</v>
      </c>
      <c r="J46" s="665">
        <v>2</v>
      </c>
      <c r="K46" s="665">
        <v>164</v>
      </c>
      <c r="L46" s="665">
        <v>2</v>
      </c>
      <c r="M46" s="665">
        <v>82</v>
      </c>
      <c r="N46" s="665"/>
      <c r="O46" s="665"/>
      <c r="P46" s="678"/>
      <c r="Q46" s="666"/>
    </row>
    <row r="47" spans="1:17" ht="14.4" customHeight="1" x14ac:dyDescent="0.3">
      <c r="A47" s="661" t="s">
        <v>5587</v>
      </c>
      <c r="B47" s="662" t="s">
        <v>5311</v>
      </c>
      <c r="C47" s="662" t="s">
        <v>5308</v>
      </c>
      <c r="D47" s="662" t="s">
        <v>5468</v>
      </c>
      <c r="E47" s="662" t="s">
        <v>5469</v>
      </c>
      <c r="F47" s="665"/>
      <c r="G47" s="665"/>
      <c r="H47" s="665"/>
      <c r="I47" s="665"/>
      <c r="J47" s="665">
        <v>1</v>
      </c>
      <c r="K47" s="665">
        <v>861</v>
      </c>
      <c r="L47" s="665"/>
      <c r="M47" s="665">
        <v>861</v>
      </c>
      <c r="N47" s="665"/>
      <c r="O47" s="665"/>
      <c r="P47" s="678"/>
      <c r="Q47" s="666"/>
    </row>
    <row r="48" spans="1:17" ht="14.4" customHeight="1" x14ac:dyDescent="0.3">
      <c r="A48" s="661" t="s">
        <v>5587</v>
      </c>
      <c r="B48" s="662" t="s">
        <v>5311</v>
      </c>
      <c r="C48" s="662" t="s">
        <v>5308</v>
      </c>
      <c r="D48" s="662" t="s">
        <v>5472</v>
      </c>
      <c r="E48" s="662" t="s">
        <v>5473</v>
      </c>
      <c r="F48" s="665">
        <v>2</v>
      </c>
      <c r="G48" s="665">
        <v>1164</v>
      </c>
      <c r="H48" s="665">
        <v>1</v>
      </c>
      <c r="I48" s="665">
        <v>582</v>
      </c>
      <c r="J48" s="665">
        <v>3</v>
      </c>
      <c r="K48" s="665">
        <v>1749</v>
      </c>
      <c r="L48" s="665">
        <v>1.5025773195876289</v>
      </c>
      <c r="M48" s="665">
        <v>583</v>
      </c>
      <c r="N48" s="665">
        <v>1</v>
      </c>
      <c r="O48" s="665">
        <v>591</v>
      </c>
      <c r="P48" s="678">
        <v>0.50773195876288657</v>
      </c>
      <c r="Q48" s="666">
        <v>591</v>
      </c>
    </row>
    <row r="49" spans="1:17" ht="14.4" customHeight="1" x14ac:dyDescent="0.3">
      <c r="A49" s="661" t="s">
        <v>5587</v>
      </c>
      <c r="B49" s="662" t="s">
        <v>5311</v>
      </c>
      <c r="C49" s="662" t="s">
        <v>5308</v>
      </c>
      <c r="D49" s="662" t="s">
        <v>5474</v>
      </c>
      <c r="E49" s="662" t="s">
        <v>5475</v>
      </c>
      <c r="F49" s="665">
        <v>2</v>
      </c>
      <c r="G49" s="665">
        <v>1516</v>
      </c>
      <c r="H49" s="665">
        <v>1</v>
      </c>
      <c r="I49" s="665">
        <v>758</v>
      </c>
      <c r="J49" s="665">
        <v>1</v>
      </c>
      <c r="K49" s="665">
        <v>759</v>
      </c>
      <c r="L49" s="665">
        <v>0.50065963060686014</v>
      </c>
      <c r="M49" s="665">
        <v>759</v>
      </c>
      <c r="N49" s="665">
        <v>1</v>
      </c>
      <c r="O49" s="665">
        <v>767</v>
      </c>
      <c r="P49" s="678">
        <v>0.50593667546174137</v>
      </c>
      <c r="Q49" s="666">
        <v>767</v>
      </c>
    </row>
    <row r="50" spans="1:17" ht="14.4" customHeight="1" x14ac:dyDescent="0.3">
      <c r="A50" s="661" t="s">
        <v>5587</v>
      </c>
      <c r="B50" s="662" t="s">
        <v>5311</v>
      </c>
      <c r="C50" s="662" t="s">
        <v>5308</v>
      </c>
      <c r="D50" s="662" t="s">
        <v>5480</v>
      </c>
      <c r="E50" s="662" t="s">
        <v>5481</v>
      </c>
      <c r="F50" s="665">
        <v>2</v>
      </c>
      <c r="G50" s="665">
        <v>8675</v>
      </c>
      <c r="H50" s="665">
        <v>1</v>
      </c>
      <c r="I50" s="665">
        <v>4337.5</v>
      </c>
      <c r="J50" s="665"/>
      <c r="K50" s="665"/>
      <c r="L50" s="665"/>
      <c r="M50" s="665"/>
      <c r="N50" s="665">
        <v>1</v>
      </c>
      <c r="O50" s="665">
        <v>4400</v>
      </c>
      <c r="P50" s="678">
        <v>0.50720461095100866</v>
      </c>
      <c r="Q50" s="666">
        <v>4400</v>
      </c>
    </row>
    <row r="51" spans="1:17" ht="14.4" customHeight="1" x14ac:dyDescent="0.3">
      <c r="A51" s="661" t="s">
        <v>5587</v>
      </c>
      <c r="B51" s="662" t="s">
        <v>5311</v>
      </c>
      <c r="C51" s="662" t="s">
        <v>5308</v>
      </c>
      <c r="D51" s="662" t="s">
        <v>5484</v>
      </c>
      <c r="E51" s="662" t="s">
        <v>5485</v>
      </c>
      <c r="F51" s="665"/>
      <c r="G51" s="665"/>
      <c r="H51" s="665"/>
      <c r="I51" s="665"/>
      <c r="J51" s="665">
        <v>1</v>
      </c>
      <c r="K51" s="665">
        <v>114</v>
      </c>
      <c r="L51" s="665"/>
      <c r="M51" s="665">
        <v>114</v>
      </c>
      <c r="N51" s="665"/>
      <c r="O51" s="665"/>
      <c r="P51" s="678"/>
      <c r="Q51" s="666"/>
    </row>
    <row r="52" spans="1:17" ht="14.4" customHeight="1" x14ac:dyDescent="0.3">
      <c r="A52" s="661" t="s">
        <v>5587</v>
      </c>
      <c r="B52" s="662" t="s">
        <v>5311</v>
      </c>
      <c r="C52" s="662" t="s">
        <v>5308</v>
      </c>
      <c r="D52" s="662" t="s">
        <v>5500</v>
      </c>
      <c r="E52" s="662" t="s">
        <v>5501</v>
      </c>
      <c r="F52" s="665">
        <v>1</v>
      </c>
      <c r="G52" s="665">
        <v>348</v>
      </c>
      <c r="H52" s="665">
        <v>1</v>
      </c>
      <c r="I52" s="665">
        <v>348</v>
      </c>
      <c r="J52" s="665">
        <v>1</v>
      </c>
      <c r="K52" s="665">
        <v>349</v>
      </c>
      <c r="L52" s="665">
        <v>1.0028735632183907</v>
      </c>
      <c r="M52" s="665">
        <v>349</v>
      </c>
      <c r="N52" s="665"/>
      <c r="O52" s="665"/>
      <c r="P52" s="678"/>
      <c r="Q52" s="666"/>
    </row>
    <row r="53" spans="1:17" ht="14.4" customHeight="1" x14ac:dyDescent="0.3">
      <c r="A53" s="661" t="s">
        <v>5587</v>
      </c>
      <c r="B53" s="662" t="s">
        <v>5534</v>
      </c>
      <c r="C53" s="662" t="s">
        <v>5308</v>
      </c>
      <c r="D53" s="662" t="s">
        <v>5309</v>
      </c>
      <c r="E53" s="662" t="s">
        <v>5310</v>
      </c>
      <c r="F53" s="665"/>
      <c r="G53" s="665"/>
      <c r="H53" s="665"/>
      <c r="I53" s="665"/>
      <c r="J53" s="665">
        <v>1</v>
      </c>
      <c r="K53" s="665">
        <v>35</v>
      </c>
      <c r="L53" s="665"/>
      <c r="M53" s="665">
        <v>35</v>
      </c>
      <c r="N53" s="665"/>
      <c r="O53" s="665"/>
      <c r="P53" s="678"/>
      <c r="Q53" s="666"/>
    </row>
    <row r="54" spans="1:17" ht="14.4" customHeight="1" x14ac:dyDescent="0.3">
      <c r="A54" s="661" t="s">
        <v>5587</v>
      </c>
      <c r="B54" s="662" t="s">
        <v>5543</v>
      </c>
      <c r="C54" s="662" t="s">
        <v>5308</v>
      </c>
      <c r="D54" s="662" t="s">
        <v>5502</v>
      </c>
      <c r="E54" s="662" t="s">
        <v>5503</v>
      </c>
      <c r="F54" s="665">
        <v>1</v>
      </c>
      <c r="G54" s="665">
        <v>1399</v>
      </c>
      <c r="H54" s="665">
        <v>1</v>
      </c>
      <c r="I54" s="665">
        <v>1399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5587</v>
      </c>
      <c r="B55" s="662" t="s">
        <v>5546</v>
      </c>
      <c r="C55" s="662" t="s">
        <v>5308</v>
      </c>
      <c r="D55" s="662" t="s">
        <v>5434</v>
      </c>
      <c r="E55" s="662" t="s">
        <v>5435</v>
      </c>
      <c r="F55" s="665">
        <v>1</v>
      </c>
      <c r="G55" s="665">
        <v>1119</v>
      </c>
      <c r="H55" s="665">
        <v>1</v>
      </c>
      <c r="I55" s="665">
        <v>1119</v>
      </c>
      <c r="J55" s="665">
        <v>1</v>
      </c>
      <c r="K55" s="665">
        <v>1121</v>
      </c>
      <c r="L55" s="665">
        <v>1.0017873100983021</v>
      </c>
      <c r="M55" s="665">
        <v>1121</v>
      </c>
      <c r="N55" s="665"/>
      <c r="O55" s="665"/>
      <c r="P55" s="678"/>
      <c r="Q55" s="666"/>
    </row>
    <row r="56" spans="1:17" ht="14.4" customHeight="1" x14ac:dyDescent="0.3">
      <c r="A56" s="661" t="s">
        <v>5587</v>
      </c>
      <c r="B56" s="662" t="s">
        <v>5546</v>
      </c>
      <c r="C56" s="662" t="s">
        <v>5308</v>
      </c>
      <c r="D56" s="662" t="s">
        <v>5553</v>
      </c>
      <c r="E56" s="662" t="s">
        <v>5554</v>
      </c>
      <c r="F56" s="665"/>
      <c r="G56" s="665"/>
      <c r="H56" s="665"/>
      <c r="I56" s="665"/>
      <c r="J56" s="665">
        <v>1</v>
      </c>
      <c r="K56" s="665">
        <v>5580</v>
      </c>
      <c r="L56" s="665"/>
      <c r="M56" s="665">
        <v>5580</v>
      </c>
      <c r="N56" s="665"/>
      <c r="O56" s="665"/>
      <c r="P56" s="678"/>
      <c r="Q56" s="666"/>
    </row>
    <row r="57" spans="1:17" ht="14.4" customHeight="1" x14ac:dyDescent="0.3">
      <c r="A57" s="661" t="s">
        <v>5587</v>
      </c>
      <c r="B57" s="662" t="s">
        <v>5546</v>
      </c>
      <c r="C57" s="662" t="s">
        <v>5308</v>
      </c>
      <c r="D57" s="662" t="s">
        <v>5506</v>
      </c>
      <c r="E57" s="662" t="s">
        <v>5507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486</v>
      </c>
      <c r="P57" s="678"/>
      <c r="Q57" s="666">
        <v>486</v>
      </c>
    </row>
    <row r="58" spans="1:17" ht="14.4" customHeight="1" x14ac:dyDescent="0.3">
      <c r="A58" s="661" t="s">
        <v>5590</v>
      </c>
      <c r="B58" s="662" t="s">
        <v>5311</v>
      </c>
      <c r="C58" s="662" t="s">
        <v>5312</v>
      </c>
      <c r="D58" s="662" t="s">
        <v>5324</v>
      </c>
      <c r="E58" s="662" t="s">
        <v>2343</v>
      </c>
      <c r="F58" s="665">
        <v>1.3</v>
      </c>
      <c r="G58" s="665">
        <v>7099.0400000000009</v>
      </c>
      <c r="H58" s="665">
        <v>1</v>
      </c>
      <c r="I58" s="665">
        <v>5460.8</v>
      </c>
      <c r="J58" s="665">
        <v>0.2</v>
      </c>
      <c r="K58" s="665">
        <v>885.4</v>
      </c>
      <c r="L58" s="665">
        <v>0.12472108904866008</v>
      </c>
      <c r="M58" s="665">
        <v>4427</v>
      </c>
      <c r="N58" s="665">
        <v>0.30000000000000004</v>
      </c>
      <c r="O58" s="665">
        <v>1340.16</v>
      </c>
      <c r="P58" s="678">
        <v>0.18878045482206043</v>
      </c>
      <c r="Q58" s="666">
        <v>4467.2</v>
      </c>
    </row>
    <row r="59" spans="1:17" ht="14.4" customHeight="1" x14ac:dyDescent="0.3">
      <c r="A59" s="661" t="s">
        <v>5590</v>
      </c>
      <c r="B59" s="662" t="s">
        <v>5311</v>
      </c>
      <c r="C59" s="662" t="s">
        <v>5341</v>
      </c>
      <c r="D59" s="662" t="s">
        <v>5342</v>
      </c>
      <c r="E59" s="662" t="s">
        <v>5343</v>
      </c>
      <c r="F59" s="665">
        <v>1</v>
      </c>
      <c r="G59" s="665">
        <v>1732.8</v>
      </c>
      <c r="H59" s="665">
        <v>1</v>
      </c>
      <c r="I59" s="665">
        <v>1732.8</v>
      </c>
      <c r="J59" s="665">
        <v>1</v>
      </c>
      <c r="K59" s="665">
        <v>1732.8</v>
      </c>
      <c r="L59" s="665">
        <v>1</v>
      </c>
      <c r="M59" s="665">
        <v>1732.8</v>
      </c>
      <c r="N59" s="665">
        <v>1</v>
      </c>
      <c r="O59" s="665">
        <v>1732.8</v>
      </c>
      <c r="P59" s="678">
        <v>1</v>
      </c>
      <c r="Q59" s="666">
        <v>1732.8</v>
      </c>
    </row>
    <row r="60" spans="1:17" ht="14.4" customHeight="1" x14ac:dyDescent="0.3">
      <c r="A60" s="661" t="s">
        <v>5590</v>
      </c>
      <c r="B60" s="662" t="s">
        <v>5311</v>
      </c>
      <c r="C60" s="662" t="s">
        <v>5341</v>
      </c>
      <c r="D60" s="662" t="s">
        <v>5344</v>
      </c>
      <c r="E60" s="662" t="s">
        <v>5345</v>
      </c>
      <c r="F60" s="665">
        <v>1</v>
      </c>
      <c r="G60" s="665">
        <v>2625.11</v>
      </c>
      <c r="H60" s="665">
        <v>1</v>
      </c>
      <c r="I60" s="665">
        <v>2625.11</v>
      </c>
      <c r="J60" s="665">
        <v>1</v>
      </c>
      <c r="K60" s="665">
        <v>2625.11</v>
      </c>
      <c r="L60" s="665">
        <v>1</v>
      </c>
      <c r="M60" s="665">
        <v>2625.11</v>
      </c>
      <c r="N60" s="665">
        <v>1</v>
      </c>
      <c r="O60" s="665">
        <v>2625.11</v>
      </c>
      <c r="P60" s="678">
        <v>1</v>
      </c>
      <c r="Q60" s="666">
        <v>2625.11</v>
      </c>
    </row>
    <row r="61" spans="1:17" ht="14.4" customHeight="1" x14ac:dyDescent="0.3">
      <c r="A61" s="661" t="s">
        <v>5590</v>
      </c>
      <c r="B61" s="662" t="s">
        <v>5311</v>
      </c>
      <c r="C61" s="662" t="s">
        <v>5341</v>
      </c>
      <c r="D61" s="662" t="s">
        <v>5356</v>
      </c>
      <c r="E61" s="662" t="s">
        <v>5357</v>
      </c>
      <c r="F61" s="665">
        <v>1</v>
      </c>
      <c r="G61" s="665">
        <v>901.64</v>
      </c>
      <c r="H61" s="665">
        <v>1</v>
      </c>
      <c r="I61" s="665">
        <v>901.64</v>
      </c>
      <c r="J61" s="665">
        <v>1</v>
      </c>
      <c r="K61" s="665">
        <v>901.64</v>
      </c>
      <c r="L61" s="665">
        <v>1</v>
      </c>
      <c r="M61" s="665">
        <v>901.64</v>
      </c>
      <c r="N61" s="665">
        <v>1</v>
      </c>
      <c r="O61" s="665">
        <v>901.64</v>
      </c>
      <c r="P61" s="678">
        <v>1</v>
      </c>
      <c r="Q61" s="666">
        <v>901.64</v>
      </c>
    </row>
    <row r="62" spans="1:17" ht="14.4" customHeight="1" x14ac:dyDescent="0.3">
      <c r="A62" s="661" t="s">
        <v>5590</v>
      </c>
      <c r="B62" s="662" t="s">
        <v>5311</v>
      </c>
      <c r="C62" s="662" t="s">
        <v>5341</v>
      </c>
      <c r="D62" s="662" t="s">
        <v>5360</v>
      </c>
      <c r="E62" s="662" t="s">
        <v>5361</v>
      </c>
      <c r="F62" s="665">
        <v>1</v>
      </c>
      <c r="G62" s="665">
        <v>408.74</v>
      </c>
      <c r="H62" s="665">
        <v>1</v>
      </c>
      <c r="I62" s="665">
        <v>408.74</v>
      </c>
      <c r="J62" s="665">
        <v>3</v>
      </c>
      <c r="K62" s="665">
        <v>1226.22</v>
      </c>
      <c r="L62" s="665">
        <v>3</v>
      </c>
      <c r="M62" s="665">
        <v>408.74</v>
      </c>
      <c r="N62" s="665">
        <v>4</v>
      </c>
      <c r="O62" s="665">
        <v>1634.96</v>
      </c>
      <c r="P62" s="678">
        <v>4</v>
      </c>
      <c r="Q62" s="666">
        <v>408.74</v>
      </c>
    </row>
    <row r="63" spans="1:17" ht="14.4" customHeight="1" x14ac:dyDescent="0.3">
      <c r="A63" s="661" t="s">
        <v>5590</v>
      </c>
      <c r="B63" s="662" t="s">
        <v>5311</v>
      </c>
      <c r="C63" s="662" t="s">
        <v>5341</v>
      </c>
      <c r="D63" s="662" t="s">
        <v>5366</v>
      </c>
      <c r="E63" s="662" t="s">
        <v>5367</v>
      </c>
      <c r="F63" s="665"/>
      <c r="G63" s="665"/>
      <c r="H63" s="665"/>
      <c r="I63" s="665"/>
      <c r="J63" s="665">
        <v>1</v>
      </c>
      <c r="K63" s="665">
        <v>1665</v>
      </c>
      <c r="L63" s="665"/>
      <c r="M63" s="665">
        <v>1665</v>
      </c>
      <c r="N63" s="665">
        <v>1</v>
      </c>
      <c r="O63" s="665">
        <v>1665</v>
      </c>
      <c r="P63" s="678"/>
      <c r="Q63" s="666">
        <v>1665</v>
      </c>
    </row>
    <row r="64" spans="1:17" ht="14.4" customHeight="1" x14ac:dyDescent="0.3">
      <c r="A64" s="661" t="s">
        <v>5590</v>
      </c>
      <c r="B64" s="662" t="s">
        <v>5311</v>
      </c>
      <c r="C64" s="662" t="s">
        <v>5341</v>
      </c>
      <c r="D64" s="662" t="s">
        <v>5368</v>
      </c>
      <c r="E64" s="662" t="s">
        <v>5369</v>
      </c>
      <c r="F64" s="665"/>
      <c r="G64" s="665"/>
      <c r="H64" s="665"/>
      <c r="I64" s="665"/>
      <c r="J64" s="665">
        <v>3</v>
      </c>
      <c r="K64" s="665">
        <v>7308</v>
      </c>
      <c r="L64" s="665"/>
      <c r="M64" s="665">
        <v>2436</v>
      </c>
      <c r="N64" s="665"/>
      <c r="O64" s="665"/>
      <c r="P64" s="678"/>
      <c r="Q64" s="666"/>
    </row>
    <row r="65" spans="1:17" ht="14.4" customHeight="1" x14ac:dyDescent="0.3">
      <c r="A65" s="661" t="s">
        <v>5590</v>
      </c>
      <c r="B65" s="662" t="s">
        <v>5311</v>
      </c>
      <c r="C65" s="662" t="s">
        <v>5341</v>
      </c>
      <c r="D65" s="662" t="s">
        <v>5370</v>
      </c>
      <c r="E65" s="662" t="s">
        <v>5371</v>
      </c>
      <c r="F65" s="665">
        <v>1</v>
      </c>
      <c r="G65" s="665">
        <v>740</v>
      </c>
      <c r="H65" s="665">
        <v>1</v>
      </c>
      <c r="I65" s="665">
        <v>740</v>
      </c>
      <c r="J65" s="665">
        <v>2</v>
      </c>
      <c r="K65" s="665">
        <v>1480</v>
      </c>
      <c r="L65" s="665">
        <v>2</v>
      </c>
      <c r="M65" s="665">
        <v>740</v>
      </c>
      <c r="N65" s="665">
        <v>1</v>
      </c>
      <c r="O65" s="665">
        <v>740</v>
      </c>
      <c r="P65" s="678">
        <v>1</v>
      </c>
      <c r="Q65" s="666">
        <v>740</v>
      </c>
    </row>
    <row r="66" spans="1:17" ht="14.4" customHeight="1" x14ac:dyDescent="0.3">
      <c r="A66" s="661" t="s">
        <v>5590</v>
      </c>
      <c r="B66" s="662" t="s">
        <v>5311</v>
      </c>
      <c r="C66" s="662" t="s">
        <v>5341</v>
      </c>
      <c r="D66" s="662" t="s">
        <v>5372</v>
      </c>
      <c r="E66" s="662" t="s">
        <v>5373</v>
      </c>
      <c r="F66" s="665"/>
      <c r="G66" s="665"/>
      <c r="H66" s="665"/>
      <c r="I66" s="665"/>
      <c r="J66" s="665">
        <v>1</v>
      </c>
      <c r="K66" s="665">
        <v>3501.87</v>
      </c>
      <c r="L66" s="665"/>
      <c r="M66" s="665">
        <v>3501.87</v>
      </c>
      <c r="N66" s="665"/>
      <c r="O66" s="665"/>
      <c r="P66" s="678"/>
      <c r="Q66" s="666"/>
    </row>
    <row r="67" spans="1:17" ht="14.4" customHeight="1" x14ac:dyDescent="0.3">
      <c r="A67" s="661" t="s">
        <v>5590</v>
      </c>
      <c r="B67" s="662" t="s">
        <v>5311</v>
      </c>
      <c r="C67" s="662" t="s">
        <v>5341</v>
      </c>
      <c r="D67" s="662" t="s">
        <v>5374</v>
      </c>
      <c r="E67" s="662" t="s">
        <v>5375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2932.91</v>
      </c>
      <c r="P67" s="678"/>
      <c r="Q67" s="666">
        <v>2932.91</v>
      </c>
    </row>
    <row r="68" spans="1:17" ht="14.4" customHeight="1" x14ac:dyDescent="0.3">
      <c r="A68" s="661" t="s">
        <v>5590</v>
      </c>
      <c r="B68" s="662" t="s">
        <v>5311</v>
      </c>
      <c r="C68" s="662" t="s">
        <v>5341</v>
      </c>
      <c r="D68" s="662" t="s">
        <v>5376</v>
      </c>
      <c r="E68" s="662" t="s">
        <v>5377</v>
      </c>
      <c r="F68" s="665">
        <v>1</v>
      </c>
      <c r="G68" s="665">
        <v>1396.5</v>
      </c>
      <c r="H68" s="665">
        <v>1</v>
      </c>
      <c r="I68" s="665">
        <v>1396.5</v>
      </c>
      <c r="J68" s="665">
        <v>5</v>
      </c>
      <c r="K68" s="665">
        <v>6982.5</v>
      </c>
      <c r="L68" s="665">
        <v>5</v>
      </c>
      <c r="M68" s="665">
        <v>1396.5</v>
      </c>
      <c r="N68" s="665">
        <v>3</v>
      </c>
      <c r="O68" s="665">
        <v>4189.5</v>
      </c>
      <c r="P68" s="678">
        <v>3</v>
      </c>
      <c r="Q68" s="666">
        <v>1396.5</v>
      </c>
    </row>
    <row r="69" spans="1:17" ht="14.4" customHeight="1" x14ac:dyDescent="0.3">
      <c r="A69" s="661" t="s">
        <v>5590</v>
      </c>
      <c r="B69" s="662" t="s">
        <v>5311</v>
      </c>
      <c r="C69" s="662" t="s">
        <v>5341</v>
      </c>
      <c r="D69" s="662" t="s">
        <v>5591</v>
      </c>
      <c r="E69" s="662" t="s">
        <v>5592</v>
      </c>
      <c r="F69" s="665">
        <v>1</v>
      </c>
      <c r="G69" s="665">
        <v>741</v>
      </c>
      <c r="H69" s="665">
        <v>1</v>
      </c>
      <c r="I69" s="665">
        <v>741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5590</v>
      </c>
      <c r="B70" s="662" t="s">
        <v>5311</v>
      </c>
      <c r="C70" s="662" t="s">
        <v>5308</v>
      </c>
      <c r="D70" s="662" t="s">
        <v>5309</v>
      </c>
      <c r="E70" s="662" t="s">
        <v>5310</v>
      </c>
      <c r="F70" s="665">
        <v>57</v>
      </c>
      <c r="G70" s="665">
        <v>1985</v>
      </c>
      <c r="H70" s="665">
        <v>1</v>
      </c>
      <c r="I70" s="665">
        <v>34.824561403508774</v>
      </c>
      <c r="J70" s="665">
        <v>47</v>
      </c>
      <c r="K70" s="665">
        <v>1645</v>
      </c>
      <c r="L70" s="665">
        <v>0.82871536523929468</v>
      </c>
      <c r="M70" s="665">
        <v>35</v>
      </c>
      <c r="N70" s="665">
        <v>24</v>
      </c>
      <c r="O70" s="665">
        <v>888</v>
      </c>
      <c r="P70" s="678">
        <v>0.44735516372795969</v>
      </c>
      <c r="Q70" s="666">
        <v>37</v>
      </c>
    </row>
    <row r="71" spans="1:17" ht="14.4" customHeight="1" x14ac:dyDescent="0.3">
      <c r="A71" s="661" t="s">
        <v>5590</v>
      </c>
      <c r="B71" s="662" t="s">
        <v>5311</v>
      </c>
      <c r="C71" s="662" t="s">
        <v>5308</v>
      </c>
      <c r="D71" s="662" t="s">
        <v>5406</v>
      </c>
      <c r="E71" s="662" t="s">
        <v>5407</v>
      </c>
      <c r="F71" s="665">
        <v>16</v>
      </c>
      <c r="G71" s="665">
        <v>3734</v>
      </c>
      <c r="H71" s="665">
        <v>1</v>
      </c>
      <c r="I71" s="665">
        <v>233.375</v>
      </c>
      <c r="J71" s="665">
        <v>20</v>
      </c>
      <c r="K71" s="665">
        <v>4700</v>
      </c>
      <c r="L71" s="665">
        <v>1.2587038028923407</v>
      </c>
      <c r="M71" s="665">
        <v>235</v>
      </c>
      <c r="N71" s="665">
        <v>39</v>
      </c>
      <c r="O71" s="665">
        <v>9789</v>
      </c>
      <c r="P71" s="678">
        <v>2.6215854311730049</v>
      </c>
      <c r="Q71" s="666">
        <v>251</v>
      </c>
    </row>
    <row r="72" spans="1:17" ht="14.4" customHeight="1" x14ac:dyDescent="0.3">
      <c r="A72" s="661" t="s">
        <v>5590</v>
      </c>
      <c r="B72" s="662" t="s">
        <v>5311</v>
      </c>
      <c r="C72" s="662" t="s">
        <v>5308</v>
      </c>
      <c r="D72" s="662" t="s">
        <v>5408</v>
      </c>
      <c r="E72" s="662" t="s">
        <v>5409</v>
      </c>
      <c r="F72" s="665">
        <v>13</v>
      </c>
      <c r="G72" s="665">
        <v>1534</v>
      </c>
      <c r="H72" s="665">
        <v>1</v>
      </c>
      <c r="I72" s="665">
        <v>118</v>
      </c>
      <c r="J72" s="665">
        <v>8</v>
      </c>
      <c r="K72" s="665">
        <v>944</v>
      </c>
      <c r="L72" s="665">
        <v>0.61538461538461542</v>
      </c>
      <c r="M72" s="665">
        <v>118</v>
      </c>
      <c r="N72" s="665">
        <v>14</v>
      </c>
      <c r="O72" s="665">
        <v>1764</v>
      </c>
      <c r="P72" s="678">
        <v>1.1499348109517602</v>
      </c>
      <c r="Q72" s="666">
        <v>126</v>
      </c>
    </row>
    <row r="73" spans="1:17" ht="14.4" customHeight="1" x14ac:dyDescent="0.3">
      <c r="A73" s="661" t="s">
        <v>5590</v>
      </c>
      <c r="B73" s="662" t="s">
        <v>5311</v>
      </c>
      <c r="C73" s="662" t="s">
        <v>5308</v>
      </c>
      <c r="D73" s="662" t="s">
        <v>5416</v>
      </c>
      <c r="E73" s="662" t="s">
        <v>5417</v>
      </c>
      <c r="F73" s="665">
        <v>3</v>
      </c>
      <c r="G73" s="665">
        <v>978</v>
      </c>
      <c r="H73" s="665">
        <v>1</v>
      </c>
      <c r="I73" s="665">
        <v>326</v>
      </c>
      <c r="J73" s="665">
        <v>4</v>
      </c>
      <c r="K73" s="665">
        <v>1308</v>
      </c>
      <c r="L73" s="665">
        <v>1.3374233128834356</v>
      </c>
      <c r="M73" s="665">
        <v>327</v>
      </c>
      <c r="N73" s="665">
        <v>1</v>
      </c>
      <c r="O73" s="665">
        <v>333</v>
      </c>
      <c r="P73" s="678">
        <v>0.34049079754601225</v>
      </c>
      <c r="Q73" s="666">
        <v>333</v>
      </c>
    </row>
    <row r="74" spans="1:17" ht="14.4" customHeight="1" x14ac:dyDescent="0.3">
      <c r="A74" s="661" t="s">
        <v>5590</v>
      </c>
      <c r="B74" s="662" t="s">
        <v>5311</v>
      </c>
      <c r="C74" s="662" t="s">
        <v>5308</v>
      </c>
      <c r="D74" s="662" t="s">
        <v>5420</v>
      </c>
      <c r="E74" s="662" t="s">
        <v>5421</v>
      </c>
      <c r="F74" s="665"/>
      <c r="G74" s="665"/>
      <c r="H74" s="665"/>
      <c r="I74" s="665"/>
      <c r="J74" s="665">
        <v>1</v>
      </c>
      <c r="K74" s="665">
        <v>338</v>
      </c>
      <c r="L74" s="665"/>
      <c r="M74" s="665">
        <v>338</v>
      </c>
      <c r="N74" s="665">
        <v>1</v>
      </c>
      <c r="O74" s="665">
        <v>351</v>
      </c>
      <c r="P74" s="678"/>
      <c r="Q74" s="666">
        <v>351</v>
      </c>
    </row>
    <row r="75" spans="1:17" ht="14.4" customHeight="1" x14ac:dyDescent="0.3">
      <c r="A75" s="661" t="s">
        <v>5590</v>
      </c>
      <c r="B75" s="662" t="s">
        <v>5311</v>
      </c>
      <c r="C75" s="662" t="s">
        <v>5308</v>
      </c>
      <c r="D75" s="662" t="s">
        <v>5428</v>
      </c>
      <c r="E75" s="662" t="s">
        <v>5429</v>
      </c>
      <c r="F75" s="665">
        <v>2</v>
      </c>
      <c r="G75" s="665">
        <v>2332</v>
      </c>
      <c r="H75" s="665">
        <v>1</v>
      </c>
      <c r="I75" s="665">
        <v>1166</v>
      </c>
      <c r="J75" s="665">
        <v>1</v>
      </c>
      <c r="K75" s="665">
        <v>1168</v>
      </c>
      <c r="L75" s="665">
        <v>0.50085763293310459</v>
      </c>
      <c r="M75" s="665">
        <v>1168</v>
      </c>
      <c r="N75" s="665">
        <v>1</v>
      </c>
      <c r="O75" s="665">
        <v>1181</v>
      </c>
      <c r="P75" s="678">
        <v>0.50643224699828471</v>
      </c>
      <c r="Q75" s="666">
        <v>1181</v>
      </c>
    </row>
    <row r="76" spans="1:17" ht="14.4" customHeight="1" x14ac:dyDescent="0.3">
      <c r="A76" s="661" t="s">
        <v>5590</v>
      </c>
      <c r="B76" s="662" t="s">
        <v>5311</v>
      </c>
      <c r="C76" s="662" t="s">
        <v>5308</v>
      </c>
      <c r="D76" s="662" t="s">
        <v>5588</v>
      </c>
      <c r="E76" s="662" t="s">
        <v>5589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708</v>
      </c>
      <c r="P76" s="678"/>
      <c r="Q76" s="666">
        <v>708</v>
      </c>
    </row>
    <row r="77" spans="1:17" ht="14.4" customHeight="1" x14ac:dyDescent="0.3">
      <c r="A77" s="661" t="s">
        <v>5590</v>
      </c>
      <c r="B77" s="662" t="s">
        <v>5311</v>
      </c>
      <c r="C77" s="662" t="s">
        <v>5308</v>
      </c>
      <c r="D77" s="662" t="s">
        <v>5442</v>
      </c>
      <c r="E77" s="662" t="s">
        <v>5443</v>
      </c>
      <c r="F77" s="665">
        <v>2</v>
      </c>
      <c r="G77" s="665">
        <v>0</v>
      </c>
      <c r="H77" s="665"/>
      <c r="I77" s="665">
        <v>0</v>
      </c>
      <c r="J77" s="665">
        <v>3</v>
      </c>
      <c r="K77" s="665">
        <v>0</v>
      </c>
      <c r="L77" s="665"/>
      <c r="M77" s="665">
        <v>0</v>
      </c>
      <c r="N77" s="665"/>
      <c r="O77" s="665"/>
      <c r="P77" s="678"/>
      <c r="Q77" s="666"/>
    </row>
    <row r="78" spans="1:17" ht="14.4" customHeight="1" x14ac:dyDescent="0.3">
      <c r="A78" s="661" t="s">
        <v>5590</v>
      </c>
      <c r="B78" s="662" t="s">
        <v>5311</v>
      </c>
      <c r="C78" s="662" t="s">
        <v>5308</v>
      </c>
      <c r="D78" s="662" t="s">
        <v>5446</v>
      </c>
      <c r="E78" s="662" t="s">
        <v>5447</v>
      </c>
      <c r="F78" s="665">
        <v>3</v>
      </c>
      <c r="G78" s="665">
        <v>738</v>
      </c>
      <c r="H78" s="665">
        <v>1</v>
      </c>
      <c r="I78" s="665">
        <v>246</v>
      </c>
      <c r="J78" s="665">
        <v>1</v>
      </c>
      <c r="K78" s="665">
        <v>247</v>
      </c>
      <c r="L78" s="665">
        <v>0.33468834688346882</v>
      </c>
      <c r="M78" s="665">
        <v>247</v>
      </c>
      <c r="N78" s="665">
        <v>4</v>
      </c>
      <c r="O78" s="665">
        <v>1036</v>
      </c>
      <c r="P78" s="678">
        <v>1.4037940379403795</v>
      </c>
      <c r="Q78" s="666">
        <v>259</v>
      </c>
    </row>
    <row r="79" spans="1:17" ht="14.4" customHeight="1" x14ac:dyDescent="0.3">
      <c r="A79" s="661" t="s">
        <v>5590</v>
      </c>
      <c r="B79" s="662" t="s">
        <v>5311</v>
      </c>
      <c r="C79" s="662" t="s">
        <v>5308</v>
      </c>
      <c r="D79" s="662" t="s">
        <v>5450</v>
      </c>
      <c r="E79" s="662" t="s">
        <v>5451</v>
      </c>
      <c r="F79" s="665">
        <v>1</v>
      </c>
      <c r="G79" s="665">
        <v>82</v>
      </c>
      <c r="H79" s="665">
        <v>1</v>
      </c>
      <c r="I79" s="665">
        <v>82</v>
      </c>
      <c r="J79" s="665"/>
      <c r="K79" s="665"/>
      <c r="L79" s="665"/>
      <c r="M79" s="665"/>
      <c r="N79" s="665">
        <v>1</v>
      </c>
      <c r="O79" s="665">
        <v>86</v>
      </c>
      <c r="P79" s="678">
        <v>1.0487804878048781</v>
      </c>
      <c r="Q79" s="666">
        <v>86</v>
      </c>
    </row>
    <row r="80" spans="1:17" ht="14.4" customHeight="1" x14ac:dyDescent="0.3">
      <c r="A80" s="661" t="s">
        <v>5590</v>
      </c>
      <c r="B80" s="662" t="s">
        <v>5311</v>
      </c>
      <c r="C80" s="662" t="s">
        <v>5308</v>
      </c>
      <c r="D80" s="662" t="s">
        <v>5464</v>
      </c>
      <c r="E80" s="662" t="s">
        <v>5465</v>
      </c>
      <c r="F80" s="665">
        <v>3</v>
      </c>
      <c r="G80" s="665">
        <v>2829</v>
      </c>
      <c r="H80" s="665">
        <v>1</v>
      </c>
      <c r="I80" s="665">
        <v>943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5590</v>
      </c>
      <c r="B81" s="662" t="s">
        <v>5311</v>
      </c>
      <c r="C81" s="662" t="s">
        <v>5308</v>
      </c>
      <c r="D81" s="662" t="s">
        <v>5472</v>
      </c>
      <c r="E81" s="662" t="s">
        <v>5473</v>
      </c>
      <c r="F81" s="665">
        <v>20</v>
      </c>
      <c r="G81" s="665">
        <v>11620</v>
      </c>
      <c r="H81" s="665">
        <v>1</v>
      </c>
      <c r="I81" s="665">
        <v>581</v>
      </c>
      <c r="J81" s="665">
        <v>5</v>
      </c>
      <c r="K81" s="665">
        <v>2915</v>
      </c>
      <c r="L81" s="665">
        <v>0.25086058519793458</v>
      </c>
      <c r="M81" s="665">
        <v>583</v>
      </c>
      <c r="N81" s="665">
        <v>22</v>
      </c>
      <c r="O81" s="665">
        <v>13002</v>
      </c>
      <c r="P81" s="678">
        <v>1.118932874354561</v>
      </c>
      <c r="Q81" s="666">
        <v>591</v>
      </c>
    </row>
    <row r="82" spans="1:17" ht="14.4" customHeight="1" x14ac:dyDescent="0.3">
      <c r="A82" s="661" t="s">
        <v>5590</v>
      </c>
      <c r="B82" s="662" t="s">
        <v>5311</v>
      </c>
      <c r="C82" s="662" t="s">
        <v>5308</v>
      </c>
      <c r="D82" s="662" t="s">
        <v>5474</v>
      </c>
      <c r="E82" s="662" t="s">
        <v>5475</v>
      </c>
      <c r="F82" s="665">
        <v>2</v>
      </c>
      <c r="G82" s="665">
        <v>1516</v>
      </c>
      <c r="H82" s="665">
        <v>1</v>
      </c>
      <c r="I82" s="665">
        <v>758</v>
      </c>
      <c r="J82" s="665">
        <v>8</v>
      </c>
      <c r="K82" s="665">
        <v>6072</v>
      </c>
      <c r="L82" s="665">
        <v>4.0052770448548811</v>
      </c>
      <c r="M82" s="665">
        <v>759</v>
      </c>
      <c r="N82" s="665">
        <v>5</v>
      </c>
      <c r="O82" s="665">
        <v>3835</v>
      </c>
      <c r="P82" s="678">
        <v>2.5296833773087073</v>
      </c>
      <c r="Q82" s="666">
        <v>767</v>
      </c>
    </row>
    <row r="83" spans="1:17" ht="14.4" customHeight="1" x14ac:dyDescent="0.3">
      <c r="A83" s="661" t="s">
        <v>5590</v>
      </c>
      <c r="B83" s="662" t="s">
        <v>5311</v>
      </c>
      <c r="C83" s="662" t="s">
        <v>5308</v>
      </c>
      <c r="D83" s="662" t="s">
        <v>5484</v>
      </c>
      <c r="E83" s="662" t="s">
        <v>5485</v>
      </c>
      <c r="F83" s="665"/>
      <c r="G83" s="665"/>
      <c r="H83" s="665"/>
      <c r="I83" s="665"/>
      <c r="J83" s="665">
        <v>1</v>
      </c>
      <c r="K83" s="665">
        <v>114</v>
      </c>
      <c r="L83" s="665"/>
      <c r="M83" s="665">
        <v>114</v>
      </c>
      <c r="N83" s="665">
        <v>2</v>
      </c>
      <c r="O83" s="665">
        <v>244</v>
      </c>
      <c r="P83" s="678"/>
      <c r="Q83" s="666">
        <v>122</v>
      </c>
    </row>
    <row r="84" spans="1:17" ht="14.4" customHeight="1" x14ac:dyDescent="0.3">
      <c r="A84" s="661" t="s">
        <v>5590</v>
      </c>
      <c r="B84" s="662" t="s">
        <v>5311</v>
      </c>
      <c r="C84" s="662" t="s">
        <v>5308</v>
      </c>
      <c r="D84" s="662" t="s">
        <v>5532</v>
      </c>
      <c r="E84" s="662" t="s">
        <v>5533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43</v>
      </c>
      <c r="P84" s="678"/>
      <c r="Q84" s="666">
        <v>43</v>
      </c>
    </row>
    <row r="85" spans="1:17" ht="14.4" customHeight="1" x14ac:dyDescent="0.3">
      <c r="A85" s="661" t="s">
        <v>5590</v>
      </c>
      <c r="B85" s="662" t="s">
        <v>5311</v>
      </c>
      <c r="C85" s="662" t="s">
        <v>5308</v>
      </c>
      <c r="D85" s="662" t="s">
        <v>5500</v>
      </c>
      <c r="E85" s="662" t="s">
        <v>5501</v>
      </c>
      <c r="F85" s="665">
        <v>8</v>
      </c>
      <c r="G85" s="665">
        <v>2776</v>
      </c>
      <c r="H85" s="665">
        <v>1</v>
      </c>
      <c r="I85" s="665">
        <v>347</v>
      </c>
      <c r="J85" s="665">
        <v>3</v>
      </c>
      <c r="K85" s="665">
        <v>1047</v>
      </c>
      <c r="L85" s="665">
        <v>0.37716138328530258</v>
      </c>
      <c r="M85" s="665">
        <v>349</v>
      </c>
      <c r="N85" s="665">
        <v>27</v>
      </c>
      <c r="O85" s="665">
        <v>10044</v>
      </c>
      <c r="P85" s="678">
        <v>3.6181556195965419</v>
      </c>
      <c r="Q85" s="666">
        <v>372</v>
      </c>
    </row>
    <row r="86" spans="1:17" ht="14.4" customHeight="1" x14ac:dyDescent="0.3">
      <c r="A86" s="661" t="s">
        <v>5590</v>
      </c>
      <c r="B86" s="662" t="s">
        <v>5311</v>
      </c>
      <c r="C86" s="662" t="s">
        <v>5308</v>
      </c>
      <c r="D86" s="662" t="s">
        <v>5502</v>
      </c>
      <c r="E86" s="662" t="s">
        <v>5503</v>
      </c>
      <c r="F86" s="665">
        <v>13</v>
      </c>
      <c r="G86" s="665">
        <v>18180</v>
      </c>
      <c r="H86" s="665">
        <v>1</v>
      </c>
      <c r="I86" s="665">
        <v>1398.4615384615386</v>
      </c>
      <c r="J86" s="665">
        <v>15</v>
      </c>
      <c r="K86" s="665">
        <v>21030</v>
      </c>
      <c r="L86" s="665">
        <v>1.1567656765676568</v>
      </c>
      <c r="M86" s="665">
        <v>1402</v>
      </c>
      <c r="N86" s="665">
        <v>15</v>
      </c>
      <c r="O86" s="665">
        <v>21225</v>
      </c>
      <c r="P86" s="678">
        <v>1.1674917491749175</v>
      </c>
      <c r="Q86" s="666">
        <v>1415</v>
      </c>
    </row>
    <row r="87" spans="1:17" ht="14.4" customHeight="1" x14ac:dyDescent="0.3">
      <c r="A87" s="661" t="s">
        <v>5590</v>
      </c>
      <c r="B87" s="662" t="s">
        <v>5311</v>
      </c>
      <c r="C87" s="662" t="s">
        <v>5308</v>
      </c>
      <c r="D87" s="662" t="s">
        <v>5504</v>
      </c>
      <c r="E87" s="662" t="s">
        <v>5505</v>
      </c>
      <c r="F87" s="665">
        <v>30</v>
      </c>
      <c r="G87" s="665">
        <v>10704</v>
      </c>
      <c r="H87" s="665">
        <v>1</v>
      </c>
      <c r="I87" s="665">
        <v>356.8</v>
      </c>
      <c r="J87" s="665">
        <v>17</v>
      </c>
      <c r="K87" s="665">
        <v>6086</v>
      </c>
      <c r="L87" s="665">
        <v>0.56857249626307926</v>
      </c>
      <c r="M87" s="665">
        <v>358</v>
      </c>
      <c r="N87" s="665">
        <v>28</v>
      </c>
      <c r="O87" s="665">
        <v>10136</v>
      </c>
      <c r="P87" s="678">
        <v>0.94693572496263079</v>
      </c>
      <c r="Q87" s="666">
        <v>362</v>
      </c>
    </row>
    <row r="88" spans="1:17" ht="14.4" customHeight="1" x14ac:dyDescent="0.3">
      <c r="A88" s="661" t="s">
        <v>5590</v>
      </c>
      <c r="B88" s="662" t="s">
        <v>5311</v>
      </c>
      <c r="C88" s="662" t="s">
        <v>5308</v>
      </c>
      <c r="D88" s="662" t="s">
        <v>5520</v>
      </c>
      <c r="E88" s="662" t="s">
        <v>5521</v>
      </c>
      <c r="F88" s="665">
        <v>1</v>
      </c>
      <c r="G88" s="665">
        <v>1018</v>
      </c>
      <c r="H88" s="665">
        <v>1</v>
      </c>
      <c r="I88" s="665">
        <v>1018</v>
      </c>
      <c r="J88" s="665">
        <v>1</v>
      </c>
      <c r="K88" s="665">
        <v>1022</v>
      </c>
      <c r="L88" s="665">
        <v>1.0039292730844793</v>
      </c>
      <c r="M88" s="665">
        <v>1022</v>
      </c>
      <c r="N88" s="665"/>
      <c r="O88" s="665"/>
      <c r="P88" s="678"/>
      <c r="Q88" s="666"/>
    </row>
    <row r="89" spans="1:17" ht="14.4" customHeight="1" x14ac:dyDescent="0.3">
      <c r="A89" s="661" t="s">
        <v>5590</v>
      </c>
      <c r="B89" s="662" t="s">
        <v>5543</v>
      </c>
      <c r="C89" s="662" t="s">
        <v>5308</v>
      </c>
      <c r="D89" s="662" t="s">
        <v>5406</v>
      </c>
      <c r="E89" s="662" t="s">
        <v>5407</v>
      </c>
      <c r="F89" s="665">
        <v>1</v>
      </c>
      <c r="G89" s="665">
        <v>232</v>
      </c>
      <c r="H89" s="665">
        <v>1</v>
      </c>
      <c r="I89" s="665">
        <v>232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5590</v>
      </c>
      <c r="B90" s="662" t="s">
        <v>5543</v>
      </c>
      <c r="C90" s="662" t="s">
        <v>5308</v>
      </c>
      <c r="D90" s="662" t="s">
        <v>5472</v>
      </c>
      <c r="E90" s="662" t="s">
        <v>5473</v>
      </c>
      <c r="F90" s="665">
        <v>2</v>
      </c>
      <c r="G90" s="665">
        <v>1160</v>
      </c>
      <c r="H90" s="665">
        <v>1</v>
      </c>
      <c r="I90" s="665">
        <v>580</v>
      </c>
      <c r="J90" s="665">
        <v>4</v>
      </c>
      <c r="K90" s="665">
        <v>2332</v>
      </c>
      <c r="L90" s="665">
        <v>2.010344827586207</v>
      </c>
      <c r="M90" s="665">
        <v>583</v>
      </c>
      <c r="N90" s="665"/>
      <c r="O90" s="665"/>
      <c r="P90" s="678"/>
      <c r="Q90" s="666"/>
    </row>
    <row r="91" spans="1:17" ht="14.4" customHeight="1" x14ac:dyDescent="0.3">
      <c r="A91" s="661" t="s">
        <v>5590</v>
      </c>
      <c r="B91" s="662" t="s">
        <v>5543</v>
      </c>
      <c r="C91" s="662" t="s">
        <v>5308</v>
      </c>
      <c r="D91" s="662" t="s">
        <v>5502</v>
      </c>
      <c r="E91" s="662" t="s">
        <v>5503</v>
      </c>
      <c r="F91" s="665">
        <v>1</v>
      </c>
      <c r="G91" s="665">
        <v>1392</v>
      </c>
      <c r="H91" s="665">
        <v>1</v>
      </c>
      <c r="I91" s="665">
        <v>1392</v>
      </c>
      <c r="J91" s="665">
        <v>4</v>
      </c>
      <c r="K91" s="665">
        <v>5608</v>
      </c>
      <c r="L91" s="665">
        <v>4.0287356321839081</v>
      </c>
      <c r="M91" s="665">
        <v>1402</v>
      </c>
      <c r="N91" s="665">
        <v>2</v>
      </c>
      <c r="O91" s="665">
        <v>2830</v>
      </c>
      <c r="P91" s="678">
        <v>2.0330459770114944</v>
      </c>
      <c r="Q91" s="666">
        <v>1415</v>
      </c>
    </row>
    <row r="92" spans="1:17" ht="14.4" customHeight="1" x14ac:dyDescent="0.3">
      <c r="A92" s="661" t="s">
        <v>5590</v>
      </c>
      <c r="B92" s="662" t="s">
        <v>5543</v>
      </c>
      <c r="C92" s="662" t="s">
        <v>5308</v>
      </c>
      <c r="D92" s="662" t="s">
        <v>5504</v>
      </c>
      <c r="E92" s="662" t="s">
        <v>5505</v>
      </c>
      <c r="F92" s="665">
        <v>3</v>
      </c>
      <c r="G92" s="665">
        <v>1069</v>
      </c>
      <c r="H92" s="665">
        <v>1</v>
      </c>
      <c r="I92" s="665">
        <v>356.33333333333331</v>
      </c>
      <c r="J92" s="665">
        <v>6</v>
      </c>
      <c r="K92" s="665">
        <v>2148</v>
      </c>
      <c r="L92" s="665">
        <v>2.0093545369504211</v>
      </c>
      <c r="M92" s="665">
        <v>358</v>
      </c>
      <c r="N92" s="665">
        <v>1</v>
      </c>
      <c r="O92" s="665">
        <v>362</v>
      </c>
      <c r="P92" s="678">
        <v>0.33863423760523853</v>
      </c>
      <c r="Q92" s="666">
        <v>362</v>
      </c>
    </row>
    <row r="93" spans="1:17" ht="14.4" customHeight="1" x14ac:dyDescent="0.3">
      <c r="A93" s="661" t="s">
        <v>5590</v>
      </c>
      <c r="B93" s="662" t="s">
        <v>5546</v>
      </c>
      <c r="C93" s="662" t="s">
        <v>5308</v>
      </c>
      <c r="D93" s="662" t="s">
        <v>5434</v>
      </c>
      <c r="E93" s="662" t="s">
        <v>5435</v>
      </c>
      <c r="F93" s="665">
        <v>1</v>
      </c>
      <c r="G93" s="665">
        <v>1119</v>
      </c>
      <c r="H93" s="665">
        <v>1</v>
      </c>
      <c r="I93" s="665">
        <v>1119</v>
      </c>
      <c r="J93" s="665">
        <v>1</v>
      </c>
      <c r="K93" s="665">
        <v>1121</v>
      </c>
      <c r="L93" s="665">
        <v>1.0017873100983021</v>
      </c>
      <c r="M93" s="665">
        <v>1121</v>
      </c>
      <c r="N93" s="665">
        <v>2</v>
      </c>
      <c r="O93" s="665">
        <v>2272</v>
      </c>
      <c r="P93" s="678">
        <v>2.0303842716711351</v>
      </c>
      <c r="Q93" s="666">
        <v>1136</v>
      </c>
    </row>
    <row r="94" spans="1:17" ht="14.4" customHeight="1" x14ac:dyDescent="0.3">
      <c r="A94" s="661" t="s">
        <v>5590</v>
      </c>
      <c r="B94" s="662" t="s">
        <v>5546</v>
      </c>
      <c r="C94" s="662" t="s">
        <v>5308</v>
      </c>
      <c r="D94" s="662" t="s">
        <v>5530</v>
      </c>
      <c r="E94" s="662" t="s">
        <v>5531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265</v>
      </c>
      <c r="P94" s="678"/>
      <c r="Q94" s="666">
        <v>265</v>
      </c>
    </row>
    <row r="95" spans="1:17" ht="14.4" customHeight="1" x14ac:dyDescent="0.3">
      <c r="A95" s="661" t="s">
        <v>5590</v>
      </c>
      <c r="B95" s="662" t="s">
        <v>5546</v>
      </c>
      <c r="C95" s="662" t="s">
        <v>5308</v>
      </c>
      <c r="D95" s="662" t="s">
        <v>5553</v>
      </c>
      <c r="E95" s="662" t="s">
        <v>5554</v>
      </c>
      <c r="F95" s="665">
        <v>1</v>
      </c>
      <c r="G95" s="665">
        <v>5578</v>
      </c>
      <c r="H95" s="665">
        <v>1</v>
      </c>
      <c r="I95" s="665">
        <v>5578</v>
      </c>
      <c r="J95" s="665"/>
      <c r="K95" s="665"/>
      <c r="L95" s="665"/>
      <c r="M95" s="665"/>
      <c r="N95" s="665">
        <v>1</v>
      </c>
      <c r="O95" s="665">
        <v>5597</v>
      </c>
      <c r="P95" s="678">
        <v>1.0034062387952671</v>
      </c>
      <c r="Q95" s="666">
        <v>5597</v>
      </c>
    </row>
    <row r="96" spans="1:17" ht="14.4" customHeight="1" x14ac:dyDescent="0.3">
      <c r="A96" s="661" t="s">
        <v>5590</v>
      </c>
      <c r="B96" s="662" t="s">
        <v>5546</v>
      </c>
      <c r="C96" s="662" t="s">
        <v>5308</v>
      </c>
      <c r="D96" s="662" t="s">
        <v>5506</v>
      </c>
      <c r="E96" s="662" t="s">
        <v>5507</v>
      </c>
      <c r="F96" s="665"/>
      <c r="G96" s="665"/>
      <c r="H96" s="665"/>
      <c r="I96" s="665"/>
      <c r="J96" s="665"/>
      <c r="K96" s="665"/>
      <c r="L96" s="665"/>
      <c r="M96" s="665"/>
      <c r="N96" s="665">
        <v>2</v>
      </c>
      <c r="O96" s="665">
        <v>972</v>
      </c>
      <c r="P96" s="678"/>
      <c r="Q96" s="666">
        <v>486</v>
      </c>
    </row>
    <row r="97" spans="1:17" ht="14.4" customHeight="1" x14ac:dyDescent="0.3">
      <c r="A97" s="661" t="s">
        <v>5593</v>
      </c>
      <c r="B97" s="662" t="s">
        <v>5311</v>
      </c>
      <c r="C97" s="662" t="s">
        <v>5312</v>
      </c>
      <c r="D97" s="662" t="s">
        <v>5324</v>
      </c>
      <c r="E97" s="662" t="s">
        <v>2343</v>
      </c>
      <c r="F97" s="665"/>
      <c r="G97" s="665"/>
      <c r="H97" s="665"/>
      <c r="I97" s="665"/>
      <c r="J97" s="665">
        <v>0.2</v>
      </c>
      <c r="K97" s="665">
        <v>885.4</v>
      </c>
      <c r="L97" s="665"/>
      <c r="M97" s="665">
        <v>4427</v>
      </c>
      <c r="N97" s="665">
        <v>1.2000000000000002</v>
      </c>
      <c r="O97" s="665">
        <v>5445.08</v>
      </c>
      <c r="P97" s="678"/>
      <c r="Q97" s="666">
        <v>4537.5666666666657</v>
      </c>
    </row>
    <row r="98" spans="1:17" ht="14.4" customHeight="1" x14ac:dyDescent="0.3">
      <c r="A98" s="661" t="s">
        <v>5593</v>
      </c>
      <c r="B98" s="662" t="s">
        <v>5311</v>
      </c>
      <c r="C98" s="662" t="s">
        <v>5341</v>
      </c>
      <c r="D98" s="662" t="s">
        <v>5360</v>
      </c>
      <c r="E98" s="662" t="s">
        <v>5361</v>
      </c>
      <c r="F98" s="665"/>
      <c r="G98" s="665"/>
      <c r="H98" s="665"/>
      <c r="I98" s="665"/>
      <c r="J98" s="665">
        <v>2</v>
      </c>
      <c r="K98" s="665">
        <v>817.48</v>
      </c>
      <c r="L98" s="665"/>
      <c r="M98" s="665">
        <v>408.74</v>
      </c>
      <c r="N98" s="665"/>
      <c r="O98" s="665"/>
      <c r="P98" s="678"/>
      <c r="Q98" s="666"/>
    </row>
    <row r="99" spans="1:17" ht="14.4" customHeight="1" x14ac:dyDescent="0.3">
      <c r="A99" s="661" t="s">
        <v>5593</v>
      </c>
      <c r="B99" s="662" t="s">
        <v>5311</v>
      </c>
      <c r="C99" s="662" t="s">
        <v>5341</v>
      </c>
      <c r="D99" s="662" t="s">
        <v>5362</v>
      </c>
      <c r="E99" s="662" t="s">
        <v>5363</v>
      </c>
      <c r="F99" s="665"/>
      <c r="G99" s="665"/>
      <c r="H99" s="665"/>
      <c r="I99" s="665"/>
      <c r="J99" s="665">
        <v>2</v>
      </c>
      <c r="K99" s="665">
        <v>404.8</v>
      </c>
      <c r="L99" s="665"/>
      <c r="M99" s="665">
        <v>202.4</v>
      </c>
      <c r="N99" s="665">
        <v>2</v>
      </c>
      <c r="O99" s="665">
        <v>404.8</v>
      </c>
      <c r="P99" s="678"/>
      <c r="Q99" s="666">
        <v>202.4</v>
      </c>
    </row>
    <row r="100" spans="1:17" ht="14.4" customHeight="1" x14ac:dyDescent="0.3">
      <c r="A100" s="661" t="s">
        <v>5593</v>
      </c>
      <c r="B100" s="662" t="s">
        <v>5311</v>
      </c>
      <c r="C100" s="662" t="s">
        <v>5341</v>
      </c>
      <c r="D100" s="662" t="s">
        <v>5366</v>
      </c>
      <c r="E100" s="662" t="s">
        <v>5367</v>
      </c>
      <c r="F100" s="665">
        <v>2</v>
      </c>
      <c r="G100" s="665">
        <v>3330</v>
      </c>
      <c r="H100" s="665">
        <v>1</v>
      </c>
      <c r="I100" s="665">
        <v>1665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5593</v>
      </c>
      <c r="B101" s="662" t="s">
        <v>5311</v>
      </c>
      <c r="C101" s="662" t="s">
        <v>5341</v>
      </c>
      <c r="D101" s="662" t="s">
        <v>5370</v>
      </c>
      <c r="E101" s="662" t="s">
        <v>5371</v>
      </c>
      <c r="F101" s="665"/>
      <c r="G101" s="665"/>
      <c r="H101" s="665"/>
      <c r="I101" s="665"/>
      <c r="J101" s="665">
        <v>2</v>
      </c>
      <c r="K101" s="665">
        <v>1480</v>
      </c>
      <c r="L101" s="665"/>
      <c r="M101" s="665">
        <v>740</v>
      </c>
      <c r="N101" s="665"/>
      <c r="O101" s="665"/>
      <c r="P101" s="678"/>
      <c r="Q101" s="666"/>
    </row>
    <row r="102" spans="1:17" ht="14.4" customHeight="1" x14ac:dyDescent="0.3">
      <c r="A102" s="661" t="s">
        <v>5593</v>
      </c>
      <c r="B102" s="662" t="s">
        <v>5311</v>
      </c>
      <c r="C102" s="662" t="s">
        <v>5341</v>
      </c>
      <c r="D102" s="662" t="s">
        <v>5376</v>
      </c>
      <c r="E102" s="662" t="s">
        <v>5377</v>
      </c>
      <c r="F102" s="665"/>
      <c r="G102" s="665"/>
      <c r="H102" s="665"/>
      <c r="I102" s="665"/>
      <c r="J102" s="665">
        <v>1</v>
      </c>
      <c r="K102" s="665">
        <v>1396.5</v>
      </c>
      <c r="L102" s="665"/>
      <c r="M102" s="665">
        <v>1396.5</v>
      </c>
      <c r="N102" s="665"/>
      <c r="O102" s="665"/>
      <c r="P102" s="678"/>
      <c r="Q102" s="666"/>
    </row>
    <row r="103" spans="1:17" ht="14.4" customHeight="1" x14ac:dyDescent="0.3">
      <c r="A103" s="661" t="s">
        <v>5593</v>
      </c>
      <c r="B103" s="662" t="s">
        <v>5311</v>
      </c>
      <c r="C103" s="662" t="s">
        <v>5341</v>
      </c>
      <c r="D103" s="662" t="s">
        <v>5380</v>
      </c>
      <c r="E103" s="662"/>
      <c r="F103" s="665"/>
      <c r="G103" s="665"/>
      <c r="H103" s="665"/>
      <c r="I103" s="665"/>
      <c r="J103" s="665">
        <v>2</v>
      </c>
      <c r="K103" s="665">
        <v>1697.56</v>
      </c>
      <c r="L103" s="665"/>
      <c r="M103" s="665">
        <v>848.78</v>
      </c>
      <c r="N103" s="665"/>
      <c r="O103" s="665"/>
      <c r="P103" s="678"/>
      <c r="Q103" s="666"/>
    </row>
    <row r="104" spans="1:17" ht="14.4" customHeight="1" x14ac:dyDescent="0.3">
      <c r="A104" s="661" t="s">
        <v>5593</v>
      </c>
      <c r="B104" s="662" t="s">
        <v>5311</v>
      </c>
      <c r="C104" s="662" t="s">
        <v>5308</v>
      </c>
      <c r="D104" s="662" t="s">
        <v>5309</v>
      </c>
      <c r="E104" s="662" t="s">
        <v>5310</v>
      </c>
      <c r="F104" s="665">
        <v>16</v>
      </c>
      <c r="G104" s="665">
        <v>550</v>
      </c>
      <c r="H104" s="665">
        <v>1</v>
      </c>
      <c r="I104" s="665">
        <v>34.375</v>
      </c>
      <c r="J104" s="665">
        <v>15</v>
      </c>
      <c r="K104" s="665">
        <v>525</v>
      </c>
      <c r="L104" s="665">
        <v>0.95454545454545459</v>
      </c>
      <c r="M104" s="665">
        <v>35</v>
      </c>
      <c r="N104" s="665">
        <v>9</v>
      </c>
      <c r="O104" s="665">
        <v>333</v>
      </c>
      <c r="P104" s="678">
        <v>0.60545454545454547</v>
      </c>
      <c r="Q104" s="666">
        <v>37</v>
      </c>
    </row>
    <row r="105" spans="1:17" ht="14.4" customHeight="1" x14ac:dyDescent="0.3">
      <c r="A105" s="661" t="s">
        <v>5593</v>
      </c>
      <c r="B105" s="662" t="s">
        <v>5311</v>
      </c>
      <c r="C105" s="662" t="s">
        <v>5308</v>
      </c>
      <c r="D105" s="662" t="s">
        <v>5406</v>
      </c>
      <c r="E105" s="662" t="s">
        <v>5407</v>
      </c>
      <c r="F105" s="665">
        <v>5</v>
      </c>
      <c r="G105" s="665">
        <v>1166</v>
      </c>
      <c r="H105" s="665">
        <v>1</v>
      </c>
      <c r="I105" s="665">
        <v>233.2</v>
      </c>
      <c r="J105" s="665">
        <v>5</v>
      </c>
      <c r="K105" s="665">
        <v>1175</v>
      </c>
      <c r="L105" s="665">
        <v>1.0077186963979416</v>
      </c>
      <c r="M105" s="665">
        <v>235</v>
      </c>
      <c r="N105" s="665">
        <v>4</v>
      </c>
      <c r="O105" s="665">
        <v>1004</v>
      </c>
      <c r="P105" s="678">
        <v>0.86106346483704976</v>
      </c>
      <c r="Q105" s="666">
        <v>251</v>
      </c>
    </row>
    <row r="106" spans="1:17" ht="14.4" customHeight="1" x14ac:dyDescent="0.3">
      <c r="A106" s="661" t="s">
        <v>5593</v>
      </c>
      <c r="B106" s="662" t="s">
        <v>5311</v>
      </c>
      <c r="C106" s="662" t="s">
        <v>5308</v>
      </c>
      <c r="D106" s="662" t="s">
        <v>5408</v>
      </c>
      <c r="E106" s="662" t="s">
        <v>5409</v>
      </c>
      <c r="F106" s="665">
        <v>8</v>
      </c>
      <c r="G106" s="665">
        <v>938</v>
      </c>
      <c r="H106" s="665">
        <v>1</v>
      </c>
      <c r="I106" s="665">
        <v>117.25</v>
      </c>
      <c r="J106" s="665">
        <v>3</v>
      </c>
      <c r="K106" s="665">
        <v>354</v>
      </c>
      <c r="L106" s="665">
        <v>0.37739872068230279</v>
      </c>
      <c r="M106" s="665">
        <v>118</v>
      </c>
      <c r="N106" s="665">
        <v>7</v>
      </c>
      <c r="O106" s="665">
        <v>882</v>
      </c>
      <c r="P106" s="678">
        <v>0.94029850746268662</v>
      </c>
      <c r="Q106" s="666">
        <v>126</v>
      </c>
    </row>
    <row r="107" spans="1:17" ht="14.4" customHeight="1" x14ac:dyDescent="0.3">
      <c r="A107" s="661" t="s">
        <v>5593</v>
      </c>
      <c r="B107" s="662" t="s">
        <v>5311</v>
      </c>
      <c r="C107" s="662" t="s">
        <v>5308</v>
      </c>
      <c r="D107" s="662" t="s">
        <v>5416</v>
      </c>
      <c r="E107" s="662" t="s">
        <v>5417</v>
      </c>
      <c r="F107" s="665"/>
      <c r="G107" s="665"/>
      <c r="H107" s="665"/>
      <c r="I107" s="665"/>
      <c r="J107" s="665">
        <v>2</v>
      </c>
      <c r="K107" s="665">
        <v>654</v>
      </c>
      <c r="L107" s="665"/>
      <c r="M107" s="665">
        <v>327</v>
      </c>
      <c r="N107" s="665">
        <v>2</v>
      </c>
      <c r="O107" s="665">
        <v>666</v>
      </c>
      <c r="P107" s="678"/>
      <c r="Q107" s="666">
        <v>333</v>
      </c>
    </row>
    <row r="108" spans="1:17" ht="14.4" customHeight="1" x14ac:dyDescent="0.3">
      <c r="A108" s="661" t="s">
        <v>5593</v>
      </c>
      <c r="B108" s="662" t="s">
        <v>5311</v>
      </c>
      <c r="C108" s="662" t="s">
        <v>5308</v>
      </c>
      <c r="D108" s="662" t="s">
        <v>5420</v>
      </c>
      <c r="E108" s="662" t="s">
        <v>5421</v>
      </c>
      <c r="F108" s="665">
        <v>1</v>
      </c>
      <c r="G108" s="665">
        <v>336</v>
      </c>
      <c r="H108" s="665">
        <v>1</v>
      </c>
      <c r="I108" s="665">
        <v>336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5593</v>
      </c>
      <c r="B109" s="662" t="s">
        <v>5311</v>
      </c>
      <c r="C109" s="662" t="s">
        <v>5308</v>
      </c>
      <c r="D109" s="662" t="s">
        <v>5588</v>
      </c>
      <c r="E109" s="662" t="s">
        <v>5589</v>
      </c>
      <c r="F109" s="665"/>
      <c r="G109" s="665"/>
      <c r="H109" s="665"/>
      <c r="I109" s="665"/>
      <c r="J109" s="665">
        <v>2</v>
      </c>
      <c r="K109" s="665">
        <v>1368</v>
      </c>
      <c r="L109" s="665"/>
      <c r="M109" s="665">
        <v>684</v>
      </c>
      <c r="N109" s="665"/>
      <c r="O109" s="665"/>
      <c r="P109" s="678"/>
      <c r="Q109" s="666"/>
    </row>
    <row r="110" spans="1:17" ht="14.4" customHeight="1" x14ac:dyDescent="0.3">
      <c r="A110" s="661" t="s">
        <v>5593</v>
      </c>
      <c r="B110" s="662" t="s">
        <v>5311</v>
      </c>
      <c r="C110" s="662" t="s">
        <v>5308</v>
      </c>
      <c r="D110" s="662" t="s">
        <v>5442</v>
      </c>
      <c r="E110" s="662" t="s">
        <v>5443</v>
      </c>
      <c r="F110" s="665">
        <v>1</v>
      </c>
      <c r="G110" s="665">
        <v>0</v>
      </c>
      <c r="H110" s="665"/>
      <c r="I110" s="665">
        <v>0</v>
      </c>
      <c r="J110" s="665">
        <v>4</v>
      </c>
      <c r="K110" s="665">
        <v>100</v>
      </c>
      <c r="L110" s="665"/>
      <c r="M110" s="665">
        <v>25</v>
      </c>
      <c r="N110" s="665">
        <v>1</v>
      </c>
      <c r="O110" s="665">
        <v>33.33</v>
      </c>
      <c r="P110" s="678"/>
      <c r="Q110" s="666">
        <v>33.33</v>
      </c>
    </row>
    <row r="111" spans="1:17" ht="14.4" customHeight="1" x14ac:dyDescent="0.3">
      <c r="A111" s="661" t="s">
        <v>5593</v>
      </c>
      <c r="B111" s="662" t="s">
        <v>5311</v>
      </c>
      <c r="C111" s="662" t="s">
        <v>5308</v>
      </c>
      <c r="D111" s="662" t="s">
        <v>5446</v>
      </c>
      <c r="E111" s="662" t="s">
        <v>5447</v>
      </c>
      <c r="F111" s="665"/>
      <c r="G111" s="665"/>
      <c r="H111" s="665"/>
      <c r="I111" s="665"/>
      <c r="J111" s="665">
        <v>3</v>
      </c>
      <c r="K111" s="665">
        <v>741</v>
      </c>
      <c r="L111" s="665"/>
      <c r="M111" s="665">
        <v>247</v>
      </c>
      <c r="N111" s="665">
        <v>2</v>
      </c>
      <c r="O111" s="665">
        <v>518</v>
      </c>
      <c r="P111" s="678"/>
      <c r="Q111" s="666">
        <v>259</v>
      </c>
    </row>
    <row r="112" spans="1:17" ht="14.4" customHeight="1" x14ac:dyDescent="0.3">
      <c r="A112" s="661" t="s">
        <v>5593</v>
      </c>
      <c r="B112" s="662" t="s">
        <v>5311</v>
      </c>
      <c r="C112" s="662" t="s">
        <v>5308</v>
      </c>
      <c r="D112" s="662" t="s">
        <v>5450</v>
      </c>
      <c r="E112" s="662" t="s">
        <v>5451</v>
      </c>
      <c r="F112" s="665"/>
      <c r="G112" s="665"/>
      <c r="H112" s="665"/>
      <c r="I112" s="665"/>
      <c r="J112" s="665">
        <v>1</v>
      </c>
      <c r="K112" s="665">
        <v>82</v>
      </c>
      <c r="L112" s="665"/>
      <c r="M112" s="665">
        <v>82</v>
      </c>
      <c r="N112" s="665">
        <v>1</v>
      </c>
      <c r="O112" s="665">
        <v>86</v>
      </c>
      <c r="P112" s="678"/>
      <c r="Q112" s="666">
        <v>86</v>
      </c>
    </row>
    <row r="113" spans="1:17" ht="14.4" customHeight="1" x14ac:dyDescent="0.3">
      <c r="A113" s="661" t="s">
        <v>5593</v>
      </c>
      <c r="B113" s="662" t="s">
        <v>5311</v>
      </c>
      <c r="C113" s="662" t="s">
        <v>5308</v>
      </c>
      <c r="D113" s="662" t="s">
        <v>5472</v>
      </c>
      <c r="E113" s="662" t="s">
        <v>5473</v>
      </c>
      <c r="F113" s="665">
        <v>6</v>
      </c>
      <c r="G113" s="665">
        <v>3484</v>
      </c>
      <c r="H113" s="665">
        <v>1</v>
      </c>
      <c r="I113" s="665">
        <v>580.66666666666663</v>
      </c>
      <c r="J113" s="665">
        <v>3</v>
      </c>
      <c r="K113" s="665">
        <v>1749</v>
      </c>
      <c r="L113" s="665">
        <v>0.50200918484500578</v>
      </c>
      <c r="M113" s="665">
        <v>583</v>
      </c>
      <c r="N113" s="665">
        <v>1</v>
      </c>
      <c r="O113" s="665">
        <v>591</v>
      </c>
      <c r="P113" s="678">
        <v>0.16963260619977039</v>
      </c>
      <c r="Q113" s="666">
        <v>591</v>
      </c>
    </row>
    <row r="114" spans="1:17" ht="14.4" customHeight="1" x14ac:dyDescent="0.3">
      <c r="A114" s="661" t="s">
        <v>5593</v>
      </c>
      <c r="B114" s="662" t="s">
        <v>5311</v>
      </c>
      <c r="C114" s="662" t="s">
        <v>5308</v>
      </c>
      <c r="D114" s="662" t="s">
        <v>5474</v>
      </c>
      <c r="E114" s="662" t="s">
        <v>5475</v>
      </c>
      <c r="F114" s="665">
        <v>3</v>
      </c>
      <c r="G114" s="665">
        <v>2274</v>
      </c>
      <c r="H114" s="665">
        <v>1</v>
      </c>
      <c r="I114" s="665">
        <v>758</v>
      </c>
      <c r="J114" s="665">
        <v>2</v>
      </c>
      <c r="K114" s="665">
        <v>1518</v>
      </c>
      <c r="L114" s="665">
        <v>0.66754617414248019</v>
      </c>
      <c r="M114" s="665">
        <v>759</v>
      </c>
      <c r="N114" s="665">
        <v>1</v>
      </c>
      <c r="O114" s="665">
        <v>767</v>
      </c>
      <c r="P114" s="678">
        <v>0.33729111697449426</v>
      </c>
      <c r="Q114" s="666">
        <v>767</v>
      </c>
    </row>
    <row r="115" spans="1:17" ht="14.4" customHeight="1" x14ac:dyDescent="0.3">
      <c r="A115" s="661" t="s">
        <v>5593</v>
      </c>
      <c r="B115" s="662" t="s">
        <v>5311</v>
      </c>
      <c r="C115" s="662" t="s">
        <v>5308</v>
      </c>
      <c r="D115" s="662" t="s">
        <v>5484</v>
      </c>
      <c r="E115" s="662" t="s">
        <v>5485</v>
      </c>
      <c r="F115" s="665"/>
      <c r="G115" s="665"/>
      <c r="H115" s="665"/>
      <c r="I115" s="665"/>
      <c r="J115" s="665">
        <v>1</v>
      </c>
      <c r="K115" s="665">
        <v>114</v>
      </c>
      <c r="L115" s="665"/>
      <c r="M115" s="665">
        <v>114</v>
      </c>
      <c r="N115" s="665"/>
      <c r="O115" s="665"/>
      <c r="P115" s="678"/>
      <c r="Q115" s="666"/>
    </row>
    <row r="116" spans="1:17" ht="14.4" customHeight="1" x14ac:dyDescent="0.3">
      <c r="A116" s="661" t="s">
        <v>5593</v>
      </c>
      <c r="B116" s="662" t="s">
        <v>5311</v>
      </c>
      <c r="C116" s="662" t="s">
        <v>5308</v>
      </c>
      <c r="D116" s="662" t="s">
        <v>5490</v>
      </c>
      <c r="E116" s="662" t="s">
        <v>5491</v>
      </c>
      <c r="F116" s="665"/>
      <c r="G116" s="665"/>
      <c r="H116" s="665"/>
      <c r="I116" s="665"/>
      <c r="J116" s="665">
        <v>1</v>
      </c>
      <c r="K116" s="665">
        <v>154</v>
      </c>
      <c r="L116" s="665"/>
      <c r="M116" s="665">
        <v>154</v>
      </c>
      <c r="N116" s="665"/>
      <c r="O116" s="665"/>
      <c r="P116" s="678"/>
      <c r="Q116" s="666"/>
    </row>
    <row r="117" spans="1:17" ht="14.4" customHeight="1" x14ac:dyDescent="0.3">
      <c r="A117" s="661" t="s">
        <v>5593</v>
      </c>
      <c r="B117" s="662" t="s">
        <v>5311</v>
      </c>
      <c r="C117" s="662" t="s">
        <v>5308</v>
      </c>
      <c r="D117" s="662" t="s">
        <v>5496</v>
      </c>
      <c r="E117" s="662" t="s">
        <v>5497</v>
      </c>
      <c r="F117" s="665">
        <v>1</v>
      </c>
      <c r="G117" s="665">
        <v>307</v>
      </c>
      <c r="H117" s="665">
        <v>1</v>
      </c>
      <c r="I117" s="665">
        <v>307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5593</v>
      </c>
      <c r="B118" s="662" t="s">
        <v>5311</v>
      </c>
      <c r="C118" s="662" t="s">
        <v>5308</v>
      </c>
      <c r="D118" s="662" t="s">
        <v>5500</v>
      </c>
      <c r="E118" s="662" t="s">
        <v>5501</v>
      </c>
      <c r="F118" s="665">
        <v>2</v>
      </c>
      <c r="G118" s="665">
        <v>696</v>
      </c>
      <c r="H118" s="665">
        <v>1</v>
      </c>
      <c r="I118" s="665">
        <v>348</v>
      </c>
      <c r="J118" s="665">
        <v>1</v>
      </c>
      <c r="K118" s="665">
        <v>349</v>
      </c>
      <c r="L118" s="665">
        <v>0.50143678160919536</v>
      </c>
      <c r="M118" s="665">
        <v>349</v>
      </c>
      <c r="N118" s="665">
        <v>2</v>
      </c>
      <c r="O118" s="665">
        <v>744</v>
      </c>
      <c r="P118" s="678">
        <v>1.0689655172413792</v>
      </c>
      <c r="Q118" s="666">
        <v>372</v>
      </c>
    </row>
    <row r="119" spans="1:17" ht="14.4" customHeight="1" x14ac:dyDescent="0.3">
      <c r="A119" s="661" t="s">
        <v>5593</v>
      </c>
      <c r="B119" s="662" t="s">
        <v>5311</v>
      </c>
      <c r="C119" s="662" t="s">
        <v>5308</v>
      </c>
      <c r="D119" s="662" t="s">
        <v>5502</v>
      </c>
      <c r="E119" s="662" t="s">
        <v>5503</v>
      </c>
      <c r="F119" s="665"/>
      <c r="G119" s="665"/>
      <c r="H119" s="665"/>
      <c r="I119" s="665"/>
      <c r="J119" s="665">
        <v>1</v>
      </c>
      <c r="K119" s="665">
        <v>1402</v>
      </c>
      <c r="L119" s="665"/>
      <c r="M119" s="665">
        <v>1402</v>
      </c>
      <c r="N119" s="665"/>
      <c r="O119" s="665"/>
      <c r="P119" s="678"/>
      <c r="Q119" s="666"/>
    </row>
    <row r="120" spans="1:17" ht="14.4" customHeight="1" x14ac:dyDescent="0.3">
      <c r="A120" s="661" t="s">
        <v>5593</v>
      </c>
      <c r="B120" s="662" t="s">
        <v>5311</v>
      </c>
      <c r="C120" s="662" t="s">
        <v>5308</v>
      </c>
      <c r="D120" s="662" t="s">
        <v>5504</v>
      </c>
      <c r="E120" s="662" t="s">
        <v>5505</v>
      </c>
      <c r="F120" s="665">
        <v>2</v>
      </c>
      <c r="G120" s="665">
        <v>713</v>
      </c>
      <c r="H120" s="665">
        <v>1</v>
      </c>
      <c r="I120" s="665">
        <v>356.5</v>
      </c>
      <c r="J120" s="665"/>
      <c r="K120" s="665"/>
      <c r="L120" s="665"/>
      <c r="M120" s="665"/>
      <c r="N120" s="665">
        <v>1</v>
      </c>
      <c r="O120" s="665">
        <v>362</v>
      </c>
      <c r="P120" s="678">
        <v>0.50771388499298742</v>
      </c>
      <c r="Q120" s="666">
        <v>362</v>
      </c>
    </row>
    <row r="121" spans="1:17" ht="14.4" customHeight="1" x14ac:dyDescent="0.3">
      <c r="A121" s="661" t="s">
        <v>5593</v>
      </c>
      <c r="B121" s="662" t="s">
        <v>5543</v>
      </c>
      <c r="C121" s="662" t="s">
        <v>5308</v>
      </c>
      <c r="D121" s="662" t="s">
        <v>5594</v>
      </c>
      <c r="E121" s="662" t="s">
        <v>5595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6333</v>
      </c>
      <c r="P121" s="678"/>
      <c r="Q121" s="666">
        <v>6333</v>
      </c>
    </row>
    <row r="122" spans="1:17" ht="14.4" customHeight="1" x14ac:dyDescent="0.3">
      <c r="A122" s="661" t="s">
        <v>5593</v>
      </c>
      <c r="B122" s="662" t="s">
        <v>5543</v>
      </c>
      <c r="C122" s="662" t="s">
        <v>5308</v>
      </c>
      <c r="D122" s="662" t="s">
        <v>5502</v>
      </c>
      <c r="E122" s="662" t="s">
        <v>5503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1415</v>
      </c>
      <c r="P122" s="678"/>
      <c r="Q122" s="666">
        <v>1415</v>
      </c>
    </row>
    <row r="123" spans="1:17" ht="14.4" customHeight="1" x14ac:dyDescent="0.3">
      <c r="A123" s="661" t="s">
        <v>5593</v>
      </c>
      <c r="B123" s="662" t="s">
        <v>5546</v>
      </c>
      <c r="C123" s="662" t="s">
        <v>5308</v>
      </c>
      <c r="D123" s="662" t="s">
        <v>5434</v>
      </c>
      <c r="E123" s="662" t="s">
        <v>5435</v>
      </c>
      <c r="F123" s="665"/>
      <c r="G123" s="665"/>
      <c r="H123" s="665"/>
      <c r="I123" s="665"/>
      <c r="J123" s="665"/>
      <c r="K123" s="665"/>
      <c r="L123" s="665"/>
      <c r="M123" s="665"/>
      <c r="N123" s="665">
        <v>1</v>
      </c>
      <c r="O123" s="665">
        <v>1136</v>
      </c>
      <c r="P123" s="678"/>
      <c r="Q123" s="666">
        <v>1136</v>
      </c>
    </row>
    <row r="124" spans="1:17" ht="14.4" customHeight="1" x14ac:dyDescent="0.3">
      <c r="A124" s="661" t="s">
        <v>5593</v>
      </c>
      <c r="B124" s="662" t="s">
        <v>5546</v>
      </c>
      <c r="C124" s="662" t="s">
        <v>5308</v>
      </c>
      <c r="D124" s="662" t="s">
        <v>5553</v>
      </c>
      <c r="E124" s="662" t="s">
        <v>5554</v>
      </c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5597</v>
      </c>
      <c r="P124" s="678"/>
      <c r="Q124" s="666">
        <v>5597</v>
      </c>
    </row>
    <row r="125" spans="1:17" ht="14.4" customHeight="1" x14ac:dyDescent="0.3">
      <c r="A125" s="661" t="s">
        <v>5593</v>
      </c>
      <c r="B125" s="662" t="s">
        <v>5546</v>
      </c>
      <c r="C125" s="662" t="s">
        <v>5308</v>
      </c>
      <c r="D125" s="662" t="s">
        <v>5506</v>
      </c>
      <c r="E125" s="662" t="s">
        <v>5507</v>
      </c>
      <c r="F125" s="665"/>
      <c r="G125" s="665"/>
      <c r="H125" s="665"/>
      <c r="I125" s="665"/>
      <c r="J125" s="665">
        <v>1</v>
      </c>
      <c r="K125" s="665">
        <v>478</v>
      </c>
      <c r="L125" s="665"/>
      <c r="M125" s="665">
        <v>478</v>
      </c>
      <c r="N125" s="665"/>
      <c r="O125" s="665"/>
      <c r="P125" s="678"/>
      <c r="Q125" s="666"/>
    </row>
    <row r="126" spans="1:17" ht="14.4" customHeight="1" x14ac:dyDescent="0.3">
      <c r="A126" s="661" t="s">
        <v>5596</v>
      </c>
      <c r="B126" s="662" t="s">
        <v>5311</v>
      </c>
      <c r="C126" s="662" t="s">
        <v>5308</v>
      </c>
      <c r="D126" s="662" t="s">
        <v>5309</v>
      </c>
      <c r="E126" s="662" t="s">
        <v>5310</v>
      </c>
      <c r="F126" s="665">
        <v>2</v>
      </c>
      <c r="G126" s="665">
        <v>70</v>
      </c>
      <c r="H126" s="665">
        <v>1</v>
      </c>
      <c r="I126" s="665">
        <v>35</v>
      </c>
      <c r="J126" s="665">
        <v>4</v>
      </c>
      <c r="K126" s="665">
        <v>140</v>
      </c>
      <c r="L126" s="665">
        <v>2</v>
      </c>
      <c r="M126" s="665">
        <v>35</v>
      </c>
      <c r="N126" s="665">
        <v>6</v>
      </c>
      <c r="O126" s="665">
        <v>222</v>
      </c>
      <c r="P126" s="678">
        <v>3.1714285714285713</v>
      </c>
      <c r="Q126" s="666">
        <v>37</v>
      </c>
    </row>
    <row r="127" spans="1:17" ht="14.4" customHeight="1" x14ac:dyDescent="0.3">
      <c r="A127" s="661" t="s">
        <v>5596</v>
      </c>
      <c r="B127" s="662" t="s">
        <v>5311</v>
      </c>
      <c r="C127" s="662" t="s">
        <v>5308</v>
      </c>
      <c r="D127" s="662" t="s">
        <v>5406</v>
      </c>
      <c r="E127" s="662" t="s">
        <v>5407</v>
      </c>
      <c r="F127" s="665">
        <v>2</v>
      </c>
      <c r="G127" s="665">
        <v>468</v>
      </c>
      <c r="H127" s="665">
        <v>1</v>
      </c>
      <c r="I127" s="665">
        <v>234</v>
      </c>
      <c r="J127" s="665"/>
      <c r="K127" s="665"/>
      <c r="L127" s="665"/>
      <c r="M127" s="665"/>
      <c r="N127" s="665">
        <v>2</v>
      </c>
      <c r="O127" s="665">
        <v>502</v>
      </c>
      <c r="P127" s="678">
        <v>1.0726495726495726</v>
      </c>
      <c r="Q127" s="666">
        <v>251</v>
      </c>
    </row>
    <row r="128" spans="1:17" ht="14.4" customHeight="1" x14ac:dyDescent="0.3">
      <c r="A128" s="661" t="s">
        <v>5596</v>
      </c>
      <c r="B128" s="662" t="s">
        <v>5311</v>
      </c>
      <c r="C128" s="662" t="s">
        <v>5308</v>
      </c>
      <c r="D128" s="662" t="s">
        <v>5408</v>
      </c>
      <c r="E128" s="662" t="s">
        <v>5409</v>
      </c>
      <c r="F128" s="665">
        <v>2</v>
      </c>
      <c r="G128" s="665">
        <v>236</v>
      </c>
      <c r="H128" s="665">
        <v>1</v>
      </c>
      <c r="I128" s="665">
        <v>118</v>
      </c>
      <c r="J128" s="665">
        <v>1</v>
      </c>
      <c r="K128" s="665">
        <v>118</v>
      </c>
      <c r="L128" s="665">
        <v>0.5</v>
      </c>
      <c r="M128" s="665">
        <v>118</v>
      </c>
      <c r="N128" s="665">
        <v>1</v>
      </c>
      <c r="O128" s="665">
        <v>126</v>
      </c>
      <c r="P128" s="678">
        <v>0.53389830508474578</v>
      </c>
      <c r="Q128" s="666">
        <v>126</v>
      </c>
    </row>
    <row r="129" spans="1:17" ht="14.4" customHeight="1" x14ac:dyDescent="0.3">
      <c r="A129" s="661" t="s">
        <v>5596</v>
      </c>
      <c r="B129" s="662" t="s">
        <v>5311</v>
      </c>
      <c r="C129" s="662" t="s">
        <v>5308</v>
      </c>
      <c r="D129" s="662" t="s">
        <v>5416</v>
      </c>
      <c r="E129" s="662" t="s">
        <v>5417</v>
      </c>
      <c r="F129" s="665">
        <v>1</v>
      </c>
      <c r="G129" s="665">
        <v>326</v>
      </c>
      <c r="H129" s="665">
        <v>1</v>
      </c>
      <c r="I129" s="665">
        <v>326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5596</v>
      </c>
      <c r="B130" s="662" t="s">
        <v>5311</v>
      </c>
      <c r="C130" s="662" t="s">
        <v>5308</v>
      </c>
      <c r="D130" s="662" t="s">
        <v>5420</v>
      </c>
      <c r="E130" s="662" t="s">
        <v>5421</v>
      </c>
      <c r="F130" s="665">
        <v>1</v>
      </c>
      <c r="G130" s="665">
        <v>336</v>
      </c>
      <c r="H130" s="665">
        <v>1</v>
      </c>
      <c r="I130" s="665">
        <v>336</v>
      </c>
      <c r="J130" s="665"/>
      <c r="K130" s="665"/>
      <c r="L130" s="665"/>
      <c r="M130" s="665"/>
      <c r="N130" s="665">
        <v>2</v>
      </c>
      <c r="O130" s="665">
        <v>702</v>
      </c>
      <c r="P130" s="678">
        <v>2.0892857142857144</v>
      </c>
      <c r="Q130" s="666">
        <v>351</v>
      </c>
    </row>
    <row r="131" spans="1:17" ht="14.4" customHeight="1" x14ac:dyDescent="0.3">
      <c r="A131" s="661" t="s">
        <v>5596</v>
      </c>
      <c r="B131" s="662" t="s">
        <v>5311</v>
      </c>
      <c r="C131" s="662" t="s">
        <v>5308</v>
      </c>
      <c r="D131" s="662" t="s">
        <v>5442</v>
      </c>
      <c r="E131" s="662" t="s">
        <v>5443</v>
      </c>
      <c r="F131" s="665">
        <v>1</v>
      </c>
      <c r="G131" s="665">
        <v>0</v>
      </c>
      <c r="H131" s="665"/>
      <c r="I131" s="665">
        <v>0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5596</v>
      </c>
      <c r="B132" s="662" t="s">
        <v>5311</v>
      </c>
      <c r="C132" s="662" t="s">
        <v>5308</v>
      </c>
      <c r="D132" s="662" t="s">
        <v>5500</v>
      </c>
      <c r="E132" s="662" t="s">
        <v>5501</v>
      </c>
      <c r="F132" s="665">
        <v>1</v>
      </c>
      <c r="G132" s="665">
        <v>348</v>
      </c>
      <c r="H132" s="665">
        <v>1</v>
      </c>
      <c r="I132" s="665">
        <v>348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5596</v>
      </c>
      <c r="B133" s="662" t="s">
        <v>5543</v>
      </c>
      <c r="C133" s="662" t="s">
        <v>5308</v>
      </c>
      <c r="D133" s="662" t="s">
        <v>5597</v>
      </c>
      <c r="E133" s="662" t="s">
        <v>5598</v>
      </c>
      <c r="F133" s="665">
        <v>2</v>
      </c>
      <c r="G133" s="665">
        <v>8488</v>
      </c>
      <c r="H133" s="665">
        <v>1</v>
      </c>
      <c r="I133" s="665">
        <v>4244</v>
      </c>
      <c r="J133" s="665">
        <v>4</v>
      </c>
      <c r="K133" s="665">
        <v>17104</v>
      </c>
      <c r="L133" s="665">
        <v>2.0150801131008484</v>
      </c>
      <c r="M133" s="665">
        <v>4276</v>
      </c>
      <c r="N133" s="665">
        <v>1</v>
      </c>
      <c r="O133" s="665">
        <v>4457</v>
      </c>
      <c r="P133" s="678">
        <v>0.52509425070688032</v>
      </c>
      <c r="Q133" s="666">
        <v>4457</v>
      </c>
    </row>
    <row r="134" spans="1:17" ht="14.4" customHeight="1" x14ac:dyDescent="0.3">
      <c r="A134" s="661" t="s">
        <v>5599</v>
      </c>
      <c r="B134" s="662" t="s">
        <v>5311</v>
      </c>
      <c r="C134" s="662" t="s">
        <v>5308</v>
      </c>
      <c r="D134" s="662" t="s">
        <v>5309</v>
      </c>
      <c r="E134" s="662" t="s">
        <v>5310</v>
      </c>
      <c r="F134" s="665">
        <v>3</v>
      </c>
      <c r="G134" s="665">
        <v>105</v>
      </c>
      <c r="H134" s="665">
        <v>1</v>
      </c>
      <c r="I134" s="665">
        <v>35</v>
      </c>
      <c r="J134" s="665">
        <v>5</v>
      </c>
      <c r="K134" s="665">
        <v>175</v>
      </c>
      <c r="L134" s="665">
        <v>1.6666666666666667</v>
      </c>
      <c r="M134" s="665">
        <v>35</v>
      </c>
      <c r="N134" s="665"/>
      <c r="O134" s="665"/>
      <c r="P134" s="678"/>
      <c r="Q134" s="666"/>
    </row>
    <row r="135" spans="1:17" ht="14.4" customHeight="1" x14ac:dyDescent="0.3">
      <c r="A135" s="661" t="s">
        <v>5599</v>
      </c>
      <c r="B135" s="662" t="s">
        <v>5311</v>
      </c>
      <c r="C135" s="662" t="s">
        <v>5308</v>
      </c>
      <c r="D135" s="662" t="s">
        <v>5406</v>
      </c>
      <c r="E135" s="662" t="s">
        <v>5407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251</v>
      </c>
      <c r="P135" s="678"/>
      <c r="Q135" s="666">
        <v>251</v>
      </c>
    </row>
    <row r="136" spans="1:17" ht="14.4" customHeight="1" x14ac:dyDescent="0.3">
      <c r="A136" s="661" t="s">
        <v>5599</v>
      </c>
      <c r="B136" s="662" t="s">
        <v>5311</v>
      </c>
      <c r="C136" s="662" t="s">
        <v>5308</v>
      </c>
      <c r="D136" s="662" t="s">
        <v>5408</v>
      </c>
      <c r="E136" s="662" t="s">
        <v>5409</v>
      </c>
      <c r="F136" s="665"/>
      <c r="G136" s="665"/>
      <c r="H136" s="665"/>
      <c r="I136" s="665"/>
      <c r="J136" s="665">
        <v>2</v>
      </c>
      <c r="K136" s="665">
        <v>236</v>
      </c>
      <c r="L136" s="665"/>
      <c r="M136" s="665">
        <v>118</v>
      </c>
      <c r="N136" s="665">
        <v>1</v>
      </c>
      <c r="O136" s="665">
        <v>126</v>
      </c>
      <c r="P136" s="678"/>
      <c r="Q136" s="666">
        <v>126</v>
      </c>
    </row>
    <row r="137" spans="1:17" ht="14.4" customHeight="1" x14ac:dyDescent="0.3">
      <c r="A137" s="661" t="s">
        <v>5599</v>
      </c>
      <c r="B137" s="662" t="s">
        <v>5311</v>
      </c>
      <c r="C137" s="662" t="s">
        <v>5308</v>
      </c>
      <c r="D137" s="662" t="s">
        <v>5416</v>
      </c>
      <c r="E137" s="662" t="s">
        <v>5417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333</v>
      </c>
      <c r="P137" s="678"/>
      <c r="Q137" s="666">
        <v>333</v>
      </c>
    </row>
    <row r="138" spans="1:17" ht="14.4" customHeight="1" x14ac:dyDescent="0.3">
      <c r="A138" s="661" t="s">
        <v>5599</v>
      </c>
      <c r="B138" s="662" t="s">
        <v>5311</v>
      </c>
      <c r="C138" s="662" t="s">
        <v>5308</v>
      </c>
      <c r="D138" s="662" t="s">
        <v>5442</v>
      </c>
      <c r="E138" s="662" t="s">
        <v>5443</v>
      </c>
      <c r="F138" s="665"/>
      <c r="G138" s="665"/>
      <c r="H138" s="665"/>
      <c r="I138" s="665"/>
      <c r="J138" s="665">
        <v>2</v>
      </c>
      <c r="K138" s="665">
        <v>33.33</v>
      </c>
      <c r="L138" s="665"/>
      <c r="M138" s="665">
        <v>16.664999999999999</v>
      </c>
      <c r="N138" s="665"/>
      <c r="O138" s="665"/>
      <c r="P138" s="678"/>
      <c r="Q138" s="666"/>
    </row>
    <row r="139" spans="1:17" ht="14.4" customHeight="1" x14ac:dyDescent="0.3">
      <c r="A139" s="661" t="s">
        <v>5599</v>
      </c>
      <c r="B139" s="662" t="s">
        <v>5311</v>
      </c>
      <c r="C139" s="662" t="s">
        <v>5308</v>
      </c>
      <c r="D139" s="662" t="s">
        <v>5446</v>
      </c>
      <c r="E139" s="662" t="s">
        <v>5447</v>
      </c>
      <c r="F139" s="665"/>
      <c r="G139" s="665"/>
      <c r="H139" s="665"/>
      <c r="I139" s="665"/>
      <c r="J139" s="665">
        <v>1</v>
      </c>
      <c r="K139" s="665">
        <v>247</v>
      </c>
      <c r="L139" s="665"/>
      <c r="M139" s="665">
        <v>247</v>
      </c>
      <c r="N139" s="665"/>
      <c r="O139" s="665"/>
      <c r="P139" s="678"/>
      <c r="Q139" s="666"/>
    </row>
    <row r="140" spans="1:17" ht="14.4" customHeight="1" x14ac:dyDescent="0.3">
      <c r="A140" s="661" t="s">
        <v>5599</v>
      </c>
      <c r="B140" s="662" t="s">
        <v>5311</v>
      </c>
      <c r="C140" s="662" t="s">
        <v>5308</v>
      </c>
      <c r="D140" s="662" t="s">
        <v>5464</v>
      </c>
      <c r="E140" s="662" t="s">
        <v>5465</v>
      </c>
      <c r="F140" s="665"/>
      <c r="G140" s="665"/>
      <c r="H140" s="665"/>
      <c r="I140" s="665"/>
      <c r="J140" s="665">
        <v>1</v>
      </c>
      <c r="K140" s="665">
        <v>945</v>
      </c>
      <c r="L140" s="665"/>
      <c r="M140" s="665">
        <v>945</v>
      </c>
      <c r="N140" s="665"/>
      <c r="O140" s="665"/>
      <c r="P140" s="678"/>
      <c r="Q140" s="666"/>
    </row>
    <row r="141" spans="1:17" ht="14.4" customHeight="1" x14ac:dyDescent="0.3">
      <c r="A141" s="661" t="s">
        <v>5599</v>
      </c>
      <c r="B141" s="662" t="s">
        <v>5311</v>
      </c>
      <c r="C141" s="662" t="s">
        <v>5308</v>
      </c>
      <c r="D141" s="662" t="s">
        <v>5500</v>
      </c>
      <c r="E141" s="662" t="s">
        <v>5501</v>
      </c>
      <c r="F141" s="665"/>
      <c r="G141" s="665"/>
      <c r="H141" s="665"/>
      <c r="I141" s="665"/>
      <c r="J141" s="665">
        <v>1</v>
      </c>
      <c r="K141" s="665">
        <v>349</v>
      </c>
      <c r="L141" s="665"/>
      <c r="M141" s="665">
        <v>349</v>
      </c>
      <c r="N141" s="665"/>
      <c r="O141" s="665"/>
      <c r="P141" s="678"/>
      <c r="Q141" s="666"/>
    </row>
    <row r="142" spans="1:17" ht="14.4" customHeight="1" x14ac:dyDescent="0.3">
      <c r="A142" s="661" t="s">
        <v>5599</v>
      </c>
      <c r="B142" s="662" t="s">
        <v>5546</v>
      </c>
      <c r="C142" s="662" t="s">
        <v>5308</v>
      </c>
      <c r="D142" s="662" t="s">
        <v>5434</v>
      </c>
      <c r="E142" s="662" t="s">
        <v>5435</v>
      </c>
      <c r="F142" s="665"/>
      <c r="G142" s="665"/>
      <c r="H142" s="665"/>
      <c r="I142" s="665"/>
      <c r="J142" s="665">
        <v>1</v>
      </c>
      <c r="K142" s="665">
        <v>1121</v>
      </c>
      <c r="L142" s="665"/>
      <c r="M142" s="665">
        <v>1121</v>
      </c>
      <c r="N142" s="665"/>
      <c r="O142" s="665"/>
      <c r="P142" s="678"/>
      <c r="Q142" s="666"/>
    </row>
    <row r="143" spans="1:17" ht="14.4" customHeight="1" x14ac:dyDescent="0.3">
      <c r="A143" s="661" t="s">
        <v>5600</v>
      </c>
      <c r="B143" s="662" t="s">
        <v>5311</v>
      </c>
      <c r="C143" s="662" t="s">
        <v>5312</v>
      </c>
      <c r="D143" s="662" t="s">
        <v>5324</v>
      </c>
      <c r="E143" s="662" t="s">
        <v>2343</v>
      </c>
      <c r="F143" s="665"/>
      <c r="G143" s="665"/>
      <c r="H143" s="665"/>
      <c r="I143" s="665"/>
      <c r="J143" s="665">
        <v>1.2</v>
      </c>
      <c r="K143" s="665">
        <v>5312.42</v>
      </c>
      <c r="L143" s="665"/>
      <c r="M143" s="665">
        <v>4427.0166666666673</v>
      </c>
      <c r="N143" s="665"/>
      <c r="O143" s="665"/>
      <c r="P143" s="678"/>
      <c r="Q143" s="666"/>
    </row>
    <row r="144" spans="1:17" ht="14.4" customHeight="1" x14ac:dyDescent="0.3">
      <c r="A144" s="661" t="s">
        <v>5600</v>
      </c>
      <c r="B144" s="662" t="s">
        <v>5311</v>
      </c>
      <c r="C144" s="662" t="s">
        <v>5341</v>
      </c>
      <c r="D144" s="662" t="s">
        <v>5360</v>
      </c>
      <c r="E144" s="662" t="s">
        <v>5361</v>
      </c>
      <c r="F144" s="665"/>
      <c r="G144" s="665"/>
      <c r="H144" s="665"/>
      <c r="I144" s="665"/>
      <c r="J144" s="665">
        <v>1</v>
      </c>
      <c r="K144" s="665">
        <v>408.74</v>
      </c>
      <c r="L144" s="665"/>
      <c r="M144" s="665">
        <v>408.74</v>
      </c>
      <c r="N144" s="665">
        <v>1</v>
      </c>
      <c r="O144" s="665">
        <v>408.74</v>
      </c>
      <c r="P144" s="678"/>
      <c r="Q144" s="666">
        <v>408.74</v>
      </c>
    </row>
    <row r="145" spans="1:17" ht="14.4" customHeight="1" x14ac:dyDescent="0.3">
      <c r="A145" s="661" t="s">
        <v>5600</v>
      </c>
      <c r="B145" s="662" t="s">
        <v>5311</v>
      </c>
      <c r="C145" s="662" t="s">
        <v>5341</v>
      </c>
      <c r="D145" s="662" t="s">
        <v>5362</v>
      </c>
      <c r="E145" s="662" t="s">
        <v>5363</v>
      </c>
      <c r="F145" s="665"/>
      <c r="G145" s="665"/>
      <c r="H145" s="665"/>
      <c r="I145" s="665"/>
      <c r="J145" s="665">
        <v>2</v>
      </c>
      <c r="K145" s="665">
        <v>404.8</v>
      </c>
      <c r="L145" s="665"/>
      <c r="M145" s="665">
        <v>202.4</v>
      </c>
      <c r="N145" s="665">
        <v>1</v>
      </c>
      <c r="O145" s="665">
        <v>202.4</v>
      </c>
      <c r="P145" s="678"/>
      <c r="Q145" s="666">
        <v>202.4</v>
      </c>
    </row>
    <row r="146" spans="1:17" ht="14.4" customHeight="1" x14ac:dyDescent="0.3">
      <c r="A146" s="661" t="s">
        <v>5600</v>
      </c>
      <c r="B146" s="662" t="s">
        <v>5311</v>
      </c>
      <c r="C146" s="662" t="s">
        <v>5341</v>
      </c>
      <c r="D146" s="662" t="s">
        <v>5370</v>
      </c>
      <c r="E146" s="662" t="s">
        <v>5371</v>
      </c>
      <c r="F146" s="665"/>
      <c r="G146" s="665"/>
      <c r="H146" s="665"/>
      <c r="I146" s="665"/>
      <c r="J146" s="665">
        <v>3</v>
      </c>
      <c r="K146" s="665">
        <v>2220</v>
      </c>
      <c r="L146" s="665"/>
      <c r="M146" s="665">
        <v>740</v>
      </c>
      <c r="N146" s="665">
        <v>2</v>
      </c>
      <c r="O146" s="665">
        <v>1480</v>
      </c>
      <c r="P146" s="678"/>
      <c r="Q146" s="666">
        <v>740</v>
      </c>
    </row>
    <row r="147" spans="1:17" ht="14.4" customHeight="1" x14ac:dyDescent="0.3">
      <c r="A147" s="661" t="s">
        <v>5600</v>
      </c>
      <c r="B147" s="662" t="s">
        <v>5311</v>
      </c>
      <c r="C147" s="662" t="s">
        <v>5341</v>
      </c>
      <c r="D147" s="662" t="s">
        <v>5372</v>
      </c>
      <c r="E147" s="662" t="s">
        <v>5373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3501.87</v>
      </c>
      <c r="P147" s="678"/>
      <c r="Q147" s="666">
        <v>3501.87</v>
      </c>
    </row>
    <row r="148" spans="1:17" ht="14.4" customHeight="1" x14ac:dyDescent="0.3">
      <c r="A148" s="661" t="s">
        <v>5600</v>
      </c>
      <c r="B148" s="662" t="s">
        <v>5311</v>
      </c>
      <c r="C148" s="662" t="s">
        <v>5308</v>
      </c>
      <c r="D148" s="662" t="s">
        <v>5309</v>
      </c>
      <c r="E148" s="662" t="s">
        <v>5310</v>
      </c>
      <c r="F148" s="665">
        <v>3</v>
      </c>
      <c r="G148" s="665">
        <v>105</v>
      </c>
      <c r="H148" s="665">
        <v>1</v>
      </c>
      <c r="I148" s="665">
        <v>35</v>
      </c>
      <c r="J148" s="665">
        <v>9</v>
      </c>
      <c r="K148" s="665">
        <v>315</v>
      </c>
      <c r="L148" s="665">
        <v>3</v>
      </c>
      <c r="M148" s="665">
        <v>35</v>
      </c>
      <c r="N148" s="665">
        <v>4</v>
      </c>
      <c r="O148" s="665">
        <v>148</v>
      </c>
      <c r="P148" s="678">
        <v>1.4095238095238096</v>
      </c>
      <c r="Q148" s="666">
        <v>37</v>
      </c>
    </row>
    <row r="149" spans="1:17" ht="14.4" customHeight="1" x14ac:dyDescent="0.3">
      <c r="A149" s="661" t="s">
        <v>5600</v>
      </c>
      <c r="B149" s="662" t="s">
        <v>5311</v>
      </c>
      <c r="C149" s="662" t="s">
        <v>5308</v>
      </c>
      <c r="D149" s="662" t="s">
        <v>5406</v>
      </c>
      <c r="E149" s="662" t="s">
        <v>5407</v>
      </c>
      <c r="F149" s="665"/>
      <c r="G149" s="665"/>
      <c r="H149" s="665"/>
      <c r="I149" s="665"/>
      <c r="J149" s="665">
        <v>4</v>
      </c>
      <c r="K149" s="665">
        <v>940</v>
      </c>
      <c r="L149" s="665"/>
      <c r="M149" s="665">
        <v>235</v>
      </c>
      <c r="N149" s="665">
        <v>1</v>
      </c>
      <c r="O149" s="665">
        <v>251</v>
      </c>
      <c r="P149" s="678"/>
      <c r="Q149" s="666">
        <v>251</v>
      </c>
    </row>
    <row r="150" spans="1:17" ht="14.4" customHeight="1" x14ac:dyDescent="0.3">
      <c r="A150" s="661" t="s">
        <v>5600</v>
      </c>
      <c r="B150" s="662" t="s">
        <v>5311</v>
      </c>
      <c r="C150" s="662" t="s">
        <v>5308</v>
      </c>
      <c r="D150" s="662" t="s">
        <v>5408</v>
      </c>
      <c r="E150" s="662" t="s">
        <v>5409</v>
      </c>
      <c r="F150" s="665">
        <v>3</v>
      </c>
      <c r="G150" s="665">
        <v>354</v>
      </c>
      <c r="H150" s="665">
        <v>1</v>
      </c>
      <c r="I150" s="665">
        <v>118</v>
      </c>
      <c r="J150" s="665">
        <v>9</v>
      </c>
      <c r="K150" s="665">
        <v>1062</v>
      </c>
      <c r="L150" s="665">
        <v>3</v>
      </c>
      <c r="M150" s="665">
        <v>118</v>
      </c>
      <c r="N150" s="665">
        <v>2</v>
      </c>
      <c r="O150" s="665">
        <v>252</v>
      </c>
      <c r="P150" s="678">
        <v>0.71186440677966101</v>
      </c>
      <c r="Q150" s="666">
        <v>126</v>
      </c>
    </row>
    <row r="151" spans="1:17" ht="14.4" customHeight="1" x14ac:dyDescent="0.3">
      <c r="A151" s="661" t="s">
        <v>5600</v>
      </c>
      <c r="B151" s="662" t="s">
        <v>5311</v>
      </c>
      <c r="C151" s="662" t="s">
        <v>5308</v>
      </c>
      <c r="D151" s="662" t="s">
        <v>5416</v>
      </c>
      <c r="E151" s="662" t="s">
        <v>5417</v>
      </c>
      <c r="F151" s="665"/>
      <c r="G151" s="665"/>
      <c r="H151" s="665"/>
      <c r="I151" s="665"/>
      <c r="J151" s="665">
        <v>1</v>
      </c>
      <c r="K151" s="665">
        <v>327</v>
      </c>
      <c r="L151" s="665"/>
      <c r="M151" s="665">
        <v>327</v>
      </c>
      <c r="N151" s="665">
        <v>1</v>
      </c>
      <c r="O151" s="665">
        <v>333</v>
      </c>
      <c r="P151" s="678"/>
      <c r="Q151" s="666">
        <v>333</v>
      </c>
    </row>
    <row r="152" spans="1:17" ht="14.4" customHeight="1" x14ac:dyDescent="0.3">
      <c r="A152" s="661" t="s">
        <v>5600</v>
      </c>
      <c r="B152" s="662" t="s">
        <v>5311</v>
      </c>
      <c r="C152" s="662" t="s">
        <v>5308</v>
      </c>
      <c r="D152" s="662" t="s">
        <v>5442</v>
      </c>
      <c r="E152" s="662" t="s">
        <v>5443</v>
      </c>
      <c r="F152" s="665"/>
      <c r="G152" s="665"/>
      <c r="H152" s="665"/>
      <c r="I152" s="665"/>
      <c r="J152" s="665">
        <v>4</v>
      </c>
      <c r="K152" s="665">
        <v>133.32999999999998</v>
      </c>
      <c r="L152" s="665"/>
      <c r="M152" s="665">
        <v>33.332499999999996</v>
      </c>
      <c r="N152" s="665"/>
      <c r="O152" s="665"/>
      <c r="P152" s="678"/>
      <c r="Q152" s="666"/>
    </row>
    <row r="153" spans="1:17" ht="14.4" customHeight="1" x14ac:dyDescent="0.3">
      <c r="A153" s="661" t="s">
        <v>5600</v>
      </c>
      <c r="B153" s="662" t="s">
        <v>5311</v>
      </c>
      <c r="C153" s="662" t="s">
        <v>5308</v>
      </c>
      <c r="D153" s="662" t="s">
        <v>5446</v>
      </c>
      <c r="E153" s="662" t="s">
        <v>5447</v>
      </c>
      <c r="F153" s="665"/>
      <c r="G153" s="665"/>
      <c r="H153" s="665"/>
      <c r="I153" s="665"/>
      <c r="J153" s="665">
        <v>2</v>
      </c>
      <c r="K153" s="665">
        <v>494</v>
      </c>
      <c r="L153" s="665"/>
      <c r="M153" s="665">
        <v>247</v>
      </c>
      <c r="N153" s="665"/>
      <c r="O153" s="665"/>
      <c r="P153" s="678"/>
      <c r="Q153" s="666"/>
    </row>
    <row r="154" spans="1:17" ht="14.4" customHeight="1" x14ac:dyDescent="0.3">
      <c r="A154" s="661" t="s">
        <v>5600</v>
      </c>
      <c r="B154" s="662" t="s">
        <v>5311</v>
      </c>
      <c r="C154" s="662" t="s">
        <v>5308</v>
      </c>
      <c r="D154" s="662" t="s">
        <v>5472</v>
      </c>
      <c r="E154" s="662" t="s">
        <v>5473</v>
      </c>
      <c r="F154" s="665"/>
      <c r="G154" s="665"/>
      <c r="H154" s="665"/>
      <c r="I154" s="665"/>
      <c r="J154" s="665">
        <v>1</v>
      </c>
      <c r="K154" s="665">
        <v>583</v>
      </c>
      <c r="L154" s="665"/>
      <c r="M154" s="665">
        <v>583</v>
      </c>
      <c r="N154" s="665"/>
      <c r="O154" s="665"/>
      <c r="P154" s="678"/>
      <c r="Q154" s="666"/>
    </row>
    <row r="155" spans="1:17" ht="14.4" customHeight="1" x14ac:dyDescent="0.3">
      <c r="A155" s="661" t="s">
        <v>5600</v>
      </c>
      <c r="B155" s="662" t="s">
        <v>5311</v>
      </c>
      <c r="C155" s="662" t="s">
        <v>5308</v>
      </c>
      <c r="D155" s="662" t="s">
        <v>5474</v>
      </c>
      <c r="E155" s="662" t="s">
        <v>5475</v>
      </c>
      <c r="F155" s="665"/>
      <c r="G155" s="665"/>
      <c r="H155" s="665"/>
      <c r="I155" s="665"/>
      <c r="J155" s="665">
        <v>3</v>
      </c>
      <c r="K155" s="665">
        <v>2277</v>
      </c>
      <c r="L155" s="665"/>
      <c r="M155" s="665">
        <v>759</v>
      </c>
      <c r="N155" s="665">
        <v>2</v>
      </c>
      <c r="O155" s="665">
        <v>1534</v>
      </c>
      <c r="P155" s="678"/>
      <c r="Q155" s="666">
        <v>767</v>
      </c>
    </row>
    <row r="156" spans="1:17" ht="14.4" customHeight="1" x14ac:dyDescent="0.3">
      <c r="A156" s="661" t="s">
        <v>5600</v>
      </c>
      <c r="B156" s="662" t="s">
        <v>5311</v>
      </c>
      <c r="C156" s="662" t="s">
        <v>5308</v>
      </c>
      <c r="D156" s="662" t="s">
        <v>5504</v>
      </c>
      <c r="E156" s="662" t="s">
        <v>5505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362</v>
      </c>
      <c r="P156" s="678"/>
      <c r="Q156" s="666">
        <v>362</v>
      </c>
    </row>
    <row r="157" spans="1:17" ht="14.4" customHeight="1" x14ac:dyDescent="0.3">
      <c r="A157" s="661" t="s">
        <v>5600</v>
      </c>
      <c r="B157" s="662" t="s">
        <v>5546</v>
      </c>
      <c r="C157" s="662" t="s">
        <v>5308</v>
      </c>
      <c r="D157" s="662" t="s">
        <v>5434</v>
      </c>
      <c r="E157" s="662" t="s">
        <v>5435</v>
      </c>
      <c r="F157" s="665"/>
      <c r="G157" s="665"/>
      <c r="H157" s="665"/>
      <c r="I157" s="665"/>
      <c r="J157" s="665">
        <v>2</v>
      </c>
      <c r="K157" s="665">
        <v>2242</v>
      </c>
      <c r="L157" s="665"/>
      <c r="M157" s="665">
        <v>1121</v>
      </c>
      <c r="N157" s="665"/>
      <c r="O157" s="665"/>
      <c r="P157" s="678"/>
      <c r="Q157" s="666"/>
    </row>
    <row r="158" spans="1:17" ht="14.4" customHeight="1" x14ac:dyDescent="0.3">
      <c r="A158" s="661" t="s">
        <v>5600</v>
      </c>
      <c r="B158" s="662" t="s">
        <v>5546</v>
      </c>
      <c r="C158" s="662" t="s">
        <v>5308</v>
      </c>
      <c r="D158" s="662" t="s">
        <v>5553</v>
      </c>
      <c r="E158" s="662" t="s">
        <v>5554</v>
      </c>
      <c r="F158" s="665"/>
      <c r="G158" s="665"/>
      <c r="H158" s="665"/>
      <c r="I158" s="665"/>
      <c r="J158" s="665">
        <v>1</v>
      </c>
      <c r="K158" s="665">
        <v>5580</v>
      </c>
      <c r="L158" s="665"/>
      <c r="M158" s="665">
        <v>5580</v>
      </c>
      <c r="N158" s="665"/>
      <c r="O158" s="665"/>
      <c r="P158" s="678"/>
      <c r="Q158" s="666"/>
    </row>
    <row r="159" spans="1:17" ht="14.4" customHeight="1" x14ac:dyDescent="0.3">
      <c r="A159" s="661" t="s">
        <v>5600</v>
      </c>
      <c r="B159" s="662" t="s">
        <v>5546</v>
      </c>
      <c r="C159" s="662" t="s">
        <v>5308</v>
      </c>
      <c r="D159" s="662" t="s">
        <v>5506</v>
      </c>
      <c r="E159" s="662" t="s">
        <v>5507</v>
      </c>
      <c r="F159" s="665"/>
      <c r="G159" s="665"/>
      <c r="H159" s="665"/>
      <c r="I159" s="665"/>
      <c r="J159" s="665">
        <v>4</v>
      </c>
      <c r="K159" s="665">
        <v>1912</v>
      </c>
      <c r="L159" s="665"/>
      <c r="M159" s="665">
        <v>478</v>
      </c>
      <c r="N159" s="665"/>
      <c r="O159" s="665"/>
      <c r="P159" s="678"/>
      <c r="Q159" s="666"/>
    </row>
    <row r="160" spans="1:17" ht="14.4" customHeight="1" x14ac:dyDescent="0.3">
      <c r="A160" s="661" t="s">
        <v>5601</v>
      </c>
      <c r="B160" s="662" t="s">
        <v>5311</v>
      </c>
      <c r="C160" s="662" t="s">
        <v>5312</v>
      </c>
      <c r="D160" s="662" t="s">
        <v>5324</v>
      </c>
      <c r="E160" s="662" t="s">
        <v>2343</v>
      </c>
      <c r="F160" s="665">
        <v>0.2</v>
      </c>
      <c r="G160" s="665">
        <v>1092.1600000000001</v>
      </c>
      <c r="H160" s="665">
        <v>1</v>
      </c>
      <c r="I160" s="665">
        <v>5460.8</v>
      </c>
      <c r="J160" s="665">
        <v>0.4</v>
      </c>
      <c r="K160" s="665">
        <v>1770.8</v>
      </c>
      <c r="L160" s="665">
        <v>1.6213741576325811</v>
      </c>
      <c r="M160" s="665">
        <v>4427</v>
      </c>
      <c r="N160" s="665">
        <v>0.1</v>
      </c>
      <c r="O160" s="665">
        <v>442.7</v>
      </c>
      <c r="P160" s="678">
        <v>0.40534353940814527</v>
      </c>
      <c r="Q160" s="666">
        <v>4427</v>
      </c>
    </row>
    <row r="161" spans="1:17" ht="14.4" customHeight="1" x14ac:dyDescent="0.3">
      <c r="A161" s="661" t="s">
        <v>5601</v>
      </c>
      <c r="B161" s="662" t="s">
        <v>5311</v>
      </c>
      <c r="C161" s="662" t="s">
        <v>5341</v>
      </c>
      <c r="D161" s="662" t="s">
        <v>5358</v>
      </c>
      <c r="E161" s="662" t="s">
        <v>5359</v>
      </c>
      <c r="F161" s="665">
        <v>1</v>
      </c>
      <c r="G161" s="665">
        <v>427.5</v>
      </c>
      <c r="H161" s="665">
        <v>1</v>
      </c>
      <c r="I161" s="665">
        <v>427.5</v>
      </c>
      <c r="J161" s="665"/>
      <c r="K161" s="665"/>
      <c r="L161" s="665"/>
      <c r="M161" s="665"/>
      <c r="N161" s="665">
        <v>1</v>
      </c>
      <c r="O161" s="665">
        <v>427.5</v>
      </c>
      <c r="P161" s="678">
        <v>1</v>
      </c>
      <c r="Q161" s="666">
        <v>427.5</v>
      </c>
    </row>
    <row r="162" spans="1:17" ht="14.4" customHeight="1" x14ac:dyDescent="0.3">
      <c r="A162" s="661" t="s">
        <v>5601</v>
      </c>
      <c r="B162" s="662" t="s">
        <v>5311</v>
      </c>
      <c r="C162" s="662" t="s">
        <v>5341</v>
      </c>
      <c r="D162" s="662" t="s">
        <v>5360</v>
      </c>
      <c r="E162" s="662" t="s">
        <v>5361</v>
      </c>
      <c r="F162" s="665"/>
      <c r="G162" s="665"/>
      <c r="H162" s="665"/>
      <c r="I162" s="665"/>
      <c r="J162" s="665">
        <v>3</v>
      </c>
      <c r="K162" s="665">
        <v>1226.22</v>
      </c>
      <c r="L162" s="665"/>
      <c r="M162" s="665">
        <v>408.74</v>
      </c>
      <c r="N162" s="665">
        <v>5</v>
      </c>
      <c r="O162" s="665">
        <v>2043.7</v>
      </c>
      <c r="P162" s="678"/>
      <c r="Q162" s="666">
        <v>408.74</v>
      </c>
    </row>
    <row r="163" spans="1:17" ht="14.4" customHeight="1" x14ac:dyDescent="0.3">
      <c r="A163" s="661" t="s">
        <v>5601</v>
      </c>
      <c r="B163" s="662" t="s">
        <v>5311</v>
      </c>
      <c r="C163" s="662" t="s">
        <v>5341</v>
      </c>
      <c r="D163" s="662" t="s">
        <v>5362</v>
      </c>
      <c r="E163" s="662" t="s">
        <v>5363</v>
      </c>
      <c r="F163" s="665">
        <v>3</v>
      </c>
      <c r="G163" s="665">
        <v>607.20000000000005</v>
      </c>
      <c r="H163" s="665">
        <v>1</v>
      </c>
      <c r="I163" s="665">
        <v>202.4</v>
      </c>
      <c r="J163" s="665">
        <v>2</v>
      </c>
      <c r="K163" s="665">
        <v>404.8</v>
      </c>
      <c r="L163" s="665">
        <v>0.66666666666666663</v>
      </c>
      <c r="M163" s="665">
        <v>202.4</v>
      </c>
      <c r="N163" s="665"/>
      <c r="O163" s="665"/>
      <c r="P163" s="678"/>
      <c r="Q163" s="666"/>
    </row>
    <row r="164" spans="1:17" ht="14.4" customHeight="1" x14ac:dyDescent="0.3">
      <c r="A164" s="661" t="s">
        <v>5601</v>
      </c>
      <c r="B164" s="662" t="s">
        <v>5311</v>
      </c>
      <c r="C164" s="662" t="s">
        <v>5341</v>
      </c>
      <c r="D164" s="662" t="s">
        <v>5366</v>
      </c>
      <c r="E164" s="662" t="s">
        <v>5367</v>
      </c>
      <c r="F164" s="665">
        <v>1</v>
      </c>
      <c r="G164" s="665">
        <v>1665</v>
      </c>
      <c r="H164" s="665">
        <v>1</v>
      </c>
      <c r="I164" s="665">
        <v>1665</v>
      </c>
      <c r="J164" s="665">
        <v>2</v>
      </c>
      <c r="K164" s="665">
        <v>3330</v>
      </c>
      <c r="L164" s="665">
        <v>2</v>
      </c>
      <c r="M164" s="665">
        <v>1665</v>
      </c>
      <c r="N164" s="665">
        <v>2</v>
      </c>
      <c r="O164" s="665">
        <v>3330</v>
      </c>
      <c r="P164" s="678">
        <v>2</v>
      </c>
      <c r="Q164" s="666">
        <v>1665</v>
      </c>
    </row>
    <row r="165" spans="1:17" ht="14.4" customHeight="1" x14ac:dyDescent="0.3">
      <c r="A165" s="661" t="s">
        <v>5601</v>
      </c>
      <c r="B165" s="662" t="s">
        <v>5311</v>
      </c>
      <c r="C165" s="662" t="s">
        <v>5341</v>
      </c>
      <c r="D165" s="662" t="s">
        <v>5368</v>
      </c>
      <c r="E165" s="662" t="s">
        <v>5369</v>
      </c>
      <c r="F165" s="665">
        <v>4</v>
      </c>
      <c r="G165" s="665">
        <v>9744</v>
      </c>
      <c r="H165" s="665">
        <v>1</v>
      </c>
      <c r="I165" s="665">
        <v>2436</v>
      </c>
      <c r="J165" s="665">
        <v>1</v>
      </c>
      <c r="K165" s="665">
        <v>2436</v>
      </c>
      <c r="L165" s="665">
        <v>0.25</v>
      </c>
      <c r="M165" s="665">
        <v>2436</v>
      </c>
      <c r="N165" s="665">
        <v>5</v>
      </c>
      <c r="O165" s="665">
        <v>12180</v>
      </c>
      <c r="P165" s="678">
        <v>1.25</v>
      </c>
      <c r="Q165" s="666">
        <v>2436</v>
      </c>
    </row>
    <row r="166" spans="1:17" ht="14.4" customHeight="1" x14ac:dyDescent="0.3">
      <c r="A166" s="661" t="s">
        <v>5601</v>
      </c>
      <c r="B166" s="662" t="s">
        <v>5311</v>
      </c>
      <c r="C166" s="662" t="s">
        <v>5341</v>
      </c>
      <c r="D166" s="662" t="s">
        <v>5370</v>
      </c>
      <c r="E166" s="662" t="s">
        <v>5371</v>
      </c>
      <c r="F166" s="665"/>
      <c r="G166" s="665"/>
      <c r="H166" s="665"/>
      <c r="I166" s="665"/>
      <c r="J166" s="665">
        <v>1</v>
      </c>
      <c r="K166" s="665">
        <v>740</v>
      </c>
      <c r="L166" s="665"/>
      <c r="M166" s="665">
        <v>740</v>
      </c>
      <c r="N166" s="665">
        <v>1</v>
      </c>
      <c r="O166" s="665">
        <v>740</v>
      </c>
      <c r="P166" s="678"/>
      <c r="Q166" s="666">
        <v>740</v>
      </c>
    </row>
    <row r="167" spans="1:17" ht="14.4" customHeight="1" x14ac:dyDescent="0.3">
      <c r="A167" s="661" t="s">
        <v>5601</v>
      </c>
      <c r="B167" s="662" t="s">
        <v>5311</v>
      </c>
      <c r="C167" s="662" t="s">
        <v>5341</v>
      </c>
      <c r="D167" s="662" t="s">
        <v>5376</v>
      </c>
      <c r="E167" s="662" t="s">
        <v>5377</v>
      </c>
      <c r="F167" s="665">
        <v>2</v>
      </c>
      <c r="G167" s="665">
        <v>2793</v>
      </c>
      <c r="H167" s="665">
        <v>1</v>
      </c>
      <c r="I167" s="665">
        <v>1396.5</v>
      </c>
      <c r="J167" s="665">
        <v>4</v>
      </c>
      <c r="K167" s="665">
        <v>5586</v>
      </c>
      <c r="L167" s="665">
        <v>2</v>
      </c>
      <c r="M167" s="665">
        <v>1396.5</v>
      </c>
      <c r="N167" s="665">
        <v>3</v>
      </c>
      <c r="O167" s="665">
        <v>4189.5</v>
      </c>
      <c r="P167" s="678">
        <v>1.5</v>
      </c>
      <c r="Q167" s="666">
        <v>1396.5</v>
      </c>
    </row>
    <row r="168" spans="1:17" ht="14.4" customHeight="1" x14ac:dyDescent="0.3">
      <c r="A168" s="661" t="s">
        <v>5601</v>
      </c>
      <c r="B168" s="662" t="s">
        <v>5311</v>
      </c>
      <c r="C168" s="662" t="s">
        <v>5308</v>
      </c>
      <c r="D168" s="662" t="s">
        <v>5309</v>
      </c>
      <c r="E168" s="662" t="s">
        <v>5310</v>
      </c>
      <c r="F168" s="665">
        <v>6</v>
      </c>
      <c r="G168" s="665">
        <v>208</v>
      </c>
      <c r="H168" s="665">
        <v>1</v>
      </c>
      <c r="I168" s="665">
        <v>34.666666666666664</v>
      </c>
      <c r="J168" s="665">
        <v>10</v>
      </c>
      <c r="K168" s="665">
        <v>350</v>
      </c>
      <c r="L168" s="665">
        <v>1.6826923076923077</v>
      </c>
      <c r="M168" s="665">
        <v>35</v>
      </c>
      <c r="N168" s="665">
        <v>4</v>
      </c>
      <c r="O168" s="665">
        <v>148</v>
      </c>
      <c r="P168" s="678">
        <v>0.71153846153846156</v>
      </c>
      <c r="Q168" s="666">
        <v>37</v>
      </c>
    </row>
    <row r="169" spans="1:17" ht="14.4" customHeight="1" x14ac:dyDescent="0.3">
      <c r="A169" s="661" t="s">
        <v>5601</v>
      </c>
      <c r="B169" s="662" t="s">
        <v>5311</v>
      </c>
      <c r="C169" s="662" t="s">
        <v>5308</v>
      </c>
      <c r="D169" s="662" t="s">
        <v>5406</v>
      </c>
      <c r="E169" s="662" t="s">
        <v>5407</v>
      </c>
      <c r="F169" s="665"/>
      <c r="G169" s="665"/>
      <c r="H169" s="665"/>
      <c r="I169" s="665"/>
      <c r="J169" s="665">
        <v>5</v>
      </c>
      <c r="K169" s="665">
        <v>1175</v>
      </c>
      <c r="L169" s="665"/>
      <c r="M169" s="665">
        <v>235</v>
      </c>
      <c r="N169" s="665">
        <v>3</v>
      </c>
      <c r="O169" s="665">
        <v>753</v>
      </c>
      <c r="P169" s="678"/>
      <c r="Q169" s="666">
        <v>251</v>
      </c>
    </row>
    <row r="170" spans="1:17" ht="14.4" customHeight="1" x14ac:dyDescent="0.3">
      <c r="A170" s="661" t="s">
        <v>5601</v>
      </c>
      <c r="B170" s="662" t="s">
        <v>5311</v>
      </c>
      <c r="C170" s="662" t="s">
        <v>5308</v>
      </c>
      <c r="D170" s="662" t="s">
        <v>5408</v>
      </c>
      <c r="E170" s="662" t="s">
        <v>5409</v>
      </c>
      <c r="F170" s="665">
        <v>3</v>
      </c>
      <c r="G170" s="665">
        <v>354</v>
      </c>
      <c r="H170" s="665">
        <v>1</v>
      </c>
      <c r="I170" s="665">
        <v>118</v>
      </c>
      <c r="J170" s="665">
        <v>4</v>
      </c>
      <c r="K170" s="665">
        <v>472</v>
      </c>
      <c r="L170" s="665">
        <v>1.3333333333333333</v>
      </c>
      <c r="M170" s="665">
        <v>118</v>
      </c>
      <c r="N170" s="665">
        <v>7</v>
      </c>
      <c r="O170" s="665">
        <v>882</v>
      </c>
      <c r="P170" s="678">
        <v>2.4915254237288136</v>
      </c>
      <c r="Q170" s="666">
        <v>126</v>
      </c>
    </row>
    <row r="171" spans="1:17" ht="14.4" customHeight="1" x14ac:dyDescent="0.3">
      <c r="A171" s="661" t="s">
        <v>5601</v>
      </c>
      <c r="B171" s="662" t="s">
        <v>5311</v>
      </c>
      <c r="C171" s="662" t="s">
        <v>5308</v>
      </c>
      <c r="D171" s="662" t="s">
        <v>5410</v>
      </c>
      <c r="E171" s="662" t="s">
        <v>5411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310</v>
      </c>
      <c r="P171" s="678"/>
      <c r="Q171" s="666">
        <v>310</v>
      </c>
    </row>
    <row r="172" spans="1:17" ht="14.4" customHeight="1" x14ac:dyDescent="0.3">
      <c r="A172" s="661" t="s">
        <v>5601</v>
      </c>
      <c r="B172" s="662" t="s">
        <v>5311</v>
      </c>
      <c r="C172" s="662" t="s">
        <v>5308</v>
      </c>
      <c r="D172" s="662" t="s">
        <v>5442</v>
      </c>
      <c r="E172" s="662" t="s">
        <v>5443</v>
      </c>
      <c r="F172" s="665"/>
      <c r="G172" s="665"/>
      <c r="H172" s="665"/>
      <c r="I172" s="665"/>
      <c r="J172" s="665">
        <v>3</v>
      </c>
      <c r="K172" s="665">
        <v>33.33</v>
      </c>
      <c r="L172" s="665"/>
      <c r="M172" s="665">
        <v>11.11</v>
      </c>
      <c r="N172" s="665"/>
      <c r="O172" s="665"/>
      <c r="P172" s="678"/>
      <c r="Q172" s="666"/>
    </row>
    <row r="173" spans="1:17" ht="14.4" customHeight="1" x14ac:dyDescent="0.3">
      <c r="A173" s="661" t="s">
        <v>5601</v>
      </c>
      <c r="B173" s="662" t="s">
        <v>5311</v>
      </c>
      <c r="C173" s="662" t="s">
        <v>5308</v>
      </c>
      <c r="D173" s="662" t="s">
        <v>5446</v>
      </c>
      <c r="E173" s="662" t="s">
        <v>5447</v>
      </c>
      <c r="F173" s="665"/>
      <c r="G173" s="665"/>
      <c r="H173" s="665"/>
      <c r="I173" s="665"/>
      <c r="J173" s="665">
        <v>2</v>
      </c>
      <c r="K173" s="665">
        <v>494</v>
      </c>
      <c r="L173" s="665"/>
      <c r="M173" s="665">
        <v>247</v>
      </c>
      <c r="N173" s="665">
        <v>2</v>
      </c>
      <c r="O173" s="665">
        <v>518</v>
      </c>
      <c r="P173" s="678"/>
      <c r="Q173" s="666">
        <v>259</v>
      </c>
    </row>
    <row r="174" spans="1:17" ht="14.4" customHeight="1" x14ac:dyDescent="0.3">
      <c r="A174" s="661" t="s">
        <v>5601</v>
      </c>
      <c r="B174" s="662" t="s">
        <v>5311</v>
      </c>
      <c r="C174" s="662" t="s">
        <v>5308</v>
      </c>
      <c r="D174" s="662" t="s">
        <v>5472</v>
      </c>
      <c r="E174" s="662" t="s">
        <v>5473</v>
      </c>
      <c r="F174" s="665">
        <v>3</v>
      </c>
      <c r="G174" s="665">
        <v>1746</v>
      </c>
      <c r="H174" s="665">
        <v>1</v>
      </c>
      <c r="I174" s="665">
        <v>582</v>
      </c>
      <c r="J174" s="665">
        <v>7</v>
      </c>
      <c r="K174" s="665">
        <v>4081</v>
      </c>
      <c r="L174" s="665">
        <v>2.3373424971363117</v>
      </c>
      <c r="M174" s="665">
        <v>583</v>
      </c>
      <c r="N174" s="665">
        <v>11</v>
      </c>
      <c r="O174" s="665">
        <v>6501</v>
      </c>
      <c r="P174" s="678">
        <v>3.7233676975945018</v>
      </c>
      <c r="Q174" s="666">
        <v>591</v>
      </c>
    </row>
    <row r="175" spans="1:17" ht="14.4" customHeight="1" x14ac:dyDescent="0.3">
      <c r="A175" s="661" t="s">
        <v>5601</v>
      </c>
      <c r="B175" s="662" t="s">
        <v>5311</v>
      </c>
      <c r="C175" s="662" t="s">
        <v>5308</v>
      </c>
      <c r="D175" s="662" t="s">
        <v>5474</v>
      </c>
      <c r="E175" s="662" t="s">
        <v>5475</v>
      </c>
      <c r="F175" s="665">
        <v>8</v>
      </c>
      <c r="G175" s="665">
        <v>6064</v>
      </c>
      <c r="H175" s="665">
        <v>1</v>
      </c>
      <c r="I175" s="665">
        <v>758</v>
      </c>
      <c r="J175" s="665">
        <v>14</v>
      </c>
      <c r="K175" s="665">
        <v>10626</v>
      </c>
      <c r="L175" s="665">
        <v>1.7523087071240107</v>
      </c>
      <c r="M175" s="665">
        <v>759</v>
      </c>
      <c r="N175" s="665">
        <v>11</v>
      </c>
      <c r="O175" s="665">
        <v>8437</v>
      </c>
      <c r="P175" s="678">
        <v>1.3913258575197889</v>
      </c>
      <c r="Q175" s="666">
        <v>767</v>
      </c>
    </row>
    <row r="176" spans="1:17" ht="14.4" customHeight="1" x14ac:dyDescent="0.3">
      <c r="A176" s="661" t="s">
        <v>5601</v>
      </c>
      <c r="B176" s="662" t="s">
        <v>5311</v>
      </c>
      <c r="C176" s="662" t="s">
        <v>5308</v>
      </c>
      <c r="D176" s="662" t="s">
        <v>5490</v>
      </c>
      <c r="E176" s="662" t="s">
        <v>5491</v>
      </c>
      <c r="F176" s="665"/>
      <c r="G176" s="665"/>
      <c r="H176" s="665"/>
      <c r="I176" s="665"/>
      <c r="J176" s="665">
        <v>1</v>
      </c>
      <c r="K176" s="665">
        <v>154</v>
      </c>
      <c r="L176" s="665"/>
      <c r="M176" s="665">
        <v>154</v>
      </c>
      <c r="N176" s="665"/>
      <c r="O176" s="665"/>
      <c r="P176" s="678"/>
      <c r="Q176" s="666"/>
    </row>
    <row r="177" spans="1:17" ht="14.4" customHeight="1" x14ac:dyDescent="0.3">
      <c r="A177" s="661" t="s">
        <v>5601</v>
      </c>
      <c r="B177" s="662" t="s">
        <v>5311</v>
      </c>
      <c r="C177" s="662" t="s">
        <v>5308</v>
      </c>
      <c r="D177" s="662" t="s">
        <v>5500</v>
      </c>
      <c r="E177" s="662" t="s">
        <v>5501</v>
      </c>
      <c r="F177" s="665">
        <v>2</v>
      </c>
      <c r="G177" s="665">
        <v>696</v>
      </c>
      <c r="H177" s="665">
        <v>1</v>
      </c>
      <c r="I177" s="665">
        <v>348</v>
      </c>
      <c r="J177" s="665"/>
      <c r="K177" s="665"/>
      <c r="L177" s="665"/>
      <c r="M177" s="665"/>
      <c r="N177" s="665">
        <v>1</v>
      </c>
      <c r="O177" s="665">
        <v>372</v>
      </c>
      <c r="P177" s="678">
        <v>0.53448275862068961</v>
      </c>
      <c r="Q177" s="666">
        <v>372</v>
      </c>
    </row>
    <row r="178" spans="1:17" ht="14.4" customHeight="1" x14ac:dyDescent="0.3">
      <c r="A178" s="661" t="s">
        <v>5601</v>
      </c>
      <c r="B178" s="662" t="s">
        <v>5311</v>
      </c>
      <c r="C178" s="662" t="s">
        <v>5308</v>
      </c>
      <c r="D178" s="662" t="s">
        <v>5502</v>
      </c>
      <c r="E178" s="662" t="s">
        <v>5503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1415</v>
      </c>
      <c r="P178" s="678"/>
      <c r="Q178" s="666">
        <v>1415</v>
      </c>
    </row>
    <row r="179" spans="1:17" ht="14.4" customHeight="1" x14ac:dyDescent="0.3">
      <c r="A179" s="661" t="s">
        <v>5601</v>
      </c>
      <c r="B179" s="662" t="s">
        <v>5311</v>
      </c>
      <c r="C179" s="662" t="s">
        <v>5308</v>
      </c>
      <c r="D179" s="662" t="s">
        <v>5504</v>
      </c>
      <c r="E179" s="662" t="s">
        <v>5505</v>
      </c>
      <c r="F179" s="665">
        <v>3</v>
      </c>
      <c r="G179" s="665">
        <v>1071</v>
      </c>
      <c r="H179" s="665">
        <v>1</v>
      </c>
      <c r="I179" s="665">
        <v>357</v>
      </c>
      <c r="J179" s="665">
        <v>1</v>
      </c>
      <c r="K179" s="665">
        <v>358</v>
      </c>
      <c r="L179" s="665">
        <v>0.33426704014939307</v>
      </c>
      <c r="M179" s="665">
        <v>358</v>
      </c>
      <c r="N179" s="665">
        <v>8</v>
      </c>
      <c r="O179" s="665">
        <v>2896</v>
      </c>
      <c r="P179" s="678">
        <v>2.7040149393090571</v>
      </c>
      <c r="Q179" s="666">
        <v>362</v>
      </c>
    </row>
    <row r="180" spans="1:17" ht="14.4" customHeight="1" x14ac:dyDescent="0.3">
      <c r="A180" s="661" t="s">
        <v>5601</v>
      </c>
      <c r="B180" s="662" t="s">
        <v>5534</v>
      </c>
      <c r="C180" s="662" t="s">
        <v>5308</v>
      </c>
      <c r="D180" s="662" t="s">
        <v>5309</v>
      </c>
      <c r="E180" s="662" t="s">
        <v>5310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37</v>
      </c>
      <c r="P180" s="678"/>
      <c r="Q180" s="666">
        <v>37</v>
      </c>
    </row>
    <row r="181" spans="1:17" ht="14.4" customHeight="1" x14ac:dyDescent="0.3">
      <c r="A181" s="661" t="s">
        <v>5601</v>
      </c>
      <c r="B181" s="662" t="s">
        <v>5543</v>
      </c>
      <c r="C181" s="662" t="s">
        <v>5308</v>
      </c>
      <c r="D181" s="662" t="s">
        <v>5472</v>
      </c>
      <c r="E181" s="662" t="s">
        <v>5473</v>
      </c>
      <c r="F181" s="665"/>
      <c r="G181" s="665"/>
      <c r="H181" s="665"/>
      <c r="I181" s="665"/>
      <c r="J181" s="665">
        <v>1</v>
      </c>
      <c r="K181" s="665">
        <v>583</v>
      </c>
      <c r="L181" s="665"/>
      <c r="M181" s="665">
        <v>583</v>
      </c>
      <c r="N181" s="665"/>
      <c r="O181" s="665"/>
      <c r="P181" s="678"/>
      <c r="Q181" s="666"/>
    </row>
    <row r="182" spans="1:17" ht="14.4" customHeight="1" x14ac:dyDescent="0.3">
      <c r="A182" s="661" t="s">
        <v>5601</v>
      </c>
      <c r="B182" s="662" t="s">
        <v>5543</v>
      </c>
      <c r="C182" s="662" t="s">
        <v>5308</v>
      </c>
      <c r="D182" s="662" t="s">
        <v>5474</v>
      </c>
      <c r="E182" s="662" t="s">
        <v>5475</v>
      </c>
      <c r="F182" s="665"/>
      <c r="G182" s="665"/>
      <c r="H182" s="665"/>
      <c r="I182" s="665"/>
      <c r="J182" s="665">
        <v>1</v>
      </c>
      <c r="K182" s="665">
        <v>759</v>
      </c>
      <c r="L182" s="665"/>
      <c r="M182" s="665">
        <v>759</v>
      </c>
      <c r="N182" s="665"/>
      <c r="O182" s="665"/>
      <c r="P182" s="678"/>
      <c r="Q182" s="666"/>
    </row>
    <row r="183" spans="1:17" ht="14.4" customHeight="1" x14ac:dyDescent="0.3">
      <c r="A183" s="661" t="s">
        <v>5601</v>
      </c>
      <c r="B183" s="662" t="s">
        <v>5543</v>
      </c>
      <c r="C183" s="662" t="s">
        <v>5308</v>
      </c>
      <c r="D183" s="662" t="s">
        <v>5597</v>
      </c>
      <c r="E183" s="662" t="s">
        <v>5598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4457</v>
      </c>
      <c r="P183" s="678"/>
      <c r="Q183" s="666">
        <v>4457</v>
      </c>
    </row>
    <row r="184" spans="1:17" ht="14.4" customHeight="1" x14ac:dyDescent="0.3">
      <c r="A184" s="661" t="s">
        <v>5601</v>
      </c>
      <c r="B184" s="662" t="s">
        <v>5546</v>
      </c>
      <c r="C184" s="662" t="s">
        <v>5308</v>
      </c>
      <c r="D184" s="662" t="s">
        <v>5434</v>
      </c>
      <c r="E184" s="662" t="s">
        <v>5435</v>
      </c>
      <c r="F184" s="665"/>
      <c r="G184" s="665"/>
      <c r="H184" s="665"/>
      <c r="I184" s="665"/>
      <c r="J184" s="665">
        <v>1</v>
      </c>
      <c r="K184" s="665">
        <v>1121</v>
      </c>
      <c r="L184" s="665"/>
      <c r="M184" s="665">
        <v>1121</v>
      </c>
      <c r="N184" s="665"/>
      <c r="O184" s="665"/>
      <c r="P184" s="678"/>
      <c r="Q184" s="666"/>
    </row>
    <row r="185" spans="1:17" ht="14.4" customHeight="1" x14ac:dyDescent="0.3">
      <c r="A185" s="661" t="s">
        <v>5601</v>
      </c>
      <c r="B185" s="662" t="s">
        <v>5546</v>
      </c>
      <c r="C185" s="662" t="s">
        <v>5308</v>
      </c>
      <c r="D185" s="662" t="s">
        <v>5530</v>
      </c>
      <c r="E185" s="662" t="s">
        <v>5531</v>
      </c>
      <c r="F185" s="665"/>
      <c r="G185" s="665"/>
      <c r="H185" s="665"/>
      <c r="I185" s="665"/>
      <c r="J185" s="665">
        <v>2</v>
      </c>
      <c r="K185" s="665">
        <v>518</v>
      </c>
      <c r="L185" s="665"/>
      <c r="M185" s="665">
        <v>259</v>
      </c>
      <c r="N185" s="665"/>
      <c r="O185" s="665"/>
      <c r="P185" s="678"/>
      <c r="Q185" s="666"/>
    </row>
    <row r="186" spans="1:17" ht="14.4" customHeight="1" x14ac:dyDescent="0.3">
      <c r="A186" s="661" t="s">
        <v>5601</v>
      </c>
      <c r="B186" s="662" t="s">
        <v>5546</v>
      </c>
      <c r="C186" s="662" t="s">
        <v>5308</v>
      </c>
      <c r="D186" s="662" t="s">
        <v>5506</v>
      </c>
      <c r="E186" s="662" t="s">
        <v>5507</v>
      </c>
      <c r="F186" s="665">
        <v>1</v>
      </c>
      <c r="G186" s="665">
        <v>477</v>
      </c>
      <c r="H186" s="665">
        <v>1</v>
      </c>
      <c r="I186" s="665">
        <v>477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5602</v>
      </c>
      <c r="B187" s="662" t="s">
        <v>5311</v>
      </c>
      <c r="C187" s="662" t="s">
        <v>5308</v>
      </c>
      <c r="D187" s="662" t="s">
        <v>5309</v>
      </c>
      <c r="E187" s="662" t="s">
        <v>5310</v>
      </c>
      <c r="F187" s="665"/>
      <c r="G187" s="665"/>
      <c r="H187" s="665"/>
      <c r="I187" s="665"/>
      <c r="J187" s="665">
        <v>1</v>
      </c>
      <c r="K187" s="665">
        <v>35</v>
      </c>
      <c r="L187" s="665"/>
      <c r="M187" s="665">
        <v>35</v>
      </c>
      <c r="N187" s="665"/>
      <c r="O187" s="665"/>
      <c r="P187" s="678"/>
      <c r="Q187" s="666"/>
    </row>
    <row r="188" spans="1:17" ht="14.4" customHeight="1" x14ac:dyDescent="0.3">
      <c r="A188" s="661" t="s">
        <v>5602</v>
      </c>
      <c r="B188" s="662" t="s">
        <v>5534</v>
      </c>
      <c r="C188" s="662" t="s">
        <v>5308</v>
      </c>
      <c r="D188" s="662" t="s">
        <v>5309</v>
      </c>
      <c r="E188" s="662" t="s">
        <v>5310</v>
      </c>
      <c r="F188" s="665"/>
      <c r="G188" s="665"/>
      <c r="H188" s="665"/>
      <c r="I188" s="665"/>
      <c r="J188" s="665">
        <v>2</v>
      </c>
      <c r="K188" s="665">
        <v>70</v>
      </c>
      <c r="L188" s="665"/>
      <c r="M188" s="665">
        <v>35</v>
      </c>
      <c r="N188" s="665">
        <v>1</v>
      </c>
      <c r="O188" s="665">
        <v>37</v>
      </c>
      <c r="P188" s="678"/>
      <c r="Q188" s="666">
        <v>37</v>
      </c>
    </row>
    <row r="189" spans="1:17" ht="14.4" customHeight="1" x14ac:dyDescent="0.3">
      <c r="A189" s="661" t="s">
        <v>5602</v>
      </c>
      <c r="B189" s="662" t="s">
        <v>5534</v>
      </c>
      <c r="C189" s="662" t="s">
        <v>5308</v>
      </c>
      <c r="D189" s="662" t="s">
        <v>5535</v>
      </c>
      <c r="E189" s="662" t="s">
        <v>5536</v>
      </c>
      <c r="F189" s="665"/>
      <c r="G189" s="665"/>
      <c r="H189" s="665"/>
      <c r="I189" s="665"/>
      <c r="J189" s="665">
        <v>6</v>
      </c>
      <c r="K189" s="665">
        <v>708</v>
      </c>
      <c r="L189" s="665"/>
      <c r="M189" s="665">
        <v>118</v>
      </c>
      <c r="N189" s="665">
        <v>3</v>
      </c>
      <c r="O189" s="665">
        <v>378</v>
      </c>
      <c r="P189" s="678"/>
      <c r="Q189" s="666">
        <v>126</v>
      </c>
    </row>
    <row r="190" spans="1:17" ht="14.4" customHeight="1" x14ac:dyDescent="0.3">
      <c r="A190" s="661" t="s">
        <v>5602</v>
      </c>
      <c r="B190" s="662" t="s">
        <v>5534</v>
      </c>
      <c r="C190" s="662" t="s">
        <v>5308</v>
      </c>
      <c r="D190" s="662" t="s">
        <v>5541</v>
      </c>
      <c r="E190" s="662" t="s">
        <v>5542</v>
      </c>
      <c r="F190" s="665"/>
      <c r="G190" s="665"/>
      <c r="H190" s="665"/>
      <c r="I190" s="665"/>
      <c r="J190" s="665">
        <v>2</v>
      </c>
      <c r="K190" s="665">
        <v>698</v>
      </c>
      <c r="L190" s="665"/>
      <c r="M190" s="665">
        <v>349</v>
      </c>
      <c r="N190" s="665">
        <v>4</v>
      </c>
      <c r="O190" s="665">
        <v>1488</v>
      </c>
      <c r="P190" s="678"/>
      <c r="Q190" s="666">
        <v>372</v>
      </c>
    </row>
    <row r="191" spans="1:17" ht="14.4" customHeight="1" x14ac:dyDescent="0.3">
      <c r="A191" s="661" t="s">
        <v>5603</v>
      </c>
      <c r="B191" s="662" t="s">
        <v>5311</v>
      </c>
      <c r="C191" s="662" t="s">
        <v>5308</v>
      </c>
      <c r="D191" s="662" t="s">
        <v>5309</v>
      </c>
      <c r="E191" s="662" t="s">
        <v>5310</v>
      </c>
      <c r="F191" s="665">
        <v>5</v>
      </c>
      <c r="G191" s="665">
        <v>172</v>
      </c>
      <c r="H191" s="665">
        <v>1</v>
      </c>
      <c r="I191" s="665">
        <v>34.4</v>
      </c>
      <c r="J191" s="665">
        <v>1</v>
      </c>
      <c r="K191" s="665">
        <v>35</v>
      </c>
      <c r="L191" s="665">
        <v>0.20348837209302326</v>
      </c>
      <c r="M191" s="665">
        <v>35</v>
      </c>
      <c r="N191" s="665">
        <v>3</v>
      </c>
      <c r="O191" s="665">
        <v>111</v>
      </c>
      <c r="P191" s="678">
        <v>0.64534883720930236</v>
      </c>
      <c r="Q191" s="666">
        <v>37</v>
      </c>
    </row>
    <row r="192" spans="1:17" ht="14.4" customHeight="1" x14ac:dyDescent="0.3">
      <c r="A192" s="661" t="s">
        <v>5603</v>
      </c>
      <c r="B192" s="662" t="s">
        <v>5311</v>
      </c>
      <c r="C192" s="662" t="s">
        <v>5308</v>
      </c>
      <c r="D192" s="662" t="s">
        <v>5406</v>
      </c>
      <c r="E192" s="662" t="s">
        <v>5407</v>
      </c>
      <c r="F192" s="665"/>
      <c r="G192" s="665"/>
      <c r="H192" s="665"/>
      <c r="I192" s="665"/>
      <c r="J192" s="665">
        <v>1</v>
      </c>
      <c r="K192" s="665">
        <v>235</v>
      </c>
      <c r="L192" s="665"/>
      <c r="M192" s="665">
        <v>235</v>
      </c>
      <c r="N192" s="665">
        <v>1</v>
      </c>
      <c r="O192" s="665">
        <v>251</v>
      </c>
      <c r="P192" s="678"/>
      <c r="Q192" s="666">
        <v>251</v>
      </c>
    </row>
    <row r="193" spans="1:17" ht="14.4" customHeight="1" x14ac:dyDescent="0.3">
      <c r="A193" s="661" t="s">
        <v>5603</v>
      </c>
      <c r="B193" s="662" t="s">
        <v>5311</v>
      </c>
      <c r="C193" s="662" t="s">
        <v>5308</v>
      </c>
      <c r="D193" s="662" t="s">
        <v>5408</v>
      </c>
      <c r="E193" s="662" t="s">
        <v>5409</v>
      </c>
      <c r="F193" s="665">
        <v>7</v>
      </c>
      <c r="G193" s="665">
        <v>824</v>
      </c>
      <c r="H193" s="665">
        <v>1</v>
      </c>
      <c r="I193" s="665">
        <v>117.71428571428571</v>
      </c>
      <c r="J193" s="665">
        <v>4</v>
      </c>
      <c r="K193" s="665">
        <v>472</v>
      </c>
      <c r="L193" s="665">
        <v>0.57281553398058249</v>
      </c>
      <c r="M193" s="665">
        <v>118</v>
      </c>
      <c r="N193" s="665">
        <v>3</v>
      </c>
      <c r="O193" s="665">
        <v>378</v>
      </c>
      <c r="P193" s="678">
        <v>0.45873786407766992</v>
      </c>
      <c r="Q193" s="666">
        <v>126</v>
      </c>
    </row>
    <row r="194" spans="1:17" ht="14.4" customHeight="1" x14ac:dyDescent="0.3">
      <c r="A194" s="661" t="s">
        <v>5603</v>
      </c>
      <c r="B194" s="662" t="s">
        <v>5311</v>
      </c>
      <c r="C194" s="662" t="s">
        <v>5308</v>
      </c>
      <c r="D194" s="662" t="s">
        <v>5414</v>
      </c>
      <c r="E194" s="662" t="s">
        <v>5415</v>
      </c>
      <c r="F194" s="665"/>
      <c r="G194" s="665"/>
      <c r="H194" s="665"/>
      <c r="I194" s="665"/>
      <c r="J194" s="665"/>
      <c r="K194" s="665"/>
      <c r="L194" s="665"/>
      <c r="M194" s="665"/>
      <c r="N194" s="665">
        <v>2</v>
      </c>
      <c r="O194" s="665">
        <v>396</v>
      </c>
      <c r="P194" s="678"/>
      <c r="Q194" s="666">
        <v>198</v>
      </c>
    </row>
    <row r="195" spans="1:17" ht="14.4" customHeight="1" x14ac:dyDescent="0.3">
      <c r="A195" s="661" t="s">
        <v>5603</v>
      </c>
      <c r="B195" s="662" t="s">
        <v>5311</v>
      </c>
      <c r="C195" s="662" t="s">
        <v>5308</v>
      </c>
      <c r="D195" s="662" t="s">
        <v>5430</v>
      </c>
      <c r="E195" s="662" t="s">
        <v>5431</v>
      </c>
      <c r="F195" s="665">
        <v>1</v>
      </c>
      <c r="G195" s="665">
        <v>232</v>
      </c>
      <c r="H195" s="665">
        <v>1</v>
      </c>
      <c r="I195" s="665">
        <v>232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5603</v>
      </c>
      <c r="B196" s="662" t="s">
        <v>5311</v>
      </c>
      <c r="C196" s="662" t="s">
        <v>5308</v>
      </c>
      <c r="D196" s="662" t="s">
        <v>5468</v>
      </c>
      <c r="E196" s="662" t="s">
        <v>5469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867</v>
      </c>
      <c r="P196" s="678"/>
      <c r="Q196" s="666">
        <v>867</v>
      </c>
    </row>
    <row r="197" spans="1:17" ht="14.4" customHeight="1" x14ac:dyDescent="0.3">
      <c r="A197" s="661" t="s">
        <v>5603</v>
      </c>
      <c r="B197" s="662" t="s">
        <v>5311</v>
      </c>
      <c r="C197" s="662" t="s">
        <v>5308</v>
      </c>
      <c r="D197" s="662" t="s">
        <v>5480</v>
      </c>
      <c r="E197" s="662" t="s">
        <v>5481</v>
      </c>
      <c r="F197" s="665">
        <v>1</v>
      </c>
      <c r="G197" s="665">
        <v>4350</v>
      </c>
      <c r="H197" s="665">
        <v>1</v>
      </c>
      <c r="I197" s="665">
        <v>4350</v>
      </c>
      <c r="J197" s="665">
        <v>1</v>
      </c>
      <c r="K197" s="665">
        <v>4362</v>
      </c>
      <c r="L197" s="665">
        <v>1.0027586206896553</v>
      </c>
      <c r="M197" s="665">
        <v>4362</v>
      </c>
      <c r="N197" s="665">
        <v>1</v>
      </c>
      <c r="O197" s="665">
        <v>4400</v>
      </c>
      <c r="P197" s="678">
        <v>1.0114942528735633</v>
      </c>
      <c r="Q197" s="666">
        <v>4400</v>
      </c>
    </row>
    <row r="198" spans="1:17" ht="14.4" customHeight="1" x14ac:dyDescent="0.3">
      <c r="A198" s="661" t="s">
        <v>5603</v>
      </c>
      <c r="B198" s="662" t="s">
        <v>5311</v>
      </c>
      <c r="C198" s="662" t="s">
        <v>5308</v>
      </c>
      <c r="D198" s="662" t="s">
        <v>5496</v>
      </c>
      <c r="E198" s="662" t="s">
        <v>5497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316</v>
      </c>
      <c r="P198" s="678"/>
      <c r="Q198" s="666">
        <v>316</v>
      </c>
    </row>
    <row r="199" spans="1:17" ht="14.4" customHeight="1" x14ac:dyDescent="0.3">
      <c r="A199" s="661" t="s">
        <v>5603</v>
      </c>
      <c r="B199" s="662" t="s">
        <v>5311</v>
      </c>
      <c r="C199" s="662" t="s">
        <v>5308</v>
      </c>
      <c r="D199" s="662" t="s">
        <v>5500</v>
      </c>
      <c r="E199" s="662" t="s">
        <v>5501</v>
      </c>
      <c r="F199" s="665">
        <v>1</v>
      </c>
      <c r="G199" s="665">
        <v>348</v>
      </c>
      <c r="H199" s="665">
        <v>1</v>
      </c>
      <c r="I199" s="665">
        <v>348</v>
      </c>
      <c r="J199" s="665"/>
      <c r="K199" s="665"/>
      <c r="L199" s="665"/>
      <c r="M199" s="665"/>
      <c r="N199" s="665">
        <v>1</v>
      </c>
      <c r="O199" s="665">
        <v>372</v>
      </c>
      <c r="P199" s="678">
        <v>1.0689655172413792</v>
      </c>
      <c r="Q199" s="666">
        <v>372</v>
      </c>
    </row>
    <row r="200" spans="1:17" ht="14.4" customHeight="1" x14ac:dyDescent="0.3">
      <c r="A200" s="661" t="s">
        <v>5603</v>
      </c>
      <c r="B200" s="662" t="s">
        <v>5311</v>
      </c>
      <c r="C200" s="662" t="s">
        <v>5308</v>
      </c>
      <c r="D200" s="662" t="s">
        <v>5504</v>
      </c>
      <c r="E200" s="662" t="s">
        <v>5505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362</v>
      </c>
      <c r="P200" s="678"/>
      <c r="Q200" s="666">
        <v>362</v>
      </c>
    </row>
    <row r="201" spans="1:17" ht="14.4" customHeight="1" x14ac:dyDescent="0.3">
      <c r="A201" s="661" t="s">
        <v>5603</v>
      </c>
      <c r="B201" s="662" t="s">
        <v>5534</v>
      </c>
      <c r="C201" s="662" t="s">
        <v>5341</v>
      </c>
      <c r="D201" s="662" t="s">
        <v>5362</v>
      </c>
      <c r="E201" s="662" t="s">
        <v>5363</v>
      </c>
      <c r="F201" s="665"/>
      <c r="G201" s="665"/>
      <c r="H201" s="665"/>
      <c r="I201" s="665"/>
      <c r="J201" s="665">
        <v>1</v>
      </c>
      <c r="K201" s="665">
        <v>202.4</v>
      </c>
      <c r="L201" s="665"/>
      <c r="M201" s="665">
        <v>202.4</v>
      </c>
      <c r="N201" s="665"/>
      <c r="O201" s="665"/>
      <c r="P201" s="678"/>
      <c r="Q201" s="666"/>
    </row>
    <row r="202" spans="1:17" ht="14.4" customHeight="1" x14ac:dyDescent="0.3">
      <c r="A202" s="661" t="s">
        <v>5603</v>
      </c>
      <c r="B202" s="662" t="s">
        <v>5534</v>
      </c>
      <c r="C202" s="662" t="s">
        <v>5341</v>
      </c>
      <c r="D202" s="662" t="s">
        <v>5364</v>
      </c>
      <c r="E202" s="662" t="s">
        <v>5365</v>
      </c>
      <c r="F202" s="665"/>
      <c r="G202" s="665"/>
      <c r="H202" s="665"/>
      <c r="I202" s="665"/>
      <c r="J202" s="665">
        <v>1</v>
      </c>
      <c r="K202" s="665">
        <v>1043</v>
      </c>
      <c r="L202" s="665"/>
      <c r="M202" s="665">
        <v>1043</v>
      </c>
      <c r="N202" s="665"/>
      <c r="O202" s="665"/>
      <c r="P202" s="678"/>
      <c r="Q202" s="666"/>
    </row>
    <row r="203" spans="1:17" ht="14.4" customHeight="1" x14ac:dyDescent="0.3">
      <c r="A203" s="661" t="s">
        <v>5603</v>
      </c>
      <c r="B203" s="662" t="s">
        <v>5534</v>
      </c>
      <c r="C203" s="662" t="s">
        <v>5308</v>
      </c>
      <c r="D203" s="662" t="s">
        <v>5309</v>
      </c>
      <c r="E203" s="662" t="s">
        <v>5310</v>
      </c>
      <c r="F203" s="665">
        <v>15</v>
      </c>
      <c r="G203" s="665">
        <v>523</v>
      </c>
      <c r="H203" s="665">
        <v>1</v>
      </c>
      <c r="I203" s="665">
        <v>34.866666666666667</v>
      </c>
      <c r="J203" s="665">
        <v>13</v>
      </c>
      <c r="K203" s="665">
        <v>455</v>
      </c>
      <c r="L203" s="665">
        <v>0.86998087954110903</v>
      </c>
      <c r="M203" s="665">
        <v>35</v>
      </c>
      <c r="N203" s="665">
        <v>7</v>
      </c>
      <c r="O203" s="665">
        <v>259</v>
      </c>
      <c r="P203" s="678">
        <v>0.49521988527724664</v>
      </c>
      <c r="Q203" s="666">
        <v>37</v>
      </c>
    </row>
    <row r="204" spans="1:17" ht="14.4" customHeight="1" x14ac:dyDescent="0.3">
      <c r="A204" s="661" t="s">
        <v>5603</v>
      </c>
      <c r="B204" s="662" t="s">
        <v>5534</v>
      </c>
      <c r="C204" s="662" t="s">
        <v>5308</v>
      </c>
      <c r="D204" s="662" t="s">
        <v>5412</v>
      </c>
      <c r="E204" s="662" t="s">
        <v>5413</v>
      </c>
      <c r="F204" s="665"/>
      <c r="G204" s="665"/>
      <c r="H204" s="665"/>
      <c r="I204" s="665"/>
      <c r="J204" s="665">
        <v>1</v>
      </c>
      <c r="K204" s="665">
        <v>1545</v>
      </c>
      <c r="L204" s="665"/>
      <c r="M204" s="665">
        <v>1545</v>
      </c>
      <c r="N204" s="665"/>
      <c r="O204" s="665"/>
      <c r="P204" s="678"/>
      <c r="Q204" s="666"/>
    </row>
    <row r="205" spans="1:17" ht="14.4" customHeight="1" x14ac:dyDescent="0.3">
      <c r="A205" s="661" t="s">
        <v>5603</v>
      </c>
      <c r="B205" s="662" t="s">
        <v>5534</v>
      </c>
      <c r="C205" s="662" t="s">
        <v>5308</v>
      </c>
      <c r="D205" s="662" t="s">
        <v>5430</v>
      </c>
      <c r="E205" s="662" t="s">
        <v>5431</v>
      </c>
      <c r="F205" s="665">
        <v>2</v>
      </c>
      <c r="G205" s="665">
        <v>466</v>
      </c>
      <c r="H205" s="665">
        <v>1</v>
      </c>
      <c r="I205" s="665">
        <v>233</v>
      </c>
      <c r="J205" s="665">
        <v>5</v>
      </c>
      <c r="K205" s="665">
        <v>1175</v>
      </c>
      <c r="L205" s="665">
        <v>2.5214592274678114</v>
      </c>
      <c r="M205" s="665">
        <v>235</v>
      </c>
      <c r="N205" s="665">
        <v>5</v>
      </c>
      <c r="O205" s="665">
        <v>1255</v>
      </c>
      <c r="P205" s="678">
        <v>2.6931330472103006</v>
      </c>
      <c r="Q205" s="666">
        <v>251</v>
      </c>
    </row>
    <row r="206" spans="1:17" ht="14.4" customHeight="1" x14ac:dyDescent="0.3">
      <c r="A206" s="661" t="s">
        <v>5603</v>
      </c>
      <c r="B206" s="662" t="s">
        <v>5534</v>
      </c>
      <c r="C206" s="662" t="s">
        <v>5308</v>
      </c>
      <c r="D206" s="662" t="s">
        <v>5535</v>
      </c>
      <c r="E206" s="662" t="s">
        <v>5536</v>
      </c>
      <c r="F206" s="665">
        <v>37</v>
      </c>
      <c r="G206" s="665">
        <v>4356</v>
      </c>
      <c r="H206" s="665">
        <v>1</v>
      </c>
      <c r="I206" s="665">
        <v>117.72972972972973</v>
      </c>
      <c r="J206" s="665">
        <v>32</v>
      </c>
      <c r="K206" s="665">
        <v>3776</v>
      </c>
      <c r="L206" s="665">
        <v>0.86685032139577589</v>
      </c>
      <c r="M206" s="665">
        <v>118</v>
      </c>
      <c r="N206" s="665">
        <v>30</v>
      </c>
      <c r="O206" s="665">
        <v>3780</v>
      </c>
      <c r="P206" s="678">
        <v>0.86776859504132231</v>
      </c>
      <c r="Q206" s="666">
        <v>126</v>
      </c>
    </row>
    <row r="207" spans="1:17" ht="14.4" customHeight="1" x14ac:dyDescent="0.3">
      <c r="A207" s="661" t="s">
        <v>5603</v>
      </c>
      <c r="B207" s="662" t="s">
        <v>5534</v>
      </c>
      <c r="C207" s="662" t="s">
        <v>5308</v>
      </c>
      <c r="D207" s="662" t="s">
        <v>5541</v>
      </c>
      <c r="E207" s="662" t="s">
        <v>5542</v>
      </c>
      <c r="F207" s="665">
        <v>2</v>
      </c>
      <c r="G207" s="665">
        <v>696</v>
      </c>
      <c r="H207" s="665">
        <v>1</v>
      </c>
      <c r="I207" s="665">
        <v>348</v>
      </c>
      <c r="J207" s="665">
        <v>9</v>
      </c>
      <c r="K207" s="665">
        <v>3141</v>
      </c>
      <c r="L207" s="665">
        <v>4.5129310344827589</v>
      </c>
      <c r="M207" s="665">
        <v>349</v>
      </c>
      <c r="N207" s="665">
        <v>10</v>
      </c>
      <c r="O207" s="665">
        <v>3720</v>
      </c>
      <c r="P207" s="678">
        <v>5.3448275862068968</v>
      </c>
      <c r="Q207" s="666">
        <v>372</v>
      </c>
    </row>
    <row r="208" spans="1:17" ht="14.4" customHeight="1" x14ac:dyDescent="0.3">
      <c r="A208" s="661" t="s">
        <v>5603</v>
      </c>
      <c r="B208" s="662" t="s">
        <v>5534</v>
      </c>
      <c r="C208" s="662" t="s">
        <v>5308</v>
      </c>
      <c r="D208" s="662" t="s">
        <v>5480</v>
      </c>
      <c r="E208" s="662" t="s">
        <v>5481</v>
      </c>
      <c r="F208" s="665"/>
      <c r="G208" s="665"/>
      <c r="H208" s="665"/>
      <c r="I208" s="665"/>
      <c r="J208" s="665"/>
      <c r="K208" s="665"/>
      <c r="L208" s="665"/>
      <c r="M208" s="665"/>
      <c r="N208" s="665">
        <v>4</v>
      </c>
      <c r="O208" s="665">
        <v>17600</v>
      </c>
      <c r="P208" s="678"/>
      <c r="Q208" s="666">
        <v>4400</v>
      </c>
    </row>
    <row r="209" spans="1:17" ht="14.4" customHeight="1" x14ac:dyDescent="0.3">
      <c r="A209" s="661" t="s">
        <v>5603</v>
      </c>
      <c r="B209" s="662" t="s">
        <v>5534</v>
      </c>
      <c r="C209" s="662" t="s">
        <v>5308</v>
      </c>
      <c r="D209" s="662" t="s">
        <v>5490</v>
      </c>
      <c r="E209" s="662" t="s">
        <v>5491</v>
      </c>
      <c r="F209" s="665">
        <v>2</v>
      </c>
      <c r="G209" s="665">
        <v>304</v>
      </c>
      <c r="H209" s="665">
        <v>1</v>
      </c>
      <c r="I209" s="665">
        <v>152</v>
      </c>
      <c r="J209" s="665">
        <v>1</v>
      </c>
      <c r="K209" s="665">
        <v>154</v>
      </c>
      <c r="L209" s="665">
        <v>0.50657894736842102</v>
      </c>
      <c r="M209" s="665">
        <v>154</v>
      </c>
      <c r="N209" s="665">
        <v>3</v>
      </c>
      <c r="O209" s="665">
        <v>480</v>
      </c>
      <c r="P209" s="678">
        <v>1.5789473684210527</v>
      </c>
      <c r="Q209" s="666">
        <v>160</v>
      </c>
    </row>
    <row r="210" spans="1:17" ht="14.4" customHeight="1" x14ac:dyDescent="0.3">
      <c r="A210" s="661" t="s">
        <v>5603</v>
      </c>
      <c r="B210" s="662" t="s">
        <v>5543</v>
      </c>
      <c r="C210" s="662" t="s">
        <v>5312</v>
      </c>
      <c r="D210" s="662" t="s">
        <v>5324</v>
      </c>
      <c r="E210" s="662" t="s">
        <v>2343</v>
      </c>
      <c r="F210" s="665"/>
      <c r="G210" s="665"/>
      <c r="H210" s="665"/>
      <c r="I210" s="665"/>
      <c r="J210" s="665">
        <v>0.1</v>
      </c>
      <c r="K210" s="665">
        <v>442.7</v>
      </c>
      <c r="L210" s="665"/>
      <c r="M210" s="665">
        <v>4427</v>
      </c>
      <c r="N210" s="665"/>
      <c r="O210" s="665"/>
      <c r="P210" s="678"/>
      <c r="Q210" s="666"/>
    </row>
    <row r="211" spans="1:17" ht="14.4" customHeight="1" x14ac:dyDescent="0.3">
      <c r="A211" s="661" t="s">
        <v>5603</v>
      </c>
      <c r="B211" s="662" t="s">
        <v>5543</v>
      </c>
      <c r="C211" s="662" t="s">
        <v>5341</v>
      </c>
      <c r="D211" s="662" t="s">
        <v>5360</v>
      </c>
      <c r="E211" s="662" t="s">
        <v>5361</v>
      </c>
      <c r="F211" s="665"/>
      <c r="G211" s="665"/>
      <c r="H211" s="665"/>
      <c r="I211" s="665"/>
      <c r="J211" s="665">
        <v>1</v>
      </c>
      <c r="K211" s="665">
        <v>408.74</v>
      </c>
      <c r="L211" s="665"/>
      <c r="M211" s="665">
        <v>408.74</v>
      </c>
      <c r="N211" s="665"/>
      <c r="O211" s="665"/>
      <c r="P211" s="678"/>
      <c r="Q211" s="666"/>
    </row>
    <row r="212" spans="1:17" ht="14.4" customHeight="1" x14ac:dyDescent="0.3">
      <c r="A212" s="661" t="s">
        <v>5603</v>
      </c>
      <c r="B212" s="662" t="s">
        <v>5543</v>
      </c>
      <c r="C212" s="662" t="s">
        <v>5341</v>
      </c>
      <c r="D212" s="662" t="s">
        <v>5370</v>
      </c>
      <c r="E212" s="662" t="s">
        <v>5371</v>
      </c>
      <c r="F212" s="665"/>
      <c r="G212" s="665"/>
      <c r="H212" s="665"/>
      <c r="I212" s="665"/>
      <c r="J212" s="665">
        <v>1</v>
      </c>
      <c r="K212" s="665">
        <v>740</v>
      </c>
      <c r="L212" s="665"/>
      <c r="M212" s="665">
        <v>740</v>
      </c>
      <c r="N212" s="665"/>
      <c r="O212" s="665"/>
      <c r="P212" s="678"/>
      <c r="Q212" s="666"/>
    </row>
    <row r="213" spans="1:17" ht="14.4" customHeight="1" x14ac:dyDescent="0.3">
      <c r="A213" s="661" t="s">
        <v>5603</v>
      </c>
      <c r="B213" s="662" t="s">
        <v>5543</v>
      </c>
      <c r="C213" s="662" t="s">
        <v>5341</v>
      </c>
      <c r="D213" s="662" t="s">
        <v>5604</v>
      </c>
      <c r="E213" s="662" t="s">
        <v>5605</v>
      </c>
      <c r="F213" s="665"/>
      <c r="G213" s="665"/>
      <c r="H213" s="665"/>
      <c r="I213" s="665"/>
      <c r="J213" s="665">
        <v>1</v>
      </c>
      <c r="K213" s="665">
        <v>521.9</v>
      </c>
      <c r="L213" s="665"/>
      <c r="M213" s="665">
        <v>521.9</v>
      </c>
      <c r="N213" s="665"/>
      <c r="O213" s="665"/>
      <c r="P213" s="678"/>
      <c r="Q213" s="666"/>
    </row>
    <row r="214" spans="1:17" ht="14.4" customHeight="1" x14ac:dyDescent="0.3">
      <c r="A214" s="661" t="s">
        <v>5603</v>
      </c>
      <c r="B214" s="662" t="s">
        <v>5543</v>
      </c>
      <c r="C214" s="662" t="s">
        <v>5308</v>
      </c>
      <c r="D214" s="662" t="s">
        <v>5426</v>
      </c>
      <c r="E214" s="662" t="s">
        <v>5427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295</v>
      </c>
      <c r="P214" s="678"/>
      <c r="Q214" s="666">
        <v>295</v>
      </c>
    </row>
    <row r="215" spans="1:17" ht="14.4" customHeight="1" x14ac:dyDescent="0.3">
      <c r="A215" s="661" t="s">
        <v>5603</v>
      </c>
      <c r="B215" s="662" t="s">
        <v>5543</v>
      </c>
      <c r="C215" s="662" t="s">
        <v>5308</v>
      </c>
      <c r="D215" s="662" t="s">
        <v>5606</v>
      </c>
      <c r="E215" s="662" t="s">
        <v>5607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5488</v>
      </c>
      <c r="P215" s="678"/>
      <c r="Q215" s="666">
        <v>5488</v>
      </c>
    </row>
    <row r="216" spans="1:17" ht="14.4" customHeight="1" x14ac:dyDescent="0.3">
      <c r="A216" s="661" t="s">
        <v>5603</v>
      </c>
      <c r="B216" s="662" t="s">
        <v>5543</v>
      </c>
      <c r="C216" s="662" t="s">
        <v>5308</v>
      </c>
      <c r="D216" s="662" t="s">
        <v>5608</v>
      </c>
      <c r="E216" s="662" t="s">
        <v>5609</v>
      </c>
      <c r="F216" s="665"/>
      <c r="G216" s="665"/>
      <c r="H216" s="665"/>
      <c r="I216" s="665"/>
      <c r="J216" s="665">
        <v>1</v>
      </c>
      <c r="K216" s="665">
        <v>2488</v>
      </c>
      <c r="L216" s="665"/>
      <c r="M216" s="665">
        <v>2488</v>
      </c>
      <c r="N216" s="665"/>
      <c r="O216" s="665"/>
      <c r="P216" s="678"/>
      <c r="Q216" s="666"/>
    </row>
    <row r="217" spans="1:17" ht="14.4" customHeight="1" x14ac:dyDescent="0.3">
      <c r="A217" s="661" t="s">
        <v>5603</v>
      </c>
      <c r="B217" s="662" t="s">
        <v>5543</v>
      </c>
      <c r="C217" s="662" t="s">
        <v>5308</v>
      </c>
      <c r="D217" s="662" t="s">
        <v>5610</v>
      </c>
      <c r="E217" s="662" t="s">
        <v>5611</v>
      </c>
      <c r="F217" s="665"/>
      <c r="G217" s="665"/>
      <c r="H217" s="665"/>
      <c r="I217" s="665"/>
      <c r="J217" s="665"/>
      <c r="K217" s="665"/>
      <c r="L217" s="665"/>
      <c r="M217" s="665"/>
      <c r="N217" s="665">
        <v>2</v>
      </c>
      <c r="O217" s="665">
        <v>16582</v>
      </c>
      <c r="P217" s="678"/>
      <c r="Q217" s="666">
        <v>8291</v>
      </c>
    </row>
    <row r="218" spans="1:17" ht="14.4" customHeight="1" x14ac:dyDescent="0.3">
      <c r="A218" s="661" t="s">
        <v>5603</v>
      </c>
      <c r="B218" s="662" t="s">
        <v>5543</v>
      </c>
      <c r="C218" s="662" t="s">
        <v>5308</v>
      </c>
      <c r="D218" s="662" t="s">
        <v>5474</v>
      </c>
      <c r="E218" s="662" t="s">
        <v>5475</v>
      </c>
      <c r="F218" s="665"/>
      <c r="G218" s="665"/>
      <c r="H218" s="665"/>
      <c r="I218" s="665"/>
      <c r="J218" s="665">
        <v>1</v>
      </c>
      <c r="K218" s="665">
        <v>759</v>
      </c>
      <c r="L218" s="665"/>
      <c r="M218" s="665">
        <v>759</v>
      </c>
      <c r="N218" s="665"/>
      <c r="O218" s="665"/>
      <c r="P218" s="678"/>
      <c r="Q218" s="666"/>
    </row>
    <row r="219" spans="1:17" ht="14.4" customHeight="1" x14ac:dyDescent="0.3">
      <c r="A219" s="661" t="s">
        <v>5603</v>
      </c>
      <c r="B219" s="662" t="s">
        <v>5543</v>
      </c>
      <c r="C219" s="662" t="s">
        <v>5308</v>
      </c>
      <c r="D219" s="662" t="s">
        <v>5612</v>
      </c>
      <c r="E219" s="662" t="s">
        <v>5613</v>
      </c>
      <c r="F219" s="665"/>
      <c r="G219" s="665"/>
      <c r="H219" s="665"/>
      <c r="I219" s="665"/>
      <c r="J219" s="665"/>
      <c r="K219" s="665"/>
      <c r="L219" s="665"/>
      <c r="M219" s="665"/>
      <c r="N219" s="665">
        <v>3</v>
      </c>
      <c r="O219" s="665">
        <v>3195</v>
      </c>
      <c r="P219" s="678"/>
      <c r="Q219" s="666">
        <v>1065</v>
      </c>
    </row>
    <row r="220" spans="1:17" ht="14.4" customHeight="1" x14ac:dyDescent="0.3">
      <c r="A220" s="661" t="s">
        <v>5603</v>
      </c>
      <c r="B220" s="662" t="s">
        <v>5543</v>
      </c>
      <c r="C220" s="662" t="s">
        <v>5308</v>
      </c>
      <c r="D220" s="662" t="s">
        <v>5504</v>
      </c>
      <c r="E220" s="662" t="s">
        <v>5505</v>
      </c>
      <c r="F220" s="665"/>
      <c r="G220" s="665"/>
      <c r="H220" s="665"/>
      <c r="I220" s="665"/>
      <c r="J220" s="665">
        <v>1</v>
      </c>
      <c r="K220" s="665">
        <v>358</v>
      </c>
      <c r="L220" s="665"/>
      <c r="M220" s="665">
        <v>358</v>
      </c>
      <c r="N220" s="665"/>
      <c r="O220" s="665"/>
      <c r="P220" s="678"/>
      <c r="Q220" s="666"/>
    </row>
    <row r="221" spans="1:17" ht="14.4" customHeight="1" x14ac:dyDescent="0.3">
      <c r="A221" s="661" t="s">
        <v>5603</v>
      </c>
      <c r="B221" s="662" t="s">
        <v>5543</v>
      </c>
      <c r="C221" s="662" t="s">
        <v>5308</v>
      </c>
      <c r="D221" s="662" t="s">
        <v>5614</v>
      </c>
      <c r="E221" s="662" t="s">
        <v>5615</v>
      </c>
      <c r="F221" s="665"/>
      <c r="G221" s="665"/>
      <c r="H221" s="665"/>
      <c r="I221" s="665"/>
      <c r="J221" s="665">
        <v>1</v>
      </c>
      <c r="K221" s="665">
        <v>1872</v>
      </c>
      <c r="L221" s="665"/>
      <c r="M221" s="665">
        <v>1872</v>
      </c>
      <c r="N221" s="665">
        <v>1</v>
      </c>
      <c r="O221" s="665">
        <v>1944</v>
      </c>
      <c r="P221" s="678"/>
      <c r="Q221" s="666">
        <v>1944</v>
      </c>
    </row>
    <row r="222" spans="1:17" ht="14.4" customHeight="1" x14ac:dyDescent="0.3">
      <c r="A222" s="661" t="s">
        <v>5603</v>
      </c>
      <c r="B222" s="662" t="s">
        <v>5543</v>
      </c>
      <c r="C222" s="662" t="s">
        <v>5308</v>
      </c>
      <c r="D222" s="662" t="s">
        <v>5616</v>
      </c>
      <c r="E222" s="662" t="s">
        <v>5617</v>
      </c>
      <c r="F222" s="665"/>
      <c r="G222" s="665"/>
      <c r="H222" s="665"/>
      <c r="I222" s="665"/>
      <c r="J222" s="665"/>
      <c r="K222" s="665"/>
      <c r="L222" s="665"/>
      <c r="M222" s="665"/>
      <c r="N222" s="665">
        <v>1</v>
      </c>
      <c r="O222" s="665">
        <v>710</v>
      </c>
      <c r="P222" s="678"/>
      <c r="Q222" s="666">
        <v>710</v>
      </c>
    </row>
    <row r="223" spans="1:17" ht="14.4" customHeight="1" x14ac:dyDescent="0.3">
      <c r="A223" s="661" t="s">
        <v>5603</v>
      </c>
      <c r="B223" s="662" t="s">
        <v>5543</v>
      </c>
      <c r="C223" s="662" t="s">
        <v>5308</v>
      </c>
      <c r="D223" s="662" t="s">
        <v>5597</v>
      </c>
      <c r="E223" s="662" t="s">
        <v>5598</v>
      </c>
      <c r="F223" s="665"/>
      <c r="G223" s="665"/>
      <c r="H223" s="665"/>
      <c r="I223" s="665"/>
      <c r="J223" s="665">
        <v>1</v>
      </c>
      <c r="K223" s="665">
        <v>4276</v>
      </c>
      <c r="L223" s="665"/>
      <c r="M223" s="665">
        <v>4276</v>
      </c>
      <c r="N223" s="665">
        <v>2</v>
      </c>
      <c r="O223" s="665">
        <v>8914</v>
      </c>
      <c r="P223" s="678"/>
      <c r="Q223" s="666">
        <v>4457</v>
      </c>
    </row>
    <row r="224" spans="1:17" ht="14.4" customHeight="1" x14ac:dyDescent="0.3">
      <c r="A224" s="661" t="s">
        <v>5603</v>
      </c>
      <c r="B224" s="662" t="s">
        <v>5543</v>
      </c>
      <c r="C224" s="662" t="s">
        <v>5308</v>
      </c>
      <c r="D224" s="662" t="s">
        <v>5618</v>
      </c>
      <c r="E224" s="662" t="s">
        <v>5619</v>
      </c>
      <c r="F224" s="665"/>
      <c r="G224" s="665"/>
      <c r="H224" s="665"/>
      <c r="I224" s="665"/>
      <c r="J224" s="665">
        <v>1</v>
      </c>
      <c r="K224" s="665">
        <v>1337</v>
      </c>
      <c r="L224" s="665"/>
      <c r="M224" s="665">
        <v>1337</v>
      </c>
      <c r="N224" s="665"/>
      <c r="O224" s="665"/>
      <c r="P224" s="678"/>
      <c r="Q224" s="666"/>
    </row>
    <row r="225" spans="1:17" ht="14.4" customHeight="1" x14ac:dyDescent="0.3">
      <c r="A225" s="661" t="s">
        <v>5603</v>
      </c>
      <c r="B225" s="662" t="s">
        <v>5546</v>
      </c>
      <c r="C225" s="662" t="s">
        <v>5308</v>
      </c>
      <c r="D225" s="662" t="s">
        <v>5506</v>
      </c>
      <c r="E225" s="662" t="s">
        <v>5507</v>
      </c>
      <c r="F225" s="665"/>
      <c r="G225" s="665"/>
      <c r="H225" s="665"/>
      <c r="I225" s="665"/>
      <c r="J225" s="665">
        <v>1</v>
      </c>
      <c r="K225" s="665">
        <v>478</v>
      </c>
      <c r="L225" s="665"/>
      <c r="M225" s="665">
        <v>478</v>
      </c>
      <c r="N225" s="665"/>
      <c r="O225" s="665"/>
      <c r="P225" s="678"/>
      <c r="Q225" s="666"/>
    </row>
    <row r="226" spans="1:17" ht="14.4" customHeight="1" x14ac:dyDescent="0.3">
      <c r="A226" s="661" t="s">
        <v>5620</v>
      </c>
      <c r="B226" s="662" t="s">
        <v>5311</v>
      </c>
      <c r="C226" s="662" t="s">
        <v>5308</v>
      </c>
      <c r="D226" s="662" t="s">
        <v>5309</v>
      </c>
      <c r="E226" s="662" t="s">
        <v>5310</v>
      </c>
      <c r="F226" s="665">
        <v>3</v>
      </c>
      <c r="G226" s="665">
        <v>104</v>
      </c>
      <c r="H226" s="665">
        <v>1</v>
      </c>
      <c r="I226" s="665">
        <v>34.666666666666664</v>
      </c>
      <c r="J226" s="665">
        <v>3</v>
      </c>
      <c r="K226" s="665">
        <v>105</v>
      </c>
      <c r="L226" s="665">
        <v>1.0096153846153846</v>
      </c>
      <c r="M226" s="665">
        <v>35</v>
      </c>
      <c r="N226" s="665">
        <v>2</v>
      </c>
      <c r="O226" s="665">
        <v>74</v>
      </c>
      <c r="P226" s="678">
        <v>0.71153846153846156</v>
      </c>
      <c r="Q226" s="666">
        <v>37</v>
      </c>
    </row>
    <row r="227" spans="1:17" ht="14.4" customHeight="1" x14ac:dyDescent="0.3">
      <c r="A227" s="661" t="s">
        <v>5620</v>
      </c>
      <c r="B227" s="662" t="s">
        <v>5311</v>
      </c>
      <c r="C227" s="662" t="s">
        <v>5308</v>
      </c>
      <c r="D227" s="662" t="s">
        <v>5406</v>
      </c>
      <c r="E227" s="662" t="s">
        <v>5407</v>
      </c>
      <c r="F227" s="665"/>
      <c r="G227" s="665"/>
      <c r="H227" s="665"/>
      <c r="I227" s="665"/>
      <c r="J227" s="665">
        <v>1</v>
      </c>
      <c r="K227" s="665">
        <v>235</v>
      </c>
      <c r="L227" s="665"/>
      <c r="M227" s="665">
        <v>235</v>
      </c>
      <c r="N227" s="665"/>
      <c r="O227" s="665"/>
      <c r="P227" s="678"/>
      <c r="Q227" s="666"/>
    </row>
    <row r="228" spans="1:17" ht="14.4" customHeight="1" x14ac:dyDescent="0.3">
      <c r="A228" s="661" t="s">
        <v>5620</v>
      </c>
      <c r="B228" s="662" t="s">
        <v>5311</v>
      </c>
      <c r="C228" s="662" t="s">
        <v>5308</v>
      </c>
      <c r="D228" s="662" t="s">
        <v>5408</v>
      </c>
      <c r="E228" s="662" t="s">
        <v>5409</v>
      </c>
      <c r="F228" s="665">
        <v>1</v>
      </c>
      <c r="G228" s="665">
        <v>118</v>
      </c>
      <c r="H228" s="665">
        <v>1</v>
      </c>
      <c r="I228" s="665">
        <v>118</v>
      </c>
      <c r="J228" s="665">
        <v>3</v>
      </c>
      <c r="K228" s="665">
        <v>354</v>
      </c>
      <c r="L228" s="665">
        <v>3</v>
      </c>
      <c r="M228" s="665">
        <v>118</v>
      </c>
      <c r="N228" s="665"/>
      <c r="O228" s="665"/>
      <c r="P228" s="678"/>
      <c r="Q228" s="666"/>
    </row>
    <row r="229" spans="1:17" ht="14.4" customHeight="1" x14ac:dyDescent="0.3">
      <c r="A229" s="661" t="s">
        <v>5620</v>
      </c>
      <c r="B229" s="662" t="s">
        <v>5311</v>
      </c>
      <c r="C229" s="662" t="s">
        <v>5308</v>
      </c>
      <c r="D229" s="662" t="s">
        <v>5416</v>
      </c>
      <c r="E229" s="662" t="s">
        <v>5417</v>
      </c>
      <c r="F229" s="665">
        <v>2</v>
      </c>
      <c r="G229" s="665">
        <v>651</v>
      </c>
      <c r="H229" s="665">
        <v>1</v>
      </c>
      <c r="I229" s="665">
        <v>325.5</v>
      </c>
      <c r="J229" s="665">
        <v>2</v>
      </c>
      <c r="K229" s="665">
        <v>654</v>
      </c>
      <c r="L229" s="665">
        <v>1.0046082949308757</v>
      </c>
      <c r="M229" s="665">
        <v>327</v>
      </c>
      <c r="N229" s="665"/>
      <c r="O229" s="665"/>
      <c r="P229" s="678"/>
      <c r="Q229" s="666"/>
    </row>
    <row r="230" spans="1:17" ht="14.4" customHeight="1" x14ac:dyDescent="0.3">
      <c r="A230" s="661" t="s">
        <v>5620</v>
      </c>
      <c r="B230" s="662" t="s">
        <v>5311</v>
      </c>
      <c r="C230" s="662" t="s">
        <v>5308</v>
      </c>
      <c r="D230" s="662" t="s">
        <v>5420</v>
      </c>
      <c r="E230" s="662" t="s">
        <v>5421</v>
      </c>
      <c r="F230" s="665">
        <v>1</v>
      </c>
      <c r="G230" s="665">
        <v>336</v>
      </c>
      <c r="H230" s="665">
        <v>1</v>
      </c>
      <c r="I230" s="665">
        <v>336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5620</v>
      </c>
      <c r="B231" s="662" t="s">
        <v>5311</v>
      </c>
      <c r="C231" s="662" t="s">
        <v>5308</v>
      </c>
      <c r="D231" s="662" t="s">
        <v>5442</v>
      </c>
      <c r="E231" s="662" t="s">
        <v>5443</v>
      </c>
      <c r="F231" s="665"/>
      <c r="G231" s="665"/>
      <c r="H231" s="665"/>
      <c r="I231" s="665"/>
      <c r="J231" s="665">
        <v>1</v>
      </c>
      <c r="K231" s="665">
        <v>33.33</v>
      </c>
      <c r="L231" s="665"/>
      <c r="M231" s="665">
        <v>33.33</v>
      </c>
      <c r="N231" s="665"/>
      <c r="O231" s="665"/>
      <c r="P231" s="678"/>
      <c r="Q231" s="666"/>
    </row>
    <row r="232" spans="1:17" ht="14.4" customHeight="1" x14ac:dyDescent="0.3">
      <c r="A232" s="661" t="s">
        <v>542</v>
      </c>
      <c r="B232" s="662" t="s">
        <v>5621</v>
      </c>
      <c r="C232" s="662" t="s">
        <v>5308</v>
      </c>
      <c r="D232" s="662" t="s">
        <v>5622</v>
      </c>
      <c r="E232" s="662" t="s">
        <v>5623</v>
      </c>
      <c r="F232" s="665">
        <v>3</v>
      </c>
      <c r="G232" s="665">
        <v>8062</v>
      </c>
      <c r="H232" s="665">
        <v>1</v>
      </c>
      <c r="I232" s="665">
        <v>2687.3333333333335</v>
      </c>
      <c r="J232" s="665">
        <v>3</v>
      </c>
      <c r="K232" s="665">
        <v>8094</v>
      </c>
      <c r="L232" s="665">
        <v>1.0039692384023815</v>
      </c>
      <c r="M232" s="665">
        <v>2698</v>
      </c>
      <c r="N232" s="665"/>
      <c r="O232" s="665"/>
      <c r="P232" s="678"/>
      <c r="Q232" s="666"/>
    </row>
    <row r="233" spans="1:17" ht="14.4" customHeight="1" x14ac:dyDescent="0.3">
      <c r="A233" s="661" t="s">
        <v>542</v>
      </c>
      <c r="B233" s="662" t="s">
        <v>5621</v>
      </c>
      <c r="C233" s="662" t="s">
        <v>5308</v>
      </c>
      <c r="D233" s="662" t="s">
        <v>5624</v>
      </c>
      <c r="E233" s="662" t="s">
        <v>5625</v>
      </c>
      <c r="F233" s="665">
        <v>1</v>
      </c>
      <c r="G233" s="665">
        <v>5974</v>
      </c>
      <c r="H233" s="665">
        <v>1</v>
      </c>
      <c r="I233" s="665">
        <v>5974</v>
      </c>
      <c r="J233" s="665">
        <v>1</v>
      </c>
      <c r="K233" s="665">
        <v>5989</v>
      </c>
      <c r="L233" s="665">
        <v>1.002510880482089</v>
      </c>
      <c r="M233" s="665">
        <v>5989</v>
      </c>
      <c r="N233" s="665"/>
      <c r="O233" s="665"/>
      <c r="P233" s="678"/>
      <c r="Q233" s="666"/>
    </row>
    <row r="234" spans="1:17" ht="14.4" customHeight="1" x14ac:dyDescent="0.3">
      <c r="A234" s="661" t="s">
        <v>542</v>
      </c>
      <c r="B234" s="662" t="s">
        <v>5621</v>
      </c>
      <c r="C234" s="662" t="s">
        <v>5308</v>
      </c>
      <c r="D234" s="662" t="s">
        <v>5626</v>
      </c>
      <c r="E234" s="662" t="s">
        <v>5627</v>
      </c>
      <c r="F234" s="665">
        <v>1</v>
      </c>
      <c r="G234" s="665">
        <v>2367</v>
      </c>
      <c r="H234" s="665">
        <v>1</v>
      </c>
      <c r="I234" s="665">
        <v>2367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542</v>
      </c>
      <c r="B235" s="662" t="s">
        <v>5621</v>
      </c>
      <c r="C235" s="662" t="s">
        <v>5308</v>
      </c>
      <c r="D235" s="662" t="s">
        <v>5628</v>
      </c>
      <c r="E235" s="662" t="s">
        <v>5629</v>
      </c>
      <c r="F235" s="665">
        <v>1</v>
      </c>
      <c r="G235" s="665">
        <v>4245</v>
      </c>
      <c r="H235" s="665">
        <v>1</v>
      </c>
      <c r="I235" s="665">
        <v>4245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542</v>
      </c>
      <c r="B236" s="662" t="s">
        <v>5621</v>
      </c>
      <c r="C236" s="662" t="s">
        <v>5308</v>
      </c>
      <c r="D236" s="662" t="s">
        <v>5630</v>
      </c>
      <c r="E236" s="662" t="s">
        <v>5631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3625</v>
      </c>
      <c r="P236" s="678"/>
      <c r="Q236" s="666">
        <v>3625</v>
      </c>
    </row>
    <row r="237" spans="1:17" ht="14.4" customHeight="1" x14ac:dyDescent="0.3">
      <c r="A237" s="661" t="s">
        <v>542</v>
      </c>
      <c r="B237" s="662" t="s">
        <v>5621</v>
      </c>
      <c r="C237" s="662" t="s">
        <v>5308</v>
      </c>
      <c r="D237" s="662" t="s">
        <v>5632</v>
      </c>
      <c r="E237" s="662" t="s">
        <v>5633</v>
      </c>
      <c r="F237" s="665"/>
      <c r="G237" s="665"/>
      <c r="H237" s="665"/>
      <c r="I237" s="665"/>
      <c r="J237" s="665">
        <v>1</v>
      </c>
      <c r="K237" s="665">
        <v>2393</v>
      </c>
      <c r="L237" s="665"/>
      <c r="M237" s="665">
        <v>2393</v>
      </c>
      <c r="N237" s="665"/>
      <c r="O237" s="665"/>
      <c r="P237" s="678"/>
      <c r="Q237" s="666"/>
    </row>
    <row r="238" spans="1:17" ht="14.4" customHeight="1" x14ac:dyDescent="0.3">
      <c r="A238" s="661" t="s">
        <v>542</v>
      </c>
      <c r="B238" s="662" t="s">
        <v>5621</v>
      </c>
      <c r="C238" s="662" t="s">
        <v>5308</v>
      </c>
      <c r="D238" s="662" t="s">
        <v>5634</v>
      </c>
      <c r="E238" s="662" t="s">
        <v>5635</v>
      </c>
      <c r="F238" s="665">
        <v>1</v>
      </c>
      <c r="G238" s="665">
        <v>8861</v>
      </c>
      <c r="H238" s="665">
        <v>1</v>
      </c>
      <c r="I238" s="665">
        <v>8861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542</v>
      </c>
      <c r="B239" s="662" t="s">
        <v>5621</v>
      </c>
      <c r="C239" s="662" t="s">
        <v>5308</v>
      </c>
      <c r="D239" s="662" t="s">
        <v>5636</v>
      </c>
      <c r="E239" s="662" t="s">
        <v>5637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0</v>
      </c>
      <c r="P239" s="678"/>
      <c r="Q239" s="666">
        <v>0</v>
      </c>
    </row>
    <row r="240" spans="1:17" ht="14.4" customHeight="1" x14ac:dyDescent="0.3">
      <c r="A240" s="661" t="s">
        <v>542</v>
      </c>
      <c r="B240" s="662" t="s">
        <v>5621</v>
      </c>
      <c r="C240" s="662" t="s">
        <v>5308</v>
      </c>
      <c r="D240" s="662" t="s">
        <v>5638</v>
      </c>
      <c r="E240" s="662" t="s">
        <v>5639</v>
      </c>
      <c r="F240" s="665">
        <v>1</v>
      </c>
      <c r="G240" s="665">
        <v>0</v>
      </c>
      <c r="H240" s="665"/>
      <c r="I240" s="665">
        <v>0</v>
      </c>
      <c r="J240" s="665"/>
      <c r="K240" s="665"/>
      <c r="L240" s="665"/>
      <c r="M240" s="665"/>
      <c r="N240" s="665">
        <v>2</v>
      </c>
      <c r="O240" s="665">
        <v>0</v>
      </c>
      <c r="P240" s="678"/>
      <c r="Q240" s="666">
        <v>0</v>
      </c>
    </row>
    <row r="241" spans="1:17" ht="14.4" customHeight="1" x14ac:dyDescent="0.3">
      <c r="A241" s="661" t="s">
        <v>542</v>
      </c>
      <c r="B241" s="662" t="s">
        <v>5621</v>
      </c>
      <c r="C241" s="662" t="s">
        <v>5308</v>
      </c>
      <c r="D241" s="662" t="s">
        <v>5640</v>
      </c>
      <c r="E241" s="662" t="s">
        <v>5641</v>
      </c>
      <c r="F241" s="665"/>
      <c r="G241" s="665"/>
      <c r="H241" s="665"/>
      <c r="I241" s="665"/>
      <c r="J241" s="665"/>
      <c r="K241" s="665"/>
      <c r="L241" s="665"/>
      <c r="M241" s="665"/>
      <c r="N241" s="665">
        <v>1</v>
      </c>
      <c r="O241" s="665">
        <v>0</v>
      </c>
      <c r="P241" s="678"/>
      <c r="Q241" s="666">
        <v>0</v>
      </c>
    </row>
    <row r="242" spans="1:17" ht="14.4" customHeight="1" x14ac:dyDescent="0.3">
      <c r="A242" s="661" t="s">
        <v>542</v>
      </c>
      <c r="B242" s="662" t="s">
        <v>5621</v>
      </c>
      <c r="C242" s="662" t="s">
        <v>5308</v>
      </c>
      <c r="D242" s="662" t="s">
        <v>5642</v>
      </c>
      <c r="E242" s="662" t="s">
        <v>5643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0</v>
      </c>
      <c r="P242" s="678"/>
      <c r="Q242" s="666">
        <v>0</v>
      </c>
    </row>
    <row r="243" spans="1:17" ht="14.4" customHeight="1" x14ac:dyDescent="0.3">
      <c r="A243" s="661" t="s">
        <v>542</v>
      </c>
      <c r="B243" s="662" t="s">
        <v>5621</v>
      </c>
      <c r="C243" s="662" t="s">
        <v>5308</v>
      </c>
      <c r="D243" s="662" t="s">
        <v>5644</v>
      </c>
      <c r="E243" s="662" t="s">
        <v>5645</v>
      </c>
      <c r="F243" s="665">
        <v>1</v>
      </c>
      <c r="G243" s="665">
        <v>0</v>
      </c>
      <c r="H243" s="665"/>
      <c r="I243" s="665">
        <v>0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542</v>
      </c>
      <c r="B244" s="662" t="s">
        <v>5621</v>
      </c>
      <c r="C244" s="662" t="s">
        <v>5308</v>
      </c>
      <c r="D244" s="662" t="s">
        <v>5646</v>
      </c>
      <c r="E244" s="662" t="s">
        <v>5647</v>
      </c>
      <c r="F244" s="665">
        <v>1</v>
      </c>
      <c r="G244" s="665">
        <v>0</v>
      </c>
      <c r="H244" s="665"/>
      <c r="I244" s="665">
        <v>0</v>
      </c>
      <c r="J244" s="665"/>
      <c r="K244" s="665"/>
      <c r="L244" s="665"/>
      <c r="M244" s="665"/>
      <c r="N244" s="665">
        <v>2</v>
      </c>
      <c r="O244" s="665">
        <v>0</v>
      </c>
      <c r="P244" s="678"/>
      <c r="Q244" s="666">
        <v>0</v>
      </c>
    </row>
    <row r="245" spans="1:17" ht="14.4" customHeight="1" x14ac:dyDescent="0.3">
      <c r="A245" s="661" t="s">
        <v>542</v>
      </c>
      <c r="B245" s="662" t="s">
        <v>5621</v>
      </c>
      <c r="C245" s="662" t="s">
        <v>5308</v>
      </c>
      <c r="D245" s="662" t="s">
        <v>5648</v>
      </c>
      <c r="E245" s="662" t="s">
        <v>5649</v>
      </c>
      <c r="F245" s="665">
        <v>1</v>
      </c>
      <c r="G245" s="665">
        <v>2702</v>
      </c>
      <c r="H245" s="665">
        <v>1</v>
      </c>
      <c r="I245" s="665">
        <v>2702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542</v>
      </c>
      <c r="B246" s="662" t="s">
        <v>5621</v>
      </c>
      <c r="C246" s="662" t="s">
        <v>5308</v>
      </c>
      <c r="D246" s="662" t="s">
        <v>5650</v>
      </c>
      <c r="E246" s="662" t="s">
        <v>5651</v>
      </c>
      <c r="F246" s="665"/>
      <c r="G246" s="665"/>
      <c r="H246" s="665"/>
      <c r="I246" s="665"/>
      <c r="J246" s="665">
        <v>1</v>
      </c>
      <c r="K246" s="665">
        <v>9123</v>
      </c>
      <c r="L246" s="665"/>
      <c r="M246" s="665">
        <v>9123</v>
      </c>
      <c r="N246" s="665">
        <v>1</v>
      </c>
      <c r="O246" s="665">
        <v>9341</v>
      </c>
      <c r="P246" s="678"/>
      <c r="Q246" s="666">
        <v>9341</v>
      </c>
    </row>
    <row r="247" spans="1:17" ht="14.4" customHeight="1" x14ac:dyDescent="0.3">
      <c r="A247" s="661" t="s">
        <v>542</v>
      </c>
      <c r="B247" s="662" t="s">
        <v>5621</v>
      </c>
      <c r="C247" s="662" t="s">
        <v>5308</v>
      </c>
      <c r="D247" s="662" t="s">
        <v>5652</v>
      </c>
      <c r="E247" s="662" t="s">
        <v>5653</v>
      </c>
      <c r="F247" s="665">
        <v>1</v>
      </c>
      <c r="G247" s="665">
        <v>0</v>
      </c>
      <c r="H247" s="665"/>
      <c r="I247" s="665">
        <v>0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542</v>
      </c>
      <c r="B248" s="662" t="s">
        <v>5621</v>
      </c>
      <c r="C248" s="662" t="s">
        <v>5308</v>
      </c>
      <c r="D248" s="662" t="s">
        <v>5612</v>
      </c>
      <c r="E248" s="662" t="s">
        <v>5613</v>
      </c>
      <c r="F248" s="665">
        <v>3</v>
      </c>
      <c r="G248" s="665">
        <v>3078</v>
      </c>
      <c r="H248" s="665">
        <v>1</v>
      </c>
      <c r="I248" s="665">
        <v>1026</v>
      </c>
      <c r="J248" s="665"/>
      <c r="K248" s="665"/>
      <c r="L248" s="665"/>
      <c r="M248" s="665"/>
      <c r="N248" s="665">
        <v>1</v>
      </c>
      <c r="O248" s="665">
        <v>1065</v>
      </c>
      <c r="P248" s="678">
        <v>0.34600389863547759</v>
      </c>
      <c r="Q248" s="666">
        <v>1065</v>
      </c>
    </row>
    <row r="249" spans="1:17" ht="14.4" customHeight="1" x14ac:dyDescent="0.3">
      <c r="A249" s="661" t="s">
        <v>542</v>
      </c>
      <c r="B249" s="662" t="s">
        <v>5621</v>
      </c>
      <c r="C249" s="662" t="s">
        <v>5308</v>
      </c>
      <c r="D249" s="662" t="s">
        <v>5654</v>
      </c>
      <c r="E249" s="662" t="s">
        <v>5655</v>
      </c>
      <c r="F249" s="665">
        <v>2</v>
      </c>
      <c r="G249" s="665">
        <v>7210</v>
      </c>
      <c r="H249" s="665">
        <v>1</v>
      </c>
      <c r="I249" s="665">
        <v>3605</v>
      </c>
      <c r="J249" s="665">
        <v>1</v>
      </c>
      <c r="K249" s="665">
        <v>3620</v>
      </c>
      <c r="L249" s="665">
        <v>0.50208044382801664</v>
      </c>
      <c r="M249" s="665">
        <v>3620</v>
      </c>
      <c r="N249" s="665"/>
      <c r="O249" s="665"/>
      <c r="P249" s="678"/>
      <c r="Q249" s="666"/>
    </row>
    <row r="250" spans="1:17" ht="14.4" customHeight="1" x14ac:dyDescent="0.3">
      <c r="A250" s="661" t="s">
        <v>542</v>
      </c>
      <c r="B250" s="662" t="s">
        <v>5621</v>
      </c>
      <c r="C250" s="662" t="s">
        <v>5308</v>
      </c>
      <c r="D250" s="662" t="s">
        <v>601</v>
      </c>
      <c r="E250" s="662" t="s">
        <v>5656</v>
      </c>
      <c r="F250" s="665">
        <v>1</v>
      </c>
      <c r="G250" s="665">
        <v>1906</v>
      </c>
      <c r="H250" s="665">
        <v>1</v>
      </c>
      <c r="I250" s="665">
        <v>1906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542</v>
      </c>
      <c r="B251" s="662" t="s">
        <v>5621</v>
      </c>
      <c r="C251" s="662" t="s">
        <v>5308</v>
      </c>
      <c r="D251" s="662" t="s">
        <v>5657</v>
      </c>
      <c r="E251" s="662" t="s">
        <v>5658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16075</v>
      </c>
      <c r="P251" s="678"/>
      <c r="Q251" s="666">
        <v>16075</v>
      </c>
    </row>
    <row r="252" spans="1:17" ht="14.4" customHeight="1" x14ac:dyDescent="0.3">
      <c r="A252" s="661" t="s">
        <v>542</v>
      </c>
      <c r="B252" s="662" t="s">
        <v>5621</v>
      </c>
      <c r="C252" s="662" t="s">
        <v>5308</v>
      </c>
      <c r="D252" s="662" t="s">
        <v>5659</v>
      </c>
      <c r="E252" s="662" t="s">
        <v>5660</v>
      </c>
      <c r="F252" s="665">
        <v>1</v>
      </c>
      <c r="G252" s="665">
        <v>0</v>
      </c>
      <c r="H252" s="665"/>
      <c r="I252" s="665">
        <v>0</v>
      </c>
      <c r="J252" s="665"/>
      <c r="K252" s="665"/>
      <c r="L252" s="665"/>
      <c r="M252" s="665"/>
      <c r="N252" s="665">
        <v>1</v>
      </c>
      <c r="O252" s="665">
        <v>0</v>
      </c>
      <c r="P252" s="678"/>
      <c r="Q252" s="666">
        <v>0</v>
      </c>
    </row>
    <row r="253" spans="1:17" ht="14.4" customHeight="1" x14ac:dyDescent="0.3">
      <c r="A253" s="661" t="s">
        <v>542</v>
      </c>
      <c r="B253" s="662" t="s">
        <v>5621</v>
      </c>
      <c r="C253" s="662" t="s">
        <v>5308</v>
      </c>
      <c r="D253" s="662" t="s">
        <v>5661</v>
      </c>
      <c r="E253" s="662" t="s">
        <v>5662</v>
      </c>
      <c r="F253" s="665">
        <v>1</v>
      </c>
      <c r="G253" s="665">
        <v>2151</v>
      </c>
      <c r="H253" s="665">
        <v>1</v>
      </c>
      <c r="I253" s="665">
        <v>2151</v>
      </c>
      <c r="J253" s="665"/>
      <c r="K253" s="665"/>
      <c r="L253" s="665"/>
      <c r="M253" s="665"/>
      <c r="N253" s="665">
        <v>1</v>
      </c>
      <c r="O253" s="665">
        <v>2226</v>
      </c>
      <c r="P253" s="678">
        <v>1.0348675034867503</v>
      </c>
      <c r="Q253" s="666">
        <v>2226</v>
      </c>
    </row>
    <row r="254" spans="1:17" ht="14.4" customHeight="1" x14ac:dyDescent="0.3">
      <c r="A254" s="661" t="s">
        <v>542</v>
      </c>
      <c r="B254" s="662" t="s">
        <v>5621</v>
      </c>
      <c r="C254" s="662" t="s">
        <v>5308</v>
      </c>
      <c r="D254" s="662" t="s">
        <v>5663</v>
      </c>
      <c r="E254" s="662" t="s">
        <v>5664</v>
      </c>
      <c r="F254" s="665">
        <v>1</v>
      </c>
      <c r="G254" s="665">
        <v>0</v>
      </c>
      <c r="H254" s="665"/>
      <c r="I254" s="665">
        <v>0</v>
      </c>
      <c r="J254" s="665"/>
      <c r="K254" s="665"/>
      <c r="L254" s="665"/>
      <c r="M254" s="665"/>
      <c r="N254" s="665">
        <v>11</v>
      </c>
      <c r="O254" s="665">
        <v>0</v>
      </c>
      <c r="P254" s="678"/>
      <c r="Q254" s="666">
        <v>0</v>
      </c>
    </row>
    <row r="255" spans="1:17" ht="14.4" customHeight="1" x14ac:dyDescent="0.3">
      <c r="A255" s="661" t="s">
        <v>542</v>
      </c>
      <c r="B255" s="662" t="s">
        <v>5621</v>
      </c>
      <c r="C255" s="662" t="s">
        <v>5308</v>
      </c>
      <c r="D255" s="662" t="s">
        <v>5665</v>
      </c>
      <c r="E255" s="662" t="s">
        <v>5666</v>
      </c>
      <c r="F255" s="665">
        <v>1</v>
      </c>
      <c r="G255" s="665">
        <v>3219</v>
      </c>
      <c r="H255" s="665">
        <v>1</v>
      </c>
      <c r="I255" s="665">
        <v>3219</v>
      </c>
      <c r="J255" s="665">
        <v>1</v>
      </c>
      <c r="K255" s="665">
        <v>3225</v>
      </c>
      <c r="L255" s="665">
        <v>1.0018639328984156</v>
      </c>
      <c r="M255" s="665">
        <v>3225</v>
      </c>
      <c r="N255" s="665">
        <v>1</v>
      </c>
      <c r="O255" s="665">
        <v>3297</v>
      </c>
      <c r="P255" s="678">
        <v>1.0242311276794036</v>
      </c>
      <c r="Q255" s="666">
        <v>3297</v>
      </c>
    </row>
    <row r="256" spans="1:17" ht="14.4" customHeight="1" x14ac:dyDescent="0.3">
      <c r="A256" s="661" t="s">
        <v>542</v>
      </c>
      <c r="B256" s="662" t="s">
        <v>5621</v>
      </c>
      <c r="C256" s="662" t="s">
        <v>5308</v>
      </c>
      <c r="D256" s="662" t="s">
        <v>5667</v>
      </c>
      <c r="E256" s="662" t="s">
        <v>5668</v>
      </c>
      <c r="F256" s="665">
        <v>1</v>
      </c>
      <c r="G256" s="665">
        <v>8893</v>
      </c>
      <c r="H256" s="665">
        <v>1</v>
      </c>
      <c r="I256" s="665">
        <v>8893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542</v>
      </c>
      <c r="B257" s="662" t="s">
        <v>5621</v>
      </c>
      <c r="C257" s="662" t="s">
        <v>5308</v>
      </c>
      <c r="D257" s="662" t="s">
        <v>5669</v>
      </c>
      <c r="E257" s="662" t="s">
        <v>5670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0</v>
      </c>
      <c r="P257" s="678"/>
      <c r="Q257" s="666">
        <v>0</v>
      </c>
    </row>
    <row r="258" spans="1:17" ht="14.4" customHeight="1" x14ac:dyDescent="0.3">
      <c r="A258" s="661" t="s">
        <v>542</v>
      </c>
      <c r="B258" s="662" t="s">
        <v>5621</v>
      </c>
      <c r="C258" s="662" t="s">
        <v>5308</v>
      </c>
      <c r="D258" s="662" t="s">
        <v>5671</v>
      </c>
      <c r="E258" s="662" t="s">
        <v>5672</v>
      </c>
      <c r="F258" s="665">
        <v>1</v>
      </c>
      <c r="G258" s="665">
        <v>3498</v>
      </c>
      <c r="H258" s="665">
        <v>1</v>
      </c>
      <c r="I258" s="665">
        <v>3498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542</v>
      </c>
      <c r="B259" s="662" t="s">
        <v>5621</v>
      </c>
      <c r="C259" s="662" t="s">
        <v>5308</v>
      </c>
      <c r="D259" s="662" t="s">
        <v>5673</v>
      </c>
      <c r="E259" s="662" t="s">
        <v>5674</v>
      </c>
      <c r="F259" s="665"/>
      <c r="G259" s="665"/>
      <c r="H259" s="665"/>
      <c r="I259" s="665"/>
      <c r="J259" s="665">
        <v>1</v>
      </c>
      <c r="K259" s="665">
        <v>2465</v>
      </c>
      <c r="L259" s="665"/>
      <c r="M259" s="665">
        <v>2465</v>
      </c>
      <c r="N259" s="665"/>
      <c r="O259" s="665"/>
      <c r="P259" s="678"/>
      <c r="Q259" s="666"/>
    </row>
    <row r="260" spans="1:17" ht="14.4" customHeight="1" x14ac:dyDescent="0.3">
      <c r="A260" s="661" t="s">
        <v>542</v>
      </c>
      <c r="B260" s="662" t="s">
        <v>5621</v>
      </c>
      <c r="C260" s="662" t="s">
        <v>5308</v>
      </c>
      <c r="D260" s="662" t="s">
        <v>5675</v>
      </c>
      <c r="E260" s="662" t="s">
        <v>5676</v>
      </c>
      <c r="F260" s="665"/>
      <c r="G260" s="665"/>
      <c r="H260" s="665"/>
      <c r="I260" s="665"/>
      <c r="J260" s="665"/>
      <c r="K260" s="665"/>
      <c r="L260" s="665"/>
      <c r="M260" s="665"/>
      <c r="N260" s="665">
        <v>2</v>
      </c>
      <c r="O260" s="665">
        <v>9456</v>
      </c>
      <c r="P260" s="678"/>
      <c r="Q260" s="666">
        <v>4728</v>
      </c>
    </row>
    <row r="261" spans="1:17" ht="14.4" customHeight="1" x14ac:dyDescent="0.3">
      <c r="A261" s="661" t="s">
        <v>542</v>
      </c>
      <c r="B261" s="662" t="s">
        <v>5621</v>
      </c>
      <c r="C261" s="662" t="s">
        <v>5308</v>
      </c>
      <c r="D261" s="662" t="s">
        <v>5677</v>
      </c>
      <c r="E261" s="662" t="s">
        <v>5678</v>
      </c>
      <c r="F261" s="665">
        <v>1</v>
      </c>
      <c r="G261" s="665">
        <v>0</v>
      </c>
      <c r="H261" s="665"/>
      <c r="I261" s="665">
        <v>0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542</v>
      </c>
      <c r="B262" s="662" t="s">
        <v>5621</v>
      </c>
      <c r="C262" s="662" t="s">
        <v>5308</v>
      </c>
      <c r="D262" s="662" t="s">
        <v>5679</v>
      </c>
      <c r="E262" s="662" t="s">
        <v>5680</v>
      </c>
      <c r="F262" s="665">
        <v>1</v>
      </c>
      <c r="G262" s="665">
        <v>5125</v>
      </c>
      <c r="H262" s="665">
        <v>1</v>
      </c>
      <c r="I262" s="665">
        <v>5125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542</v>
      </c>
      <c r="B263" s="662" t="s">
        <v>5621</v>
      </c>
      <c r="C263" s="662" t="s">
        <v>5308</v>
      </c>
      <c r="D263" s="662" t="s">
        <v>5681</v>
      </c>
      <c r="E263" s="662" t="s">
        <v>5682</v>
      </c>
      <c r="F263" s="665"/>
      <c r="G263" s="665"/>
      <c r="H263" s="665"/>
      <c r="I263" s="665"/>
      <c r="J263" s="665">
        <v>1</v>
      </c>
      <c r="K263" s="665">
        <v>7831</v>
      </c>
      <c r="L263" s="665"/>
      <c r="M263" s="665">
        <v>7831</v>
      </c>
      <c r="N263" s="665"/>
      <c r="O263" s="665"/>
      <c r="P263" s="678"/>
      <c r="Q263" s="666"/>
    </row>
    <row r="264" spans="1:17" ht="14.4" customHeight="1" x14ac:dyDescent="0.3">
      <c r="A264" s="661" t="s">
        <v>542</v>
      </c>
      <c r="B264" s="662" t="s">
        <v>5621</v>
      </c>
      <c r="C264" s="662" t="s">
        <v>5308</v>
      </c>
      <c r="D264" s="662" t="s">
        <v>5683</v>
      </c>
      <c r="E264" s="662" t="s">
        <v>5684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0</v>
      </c>
      <c r="P264" s="678"/>
      <c r="Q264" s="666">
        <v>0</v>
      </c>
    </row>
    <row r="265" spans="1:17" ht="14.4" customHeight="1" x14ac:dyDescent="0.3">
      <c r="A265" s="661" t="s">
        <v>542</v>
      </c>
      <c r="B265" s="662" t="s">
        <v>5621</v>
      </c>
      <c r="C265" s="662" t="s">
        <v>5308</v>
      </c>
      <c r="D265" s="662" t="s">
        <v>5685</v>
      </c>
      <c r="E265" s="662" t="s">
        <v>5686</v>
      </c>
      <c r="F265" s="665">
        <v>1</v>
      </c>
      <c r="G265" s="665">
        <v>9108</v>
      </c>
      <c r="H265" s="665">
        <v>1</v>
      </c>
      <c r="I265" s="665">
        <v>9108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542</v>
      </c>
      <c r="B266" s="662" t="s">
        <v>5687</v>
      </c>
      <c r="C266" s="662" t="s">
        <v>5308</v>
      </c>
      <c r="D266" s="662" t="s">
        <v>5612</v>
      </c>
      <c r="E266" s="662" t="s">
        <v>5613</v>
      </c>
      <c r="F266" s="665"/>
      <c r="G266" s="665"/>
      <c r="H266" s="665"/>
      <c r="I266" s="665"/>
      <c r="J266" s="665"/>
      <c r="K266" s="665"/>
      <c r="L266" s="665"/>
      <c r="M266" s="665"/>
      <c r="N266" s="665">
        <v>2</v>
      </c>
      <c r="O266" s="665">
        <v>2130</v>
      </c>
      <c r="P266" s="678"/>
      <c r="Q266" s="666">
        <v>1065</v>
      </c>
    </row>
    <row r="267" spans="1:17" ht="14.4" customHeight="1" x14ac:dyDescent="0.3">
      <c r="A267" s="661" t="s">
        <v>542</v>
      </c>
      <c r="B267" s="662" t="s">
        <v>5687</v>
      </c>
      <c r="C267" s="662" t="s">
        <v>5308</v>
      </c>
      <c r="D267" s="662" t="s">
        <v>5688</v>
      </c>
      <c r="E267" s="662" t="s">
        <v>5689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0</v>
      </c>
      <c r="P267" s="678"/>
      <c r="Q267" s="666">
        <v>0</v>
      </c>
    </row>
    <row r="268" spans="1:17" ht="14.4" customHeight="1" x14ac:dyDescent="0.3">
      <c r="A268" s="661" t="s">
        <v>542</v>
      </c>
      <c r="B268" s="662" t="s">
        <v>5690</v>
      </c>
      <c r="C268" s="662" t="s">
        <v>5308</v>
      </c>
      <c r="D268" s="662" t="s">
        <v>5691</v>
      </c>
      <c r="E268" s="662" t="s">
        <v>5692</v>
      </c>
      <c r="F268" s="665"/>
      <c r="G268" s="665"/>
      <c r="H268" s="665"/>
      <c r="I268" s="665"/>
      <c r="J268" s="665">
        <v>1</v>
      </c>
      <c r="K268" s="665">
        <v>1378</v>
      </c>
      <c r="L268" s="665"/>
      <c r="M268" s="665">
        <v>1378</v>
      </c>
      <c r="N268" s="665"/>
      <c r="O268" s="665"/>
      <c r="P268" s="678"/>
      <c r="Q268" s="666"/>
    </row>
    <row r="269" spans="1:17" ht="14.4" customHeight="1" x14ac:dyDescent="0.3">
      <c r="A269" s="661" t="s">
        <v>542</v>
      </c>
      <c r="B269" s="662" t="s">
        <v>5693</v>
      </c>
      <c r="C269" s="662" t="s">
        <v>5308</v>
      </c>
      <c r="D269" s="662" t="s">
        <v>5694</v>
      </c>
      <c r="E269" s="662" t="s">
        <v>5695</v>
      </c>
      <c r="F269" s="665"/>
      <c r="G269" s="665"/>
      <c r="H269" s="665"/>
      <c r="I269" s="665"/>
      <c r="J269" s="665">
        <v>1</v>
      </c>
      <c r="K269" s="665">
        <v>5010</v>
      </c>
      <c r="L269" s="665"/>
      <c r="M269" s="665">
        <v>5010</v>
      </c>
      <c r="N269" s="665"/>
      <c r="O269" s="665"/>
      <c r="P269" s="678"/>
      <c r="Q269" s="666"/>
    </row>
    <row r="270" spans="1:17" ht="14.4" customHeight="1" x14ac:dyDescent="0.3">
      <c r="A270" s="661" t="s">
        <v>542</v>
      </c>
      <c r="B270" s="662" t="s">
        <v>5311</v>
      </c>
      <c r="C270" s="662" t="s">
        <v>5312</v>
      </c>
      <c r="D270" s="662" t="s">
        <v>5324</v>
      </c>
      <c r="E270" s="662" t="s">
        <v>2343</v>
      </c>
      <c r="F270" s="665">
        <v>2.5</v>
      </c>
      <c r="G270" s="665">
        <v>13652</v>
      </c>
      <c r="H270" s="665">
        <v>1</v>
      </c>
      <c r="I270" s="665">
        <v>5460.8</v>
      </c>
      <c r="J270" s="665">
        <v>2.7000000000000006</v>
      </c>
      <c r="K270" s="665">
        <v>11952.94</v>
      </c>
      <c r="L270" s="665">
        <v>0.87554497509522422</v>
      </c>
      <c r="M270" s="665">
        <v>4427.0148148148137</v>
      </c>
      <c r="N270" s="665">
        <v>3.0000000000000004</v>
      </c>
      <c r="O270" s="665">
        <v>13630.780000000002</v>
      </c>
      <c r="P270" s="678">
        <v>0.99844564898915933</v>
      </c>
      <c r="Q270" s="666">
        <v>4543.5933333333332</v>
      </c>
    </row>
    <row r="271" spans="1:17" ht="14.4" customHeight="1" x14ac:dyDescent="0.3">
      <c r="A271" s="661" t="s">
        <v>542</v>
      </c>
      <c r="B271" s="662" t="s">
        <v>5311</v>
      </c>
      <c r="C271" s="662" t="s">
        <v>5341</v>
      </c>
      <c r="D271" s="662" t="s">
        <v>5344</v>
      </c>
      <c r="E271" s="662" t="s">
        <v>5345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2625.11</v>
      </c>
      <c r="P271" s="678"/>
      <c r="Q271" s="666">
        <v>2625.11</v>
      </c>
    </row>
    <row r="272" spans="1:17" ht="14.4" customHeight="1" x14ac:dyDescent="0.3">
      <c r="A272" s="661" t="s">
        <v>542</v>
      </c>
      <c r="B272" s="662" t="s">
        <v>5311</v>
      </c>
      <c r="C272" s="662" t="s">
        <v>5341</v>
      </c>
      <c r="D272" s="662" t="s">
        <v>5356</v>
      </c>
      <c r="E272" s="662" t="s">
        <v>5357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901.64</v>
      </c>
      <c r="P272" s="678"/>
      <c r="Q272" s="666">
        <v>901.64</v>
      </c>
    </row>
    <row r="273" spans="1:17" ht="14.4" customHeight="1" x14ac:dyDescent="0.3">
      <c r="A273" s="661" t="s">
        <v>542</v>
      </c>
      <c r="B273" s="662" t="s">
        <v>5311</v>
      </c>
      <c r="C273" s="662" t="s">
        <v>5341</v>
      </c>
      <c r="D273" s="662" t="s">
        <v>5360</v>
      </c>
      <c r="E273" s="662" t="s">
        <v>5361</v>
      </c>
      <c r="F273" s="665">
        <v>2</v>
      </c>
      <c r="G273" s="665">
        <v>817.48</v>
      </c>
      <c r="H273" s="665">
        <v>1</v>
      </c>
      <c r="I273" s="665">
        <v>408.74</v>
      </c>
      <c r="J273" s="665">
        <v>5</v>
      </c>
      <c r="K273" s="665">
        <v>2043.7</v>
      </c>
      <c r="L273" s="665">
        <v>2.5</v>
      </c>
      <c r="M273" s="665">
        <v>408.74</v>
      </c>
      <c r="N273" s="665">
        <v>7</v>
      </c>
      <c r="O273" s="665">
        <v>2861.1800000000003</v>
      </c>
      <c r="P273" s="678">
        <v>3.5000000000000004</v>
      </c>
      <c r="Q273" s="666">
        <v>408.74000000000007</v>
      </c>
    </row>
    <row r="274" spans="1:17" ht="14.4" customHeight="1" x14ac:dyDescent="0.3">
      <c r="A274" s="661" t="s">
        <v>542</v>
      </c>
      <c r="B274" s="662" t="s">
        <v>5311</v>
      </c>
      <c r="C274" s="662" t="s">
        <v>5341</v>
      </c>
      <c r="D274" s="662" t="s">
        <v>5362</v>
      </c>
      <c r="E274" s="662" t="s">
        <v>5363</v>
      </c>
      <c r="F274" s="665">
        <v>2</v>
      </c>
      <c r="G274" s="665">
        <v>404.8</v>
      </c>
      <c r="H274" s="665">
        <v>1</v>
      </c>
      <c r="I274" s="665">
        <v>202.4</v>
      </c>
      <c r="J274" s="665">
        <v>2</v>
      </c>
      <c r="K274" s="665">
        <v>404.8</v>
      </c>
      <c r="L274" s="665">
        <v>1</v>
      </c>
      <c r="M274" s="665">
        <v>202.4</v>
      </c>
      <c r="N274" s="665">
        <v>1</v>
      </c>
      <c r="O274" s="665">
        <v>202.4</v>
      </c>
      <c r="P274" s="678">
        <v>0.5</v>
      </c>
      <c r="Q274" s="666">
        <v>202.4</v>
      </c>
    </row>
    <row r="275" spans="1:17" ht="14.4" customHeight="1" x14ac:dyDescent="0.3">
      <c r="A275" s="661" t="s">
        <v>542</v>
      </c>
      <c r="B275" s="662" t="s">
        <v>5311</v>
      </c>
      <c r="C275" s="662" t="s">
        <v>5341</v>
      </c>
      <c r="D275" s="662" t="s">
        <v>5364</v>
      </c>
      <c r="E275" s="662" t="s">
        <v>5365</v>
      </c>
      <c r="F275" s="665">
        <v>1</v>
      </c>
      <c r="G275" s="665">
        <v>1043</v>
      </c>
      <c r="H275" s="665">
        <v>1</v>
      </c>
      <c r="I275" s="665">
        <v>1043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542</v>
      </c>
      <c r="B276" s="662" t="s">
        <v>5311</v>
      </c>
      <c r="C276" s="662" t="s">
        <v>5341</v>
      </c>
      <c r="D276" s="662" t="s">
        <v>5366</v>
      </c>
      <c r="E276" s="662" t="s">
        <v>5367</v>
      </c>
      <c r="F276" s="665"/>
      <c r="G276" s="665"/>
      <c r="H276" s="665"/>
      <c r="I276" s="665"/>
      <c r="J276" s="665">
        <v>1</v>
      </c>
      <c r="K276" s="665">
        <v>1665</v>
      </c>
      <c r="L276" s="665"/>
      <c r="M276" s="665">
        <v>1665</v>
      </c>
      <c r="N276" s="665">
        <v>3</v>
      </c>
      <c r="O276" s="665">
        <v>4995</v>
      </c>
      <c r="P276" s="678"/>
      <c r="Q276" s="666">
        <v>1665</v>
      </c>
    </row>
    <row r="277" spans="1:17" ht="14.4" customHeight="1" x14ac:dyDescent="0.3">
      <c r="A277" s="661" t="s">
        <v>542</v>
      </c>
      <c r="B277" s="662" t="s">
        <v>5311</v>
      </c>
      <c r="C277" s="662" t="s">
        <v>5341</v>
      </c>
      <c r="D277" s="662" t="s">
        <v>5368</v>
      </c>
      <c r="E277" s="662" t="s">
        <v>5369</v>
      </c>
      <c r="F277" s="665"/>
      <c r="G277" s="665"/>
      <c r="H277" s="665"/>
      <c r="I277" s="665"/>
      <c r="J277" s="665">
        <v>4</v>
      </c>
      <c r="K277" s="665">
        <v>9744</v>
      </c>
      <c r="L277" s="665"/>
      <c r="M277" s="665">
        <v>2436</v>
      </c>
      <c r="N277" s="665">
        <v>3</v>
      </c>
      <c r="O277" s="665">
        <v>7308</v>
      </c>
      <c r="P277" s="678"/>
      <c r="Q277" s="666">
        <v>2436</v>
      </c>
    </row>
    <row r="278" spans="1:17" ht="14.4" customHeight="1" x14ac:dyDescent="0.3">
      <c r="A278" s="661" t="s">
        <v>542</v>
      </c>
      <c r="B278" s="662" t="s">
        <v>5311</v>
      </c>
      <c r="C278" s="662" t="s">
        <v>5341</v>
      </c>
      <c r="D278" s="662" t="s">
        <v>5370</v>
      </c>
      <c r="E278" s="662" t="s">
        <v>5371</v>
      </c>
      <c r="F278" s="665">
        <v>1</v>
      </c>
      <c r="G278" s="665">
        <v>740</v>
      </c>
      <c r="H278" s="665">
        <v>1</v>
      </c>
      <c r="I278" s="665">
        <v>740</v>
      </c>
      <c r="J278" s="665">
        <v>1</v>
      </c>
      <c r="K278" s="665">
        <v>740</v>
      </c>
      <c r="L278" s="665">
        <v>1</v>
      </c>
      <c r="M278" s="665">
        <v>740</v>
      </c>
      <c r="N278" s="665">
        <v>1</v>
      </c>
      <c r="O278" s="665">
        <v>740</v>
      </c>
      <c r="P278" s="678">
        <v>1</v>
      </c>
      <c r="Q278" s="666">
        <v>740</v>
      </c>
    </row>
    <row r="279" spans="1:17" ht="14.4" customHeight="1" x14ac:dyDescent="0.3">
      <c r="A279" s="661" t="s">
        <v>542</v>
      </c>
      <c r="B279" s="662" t="s">
        <v>5311</v>
      </c>
      <c r="C279" s="662" t="s">
        <v>5341</v>
      </c>
      <c r="D279" s="662" t="s">
        <v>5372</v>
      </c>
      <c r="E279" s="662" t="s">
        <v>5373</v>
      </c>
      <c r="F279" s="665"/>
      <c r="G279" s="665"/>
      <c r="H279" s="665"/>
      <c r="I279" s="665"/>
      <c r="J279" s="665">
        <v>1</v>
      </c>
      <c r="K279" s="665">
        <v>3501.87</v>
      </c>
      <c r="L279" s="665"/>
      <c r="M279" s="665">
        <v>3501.87</v>
      </c>
      <c r="N279" s="665"/>
      <c r="O279" s="665"/>
      <c r="P279" s="678"/>
      <c r="Q279" s="666"/>
    </row>
    <row r="280" spans="1:17" ht="14.4" customHeight="1" x14ac:dyDescent="0.3">
      <c r="A280" s="661" t="s">
        <v>542</v>
      </c>
      <c r="B280" s="662" t="s">
        <v>5311</v>
      </c>
      <c r="C280" s="662" t="s">
        <v>5341</v>
      </c>
      <c r="D280" s="662" t="s">
        <v>5374</v>
      </c>
      <c r="E280" s="662" t="s">
        <v>5375</v>
      </c>
      <c r="F280" s="665">
        <v>1</v>
      </c>
      <c r="G280" s="665">
        <v>2932.91</v>
      </c>
      <c r="H280" s="665">
        <v>1</v>
      </c>
      <c r="I280" s="665">
        <v>2932.91</v>
      </c>
      <c r="J280" s="665"/>
      <c r="K280" s="665"/>
      <c r="L280" s="665"/>
      <c r="M280" s="665"/>
      <c r="N280" s="665">
        <v>1</v>
      </c>
      <c r="O280" s="665">
        <v>2932.91</v>
      </c>
      <c r="P280" s="678">
        <v>1</v>
      </c>
      <c r="Q280" s="666">
        <v>2932.91</v>
      </c>
    </row>
    <row r="281" spans="1:17" ht="14.4" customHeight="1" x14ac:dyDescent="0.3">
      <c r="A281" s="661" t="s">
        <v>542</v>
      </c>
      <c r="B281" s="662" t="s">
        <v>5311</v>
      </c>
      <c r="C281" s="662" t="s">
        <v>5341</v>
      </c>
      <c r="D281" s="662" t="s">
        <v>5376</v>
      </c>
      <c r="E281" s="662" t="s">
        <v>5377</v>
      </c>
      <c r="F281" s="665">
        <v>1</v>
      </c>
      <c r="G281" s="665">
        <v>1396.5</v>
      </c>
      <c r="H281" s="665">
        <v>1</v>
      </c>
      <c r="I281" s="665">
        <v>1396.5</v>
      </c>
      <c r="J281" s="665">
        <v>1</v>
      </c>
      <c r="K281" s="665">
        <v>1396.5</v>
      </c>
      <c r="L281" s="665">
        <v>1</v>
      </c>
      <c r="M281" s="665">
        <v>1396.5</v>
      </c>
      <c r="N281" s="665">
        <v>2</v>
      </c>
      <c r="O281" s="665">
        <v>2793</v>
      </c>
      <c r="P281" s="678">
        <v>2</v>
      </c>
      <c r="Q281" s="666">
        <v>1396.5</v>
      </c>
    </row>
    <row r="282" spans="1:17" ht="14.4" customHeight="1" x14ac:dyDescent="0.3">
      <c r="A282" s="661" t="s">
        <v>542</v>
      </c>
      <c r="B282" s="662" t="s">
        <v>5311</v>
      </c>
      <c r="C282" s="662" t="s">
        <v>5341</v>
      </c>
      <c r="D282" s="662" t="s">
        <v>5324</v>
      </c>
      <c r="E282" s="662" t="s">
        <v>5696</v>
      </c>
      <c r="F282" s="665">
        <v>1</v>
      </c>
      <c r="G282" s="665">
        <v>26116.36</v>
      </c>
      <c r="H282" s="665">
        <v>1</v>
      </c>
      <c r="I282" s="665">
        <v>26116.36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542</v>
      </c>
      <c r="B283" s="662" t="s">
        <v>5311</v>
      </c>
      <c r="C283" s="662" t="s">
        <v>5308</v>
      </c>
      <c r="D283" s="662" t="s">
        <v>5309</v>
      </c>
      <c r="E283" s="662" t="s">
        <v>5310</v>
      </c>
      <c r="F283" s="665">
        <v>71</v>
      </c>
      <c r="G283" s="665">
        <v>2463</v>
      </c>
      <c r="H283" s="665">
        <v>1</v>
      </c>
      <c r="I283" s="665">
        <v>34.690140845070424</v>
      </c>
      <c r="J283" s="665">
        <v>59</v>
      </c>
      <c r="K283" s="665">
        <v>2065</v>
      </c>
      <c r="L283" s="665">
        <v>0.8384084449857897</v>
      </c>
      <c r="M283" s="665">
        <v>35</v>
      </c>
      <c r="N283" s="665">
        <v>82</v>
      </c>
      <c r="O283" s="665">
        <v>3034</v>
      </c>
      <c r="P283" s="678">
        <v>1.2318311002842062</v>
      </c>
      <c r="Q283" s="666">
        <v>37</v>
      </c>
    </row>
    <row r="284" spans="1:17" ht="14.4" customHeight="1" x14ac:dyDescent="0.3">
      <c r="A284" s="661" t="s">
        <v>542</v>
      </c>
      <c r="B284" s="662" t="s">
        <v>5311</v>
      </c>
      <c r="C284" s="662" t="s">
        <v>5308</v>
      </c>
      <c r="D284" s="662" t="s">
        <v>5402</v>
      </c>
      <c r="E284" s="662" t="s">
        <v>5403</v>
      </c>
      <c r="F284" s="665">
        <v>63</v>
      </c>
      <c r="G284" s="665">
        <v>315</v>
      </c>
      <c r="H284" s="665">
        <v>1</v>
      </c>
      <c r="I284" s="665">
        <v>5</v>
      </c>
      <c r="J284" s="665">
        <v>133</v>
      </c>
      <c r="K284" s="665">
        <v>665</v>
      </c>
      <c r="L284" s="665">
        <v>2.1111111111111112</v>
      </c>
      <c r="M284" s="665">
        <v>5</v>
      </c>
      <c r="N284" s="665">
        <v>184</v>
      </c>
      <c r="O284" s="665">
        <v>920</v>
      </c>
      <c r="P284" s="678">
        <v>2.9206349206349205</v>
      </c>
      <c r="Q284" s="666">
        <v>5</v>
      </c>
    </row>
    <row r="285" spans="1:17" ht="14.4" customHeight="1" x14ac:dyDescent="0.3">
      <c r="A285" s="661" t="s">
        <v>542</v>
      </c>
      <c r="B285" s="662" t="s">
        <v>5311</v>
      </c>
      <c r="C285" s="662" t="s">
        <v>5308</v>
      </c>
      <c r="D285" s="662" t="s">
        <v>5406</v>
      </c>
      <c r="E285" s="662" t="s">
        <v>5407</v>
      </c>
      <c r="F285" s="665">
        <v>2</v>
      </c>
      <c r="G285" s="665">
        <v>466</v>
      </c>
      <c r="H285" s="665">
        <v>1</v>
      </c>
      <c r="I285" s="665">
        <v>233</v>
      </c>
      <c r="J285" s="665">
        <v>3</v>
      </c>
      <c r="K285" s="665">
        <v>705</v>
      </c>
      <c r="L285" s="665">
        <v>1.5128755364806867</v>
      </c>
      <c r="M285" s="665">
        <v>235</v>
      </c>
      <c r="N285" s="665">
        <v>4</v>
      </c>
      <c r="O285" s="665">
        <v>1004</v>
      </c>
      <c r="P285" s="678">
        <v>2.1545064377682404</v>
      </c>
      <c r="Q285" s="666">
        <v>251</v>
      </c>
    </row>
    <row r="286" spans="1:17" ht="14.4" customHeight="1" x14ac:dyDescent="0.3">
      <c r="A286" s="661" t="s">
        <v>542</v>
      </c>
      <c r="B286" s="662" t="s">
        <v>5311</v>
      </c>
      <c r="C286" s="662" t="s">
        <v>5308</v>
      </c>
      <c r="D286" s="662" t="s">
        <v>5408</v>
      </c>
      <c r="E286" s="662" t="s">
        <v>5409</v>
      </c>
      <c r="F286" s="665">
        <v>11</v>
      </c>
      <c r="G286" s="665">
        <v>1294</v>
      </c>
      <c r="H286" s="665">
        <v>1</v>
      </c>
      <c r="I286" s="665">
        <v>117.63636363636364</v>
      </c>
      <c r="J286" s="665">
        <v>13</v>
      </c>
      <c r="K286" s="665">
        <v>1534</v>
      </c>
      <c r="L286" s="665">
        <v>1.1854714064914993</v>
      </c>
      <c r="M286" s="665">
        <v>118</v>
      </c>
      <c r="N286" s="665">
        <v>9</v>
      </c>
      <c r="O286" s="665">
        <v>1134</v>
      </c>
      <c r="P286" s="678">
        <v>0.87635239567233381</v>
      </c>
      <c r="Q286" s="666">
        <v>126</v>
      </c>
    </row>
    <row r="287" spans="1:17" ht="14.4" customHeight="1" x14ac:dyDescent="0.3">
      <c r="A287" s="661" t="s">
        <v>542</v>
      </c>
      <c r="B287" s="662" t="s">
        <v>5311</v>
      </c>
      <c r="C287" s="662" t="s">
        <v>5308</v>
      </c>
      <c r="D287" s="662" t="s">
        <v>5697</v>
      </c>
      <c r="E287" s="662" t="s">
        <v>5698</v>
      </c>
      <c r="F287" s="665"/>
      <c r="G287" s="665"/>
      <c r="H287" s="665"/>
      <c r="I287" s="665"/>
      <c r="J287" s="665">
        <v>3</v>
      </c>
      <c r="K287" s="665">
        <v>233000</v>
      </c>
      <c r="L287" s="665"/>
      <c r="M287" s="665">
        <v>77666.666666666672</v>
      </c>
      <c r="N287" s="665"/>
      <c r="O287" s="665"/>
      <c r="P287" s="678"/>
      <c r="Q287" s="666"/>
    </row>
    <row r="288" spans="1:17" ht="14.4" customHeight="1" x14ac:dyDescent="0.3">
      <c r="A288" s="661" t="s">
        <v>542</v>
      </c>
      <c r="B288" s="662" t="s">
        <v>5311</v>
      </c>
      <c r="C288" s="662" t="s">
        <v>5308</v>
      </c>
      <c r="D288" s="662" t="s">
        <v>5410</v>
      </c>
      <c r="E288" s="662" t="s">
        <v>5411</v>
      </c>
      <c r="F288" s="665">
        <v>1</v>
      </c>
      <c r="G288" s="665">
        <v>297</v>
      </c>
      <c r="H288" s="665">
        <v>1</v>
      </c>
      <c r="I288" s="665">
        <v>297</v>
      </c>
      <c r="J288" s="665">
        <v>1</v>
      </c>
      <c r="K288" s="665">
        <v>298</v>
      </c>
      <c r="L288" s="665">
        <v>1.0033670033670035</v>
      </c>
      <c r="M288" s="665">
        <v>298</v>
      </c>
      <c r="N288" s="665">
        <v>1</v>
      </c>
      <c r="O288" s="665">
        <v>310</v>
      </c>
      <c r="P288" s="678">
        <v>1.0437710437710437</v>
      </c>
      <c r="Q288" s="666">
        <v>310</v>
      </c>
    </row>
    <row r="289" spans="1:17" ht="14.4" customHeight="1" x14ac:dyDescent="0.3">
      <c r="A289" s="661" t="s">
        <v>542</v>
      </c>
      <c r="B289" s="662" t="s">
        <v>5311</v>
      </c>
      <c r="C289" s="662" t="s">
        <v>5308</v>
      </c>
      <c r="D289" s="662" t="s">
        <v>5412</v>
      </c>
      <c r="E289" s="662" t="s">
        <v>5413</v>
      </c>
      <c r="F289" s="665">
        <v>1</v>
      </c>
      <c r="G289" s="665">
        <v>1542</v>
      </c>
      <c r="H289" s="665">
        <v>1</v>
      </c>
      <c r="I289" s="665">
        <v>1542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542</v>
      </c>
      <c r="B290" s="662" t="s">
        <v>5311</v>
      </c>
      <c r="C290" s="662" t="s">
        <v>5308</v>
      </c>
      <c r="D290" s="662" t="s">
        <v>5416</v>
      </c>
      <c r="E290" s="662" t="s">
        <v>5417</v>
      </c>
      <c r="F290" s="665">
        <v>2</v>
      </c>
      <c r="G290" s="665">
        <v>652</v>
      </c>
      <c r="H290" s="665">
        <v>1</v>
      </c>
      <c r="I290" s="665">
        <v>326</v>
      </c>
      <c r="J290" s="665">
        <v>1</v>
      </c>
      <c r="K290" s="665">
        <v>327</v>
      </c>
      <c r="L290" s="665">
        <v>0.50153374233128833</v>
      </c>
      <c r="M290" s="665">
        <v>327</v>
      </c>
      <c r="N290" s="665">
        <v>1</v>
      </c>
      <c r="O290" s="665">
        <v>333</v>
      </c>
      <c r="P290" s="678">
        <v>0.51073619631901845</v>
      </c>
      <c r="Q290" s="666">
        <v>333</v>
      </c>
    </row>
    <row r="291" spans="1:17" ht="14.4" customHeight="1" x14ac:dyDescent="0.3">
      <c r="A291" s="661" t="s">
        <v>542</v>
      </c>
      <c r="B291" s="662" t="s">
        <v>5311</v>
      </c>
      <c r="C291" s="662" t="s">
        <v>5308</v>
      </c>
      <c r="D291" s="662" t="s">
        <v>5418</v>
      </c>
      <c r="E291" s="662" t="s">
        <v>5419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166</v>
      </c>
      <c r="P291" s="678"/>
      <c r="Q291" s="666">
        <v>166</v>
      </c>
    </row>
    <row r="292" spans="1:17" ht="14.4" customHeight="1" x14ac:dyDescent="0.3">
      <c r="A292" s="661" t="s">
        <v>542</v>
      </c>
      <c r="B292" s="662" t="s">
        <v>5311</v>
      </c>
      <c r="C292" s="662" t="s">
        <v>5308</v>
      </c>
      <c r="D292" s="662" t="s">
        <v>5428</v>
      </c>
      <c r="E292" s="662" t="s">
        <v>5429</v>
      </c>
      <c r="F292" s="665">
        <v>2</v>
      </c>
      <c r="G292" s="665">
        <v>2327</v>
      </c>
      <c r="H292" s="665">
        <v>1</v>
      </c>
      <c r="I292" s="665">
        <v>1163.5</v>
      </c>
      <c r="J292" s="665">
        <v>1</v>
      </c>
      <c r="K292" s="665">
        <v>1168</v>
      </c>
      <c r="L292" s="665">
        <v>0.50193382036957457</v>
      </c>
      <c r="M292" s="665">
        <v>1168</v>
      </c>
      <c r="N292" s="665"/>
      <c r="O292" s="665"/>
      <c r="P292" s="678"/>
      <c r="Q292" s="666"/>
    </row>
    <row r="293" spans="1:17" ht="14.4" customHeight="1" x14ac:dyDescent="0.3">
      <c r="A293" s="661" t="s">
        <v>542</v>
      </c>
      <c r="B293" s="662" t="s">
        <v>5311</v>
      </c>
      <c r="C293" s="662" t="s">
        <v>5308</v>
      </c>
      <c r="D293" s="662" t="s">
        <v>5588</v>
      </c>
      <c r="E293" s="662" t="s">
        <v>5589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708</v>
      </c>
      <c r="P293" s="678"/>
      <c r="Q293" s="666">
        <v>708</v>
      </c>
    </row>
    <row r="294" spans="1:17" ht="14.4" customHeight="1" x14ac:dyDescent="0.3">
      <c r="A294" s="661" t="s">
        <v>542</v>
      </c>
      <c r="B294" s="662" t="s">
        <v>5311</v>
      </c>
      <c r="C294" s="662" t="s">
        <v>5308</v>
      </c>
      <c r="D294" s="662" t="s">
        <v>5528</v>
      </c>
      <c r="E294" s="662" t="s">
        <v>5529</v>
      </c>
      <c r="F294" s="665">
        <v>1</v>
      </c>
      <c r="G294" s="665">
        <v>956</v>
      </c>
      <c r="H294" s="665">
        <v>1</v>
      </c>
      <c r="I294" s="665">
        <v>956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542</v>
      </c>
      <c r="B295" s="662" t="s">
        <v>5311</v>
      </c>
      <c r="C295" s="662" t="s">
        <v>5308</v>
      </c>
      <c r="D295" s="662" t="s">
        <v>5434</v>
      </c>
      <c r="E295" s="662" t="s">
        <v>5435</v>
      </c>
      <c r="F295" s="665">
        <v>1</v>
      </c>
      <c r="G295" s="665">
        <v>1114</v>
      </c>
      <c r="H295" s="665">
        <v>1</v>
      </c>
      <c r="I295" s="665">
        <v>1114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542</v>
      </c>
      <c r="B296" s="662" t="s">
        <v>5311</v>
      </c>
      <c r="C296" s="662" t="s">
        <v>5308</v>
      </c>
      <c r="D296" s="662" t="s">
        <v>5530</v>
      </c>
      <c r="E296" s="662" t="s">
        <v>5531</v>
      </c>
      <c r="F296" s="665">
        <v>1</v>
      </c>
      <c r="G296" s="665">
        <v>257</v>
      </c>
      <c r="H296" s="665">
        <v>1</v>
      </c>
      <c r="I296" s="665">
        <v>257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542</v>
      </c>
      <c r="B297" s="662" t="s">
        <v>5311</v>
      </c>
      <c r="C297" s="662" t="s">
        <v>5308</v>
      </c>
      <c r="D297" s="662" t="s">
        <v>5442</v>
      </c>
      <c r="E297" s="662" t="s">
        <v>5443</v>
      </c>
      <c r="F297" s="665">
        <v>19</v>
      </c>
      <c r="G297" s="665">
        <v>0</v>
      </c>
      <c r="H297" s="665"/>
      <c r="I297" s="665">
        <v>0</v>
      </c>
      <c r="J297" s="665">
        <v>10</v>
      </c>
      <c r="K297" s="665">
        <v>199.99</v>
      </c>
      <c r="L297" s="665"/>
      <c r="M297" s="665">
        <v>19.999000000000002</v>
      </c>
      <c r="N297" s="665">
        <v>4</v>
      </c>
      <c r="O297" s="665">
        <v>133.32</v>
      </c>
      <c r="P297" s="678"/>
      <c r="Q297" s="666">
        <v>33.33</v>
      </c>
    </row>
    <row r="298" spans="1:17" ht="14.4" customHeight="1" x14ac:dyDescent="0.3">
      <c r="A298" s="661" t="s">
        <v>542</v>
      </c>
      <c r="B298" s="662" t="s">
        <v>5311</v>
      </c>
      <c r="C298" s="662" t="s">
        <v>5308</v>
      </c>
      <c r="D298" s="662" t="s">
        <v>5446</v>
      </c>
      <c r="E298" s="662" t="s">
        <v>5447</v>
      </c>
      <c r="F298" s="665">
        <v>14</v>
      </c>
      <c r="G298" s="665">
        <v>3436</v>
      </c>
      <c r="H298" s="665">
        <v>1</v>
      </c>
      <c r="I298" s="665">
        <v>245.42857142857142</v>
      </c>
      <c r="J298" s="665">
        <v>7</v>
      </c>
      <c r="K298" s="665">
        <v>1729</v>
      </c>
      <c r="L298" s="665">
        <v>0.50320139697322464</v>
      </c>
      <c r="M298" s="665">
        <v>247</v>
      </c>
      <c r="N298" s="665">
        <v>6</v>
      </c>
      <c r="O298" s="665">
        <v>1554</v>
      </c>
      <c r="P298" s="678">
        <v>0.45227008149010478</v>
      </c>
      <c r="Q298" s="666">
        <v>259</v>
      </c>
    </row>
    <row r="299" spans="1:17" ht="14.4" customHeight="1" x14ac:dyDescent="0.3">
      <c r="A299" s="661" t="s">
        <v>542</v>
      </c>
      <c r="B299" s="662" t="s">
        <v>5311</v>
      </c>
      <c r="C299" s="662" t="s">
        <v>5308</v>
      </c>
      <c r="D299" s="662" t="s">
        <v>5450</v>
      </c>
      <c r="E299" s="662" t="s">
        <v>5451</v>
      </c>
      <c r="F299" s="665">
        <v>2</v>
      </c>
      <c r="G299" s="665">
        <v>164</v>
      </c>
      <c r="H299" s="665">
        <v>1</v>
      </c>
      <c r="I299" s="665">
        <v>82</v>
      </c>
      <c r="J299" s="665"/>
      <c r="K299" s="665"/>
      <c r="L299" s="665"/>
      <c r="M299" s="665"/>
      <c r="N299" s="665">
        <v>2</v>
      </c>
      <c r="O299" s="665">
        <v>172</v>
      </c>
      <c r="P299" s="678">
        <v>1.0487804878048781</v>
      </c>
      <c r="Q299" s="666">
        <v>86</v>
      </c>
    </row>
    <row r="300" spans="1:17" ht="14.4" customHeight="1" x14ac:dyDescent="0.3">
      <c r="A300" s="661" t="s">
        <v>542</v>
      </c>
      <c r="B300" s="662" t="s">
        <v>5311</v>
      </c>
      <c r="C300" s="662" t="s">
        <v>5308</v>
      </c>
      <c r="D300" s="662" t="s">
        <v>5464</v>
      </c>
      <c r="E300" s="662" t="s">
        <v>5465</v>
      </c>
      <c r="F300" s="665">
        <v>18</v>
      </c>
      <c r="G300" s="665">
        <v>16949</v>
      </c>
      <c r="H300" s="665">
        <v>1</v>
      </c>
      <c r="I300" s="665">
        <v>941.61111111111109</v>
      </c>
      <c r="J300" s="665">
        <v>17</v>
      </c>
      <c r="K300" s="665">
        <v>16065</v>
      </c>
      <c r="L300" s="665">
        <v>0.94784353059177529</v>
      </c>
      <c r="M300" s="665">
        <v>945</v>
      </c>
      <c r="N300" s="665">
        <v>9</v>
      </c>
      <c r="O300" s="665">
        <v>8622</v>
      </c>
      <c r="P300" s="678">
        <v>0.50870257832320487</v>
      </c>
      <c r="Q300" s="666">
        <v>958</v>
      </c>
    </row>
    <row r="301" spans="1:17" ht="14.4" customHeight="1" x14ac:dyDescent="0.3">
      <c r="A301" s="661" t="s">
        <v>542</v>
      </c>
      <c r="B301" s="662" t="s">
        <v>5311</v>
      </c>
      <c r="C301" s="662" t="s">
        <v>5308</v>
      </c>
      <c r="D301" s="662" t="s">
        <v>5468</v>
      </c>
      <c r="E301" s="662" t="s">
        <v>5469</v>
      </c>
      <c r="F301" s="665"/>
      <c r="G301" s="665"/>
      <c r="H301" s="665"/>
      <c r="I301" s="665"/>
      <c r="J301" s="665">
        <v>1</v>
      </c>
      <c r="K301" s="665">
        <v>861</v>
      </c>
      <c r="L301" s="665"/>
      <c r="M301" s="665">
        <v>861</v>
      </c>
      <c r="N301" s="665">
        <v>1</v>
      </c>
      <c r="O301" s="665">
        <v>867</v>
      </c>
      <c r="P301" s="678"/>
      <c r="Q301" s="666">
        <v>867</v>
      </c>
    </row>
    <row r="302" spans="1:17" ht="14.4" customHeight="1" x14ac:dyDescent="0.3">
      <c r="A302" s="661" t="s">
        <v>542</v>
      </c>
      <c r="B302" s="662" t="s">
        <v>5311</v>
      </c>
      <c r="C302" s="662" t="s">
        <v>5308</v>
      </c>
      <c r="D302" s="662" t="s">
        <v>5472</v>
      </c>
      <c r="E302" s="662" t="s">
        <v>5473</v>
      </c>
      <c r="F302" s="665">
        <v>8</v>
      </c>
      <c r="G302" s="665">
        <v>4648</v>
      </c>
      <c r="H302" s="665">
        <v>1</v>
      </c>
      <c r="I302" s="665">
        <v>581</v>
      </c>
      <c r="J302" s="665">
        <v>6</v>
      </c>
      <c r="K302" s="665">
        <v>3498</v>
      </c>
      <c r="L302" s="665">
        <v>0.7525817555938038</v>
      </c>
      <c r="M302" s="665">
        <v>583</v>
      </c>
      <c r="N302" s="665">
        <v>7</v>
      </c>
      <c r="O302" s="665">
        <v>4137</v>
      </c>
      <c r="P302" s="678">
        <v>0.89006024096385539</v>
      </c>
      <c r="Q302" s="666">
        <v>591</v>
      </c>
    </row>
    <row r="303" spans="1:17" ht="14.4" customHeight="1" x14ac:dyDescent="0.3">
      <c r="A303" s="661" t="s">
        <v>542</v>
      </c>
      <c r="B303" s="662" t="s">
        <v>5311</v>
      </c>
      <c r="C303" s="662" t="s">
        <v>5308</v>
      </c>
      <c r="D303" s="662" t="s">
        <v>5474</v>
      </c>
      <c r="E303" s="662" t="s">
        <v>5475</v>
      </c>
      <c r="F303" s="665">
        <v>2</v>
      </c>
      <c r="G303" s="665">
        <v>1514</v>
      </c>
      <c r="H303" s="665">
        <v>1</v>
      </c>
      <c r="I303" s="665">
        <v>757</v>
      </c>
      <c r="J303" s="665">
        <v>7</v>
      </c>
      <c r="K303" s="665">
        <v>5313</v>
      </c>
      <c r="L303" s="665">
        <v>3.5092470277410834</v>
      </c>
      <c r="M303" s="665">
        <v>759</v>
      </c>
      <c r="N303" s="665">
        <v>11</v>
      </c>
      <c r="O303" s="665">
        <v>8437</v>
      </c>
      <c r="P303" s="678">
        <v>5.5726552179656537</v>
      </c>
      <c r="Q303" s="666">
        <v>767</v>
      </c>
    </row>
    <row r="304" spans="1:17" ht="14.4" customHeight="1" x14ac:dyDescent="0.3">
      <c r="A304" s="661" t="s">
        <v>542</v>
      </c>
      <c r="B304" s="662" t="s">
        <v>5311</v>
      </c>
      <c r="C304" s="662" t="s">
        <v>5308</v>
      </c>
      <c r="D304" s="662" t="s">
        <v>5480</v>
      </c>
      <c r="E304" s="662" t="s">
        <v>5481</v>
      </c>
      <c r="F304" s="665">
        <v>4</v>
      </c>
      <c r="G304" s="665">
        <v>17375</v>
      </c>
      <c r="H304" s="665">
        <v>1</v>
      </c>
      <c r="I304" s="665">
        <v>4343.75</v>
      </c>
      <c r="J304" s="665">
        <v>2</v>
      </c>
      <c r="K304" s="665">
        <v>8724</v>
      </c>
      <c r="L304" s="665">
        <v>0.50210071942446044</v>
      </c>
      <c r="M304" s="665">
        <v>4362</v>
      </c>
      <c r="N304" s="665">
        <v>6</v>
      </c>
      <c r="O304" s="665">
        <v>26400</v>
      </c>
      <c r="P304" s="678">
        <v>1.5194244604316547</v>
      </c>
      <c r="Q304" s="666">
        <v>4400</v>
      </c>
    </row>
    <row r="305" spans="1:17" ht="14.4" customHeight="1" x14ac:dyDescent="0.3">
      <c r="A305" s="661" t="s">
        <v>542</v>
      </c>
      <c r="B305" s="662" t="s">
        <v>5311</v>
      </c>
      <c r="C305" s="662" t="s">
        <v>5308</v>
      </c>
      <c r="D305" s="662" t="s">
        <v>5484</v>
      </c>
      <c r="E305" s="662" t="s">
        <v>5485</v>
      </c>
      <c r="F305" s="665"/>
      <c r="G305" s="665"/>
      <c r="H305" s="665"/>
      <c r="I305" s="665"/>
      <c r="J305" s="665"/>
      <c r="K305" s="665"/>
      <c r="L305" s="665"/>
      <c r="M305" s="665"/>
      <c r="N305" s="665">
        <v>11</v>
      </c>
      <c r="O305" s="665">
        <v>1342</v>
      </c>
      <c r="P305" s="678"/>
      <c r="Q305" s="666">
        <v>122</v>
      </c>
    </row>
    <row r="306" spans="1:17" ht="14.4" customHeight="1" x14ac:dyDescent="0.3">
      <c r="A306" s="661" t="s">
        <v>542</v>
      </c>
      <c r="B306" s="662" t="s">
        <v>5311</v>
      </c>
      <c r="C306" s="662" t="s">
        <v>5308</v>
      </c>
      <c r="D306" s="662" t="s">
        <v>5496</v>
      </c>
      <c r="E306" s="662" t="s">
        <v>5497</v>
      </c>
      <c r="F306" s="665"/>
      <c r="G306" s="665"/>
      <c r="H306" s="665"/>
      <c r="I306" s="665"/>
      <c r="J306" s="665">
        <v>1</v>
      </c>
      <c r="K306" s="665">
        <v>308</v>
      </c>
      <c r="L306" s="665"/>
      <c r="M306" s="665">
        <v>308</v>
      </c>
      <c r="N306" s="665">
        <v>1</v>
      </c>
      <c r="O306" s="665">
        <v>316</v>
      </c>
      <c r="P306" s="678"/>
      <c r="Q306" s="666">
        <v>316</v>
      </c>
    </row>
    <row r="307" spans="1:17" ht="14.4" customHeight="1" x14ac:dyDescent="0.3">
      <c r="A307" s="661" t="s">
        <v>542</v>
      </c>
      <c r="B307" s="662" t="s">
        <v>5311</v>
      </c>
      <c r="C307" s="662" t="s">
        <v>5308</v>
      </c>
      <c r="D307" s="662" t="s">
        <v>5500</v>
      </c>
      <c r="E307" s="662" t="s">
        <v>5501</v>
      </c>
      <c r="F307" s="665">
        <v>2</v>
      </c>
      <c r="G307" s="665">
        <v>696</v>
      </c>
      <c r="H307" s="665">
        <v>1</v>
      </c>
      <c r="I307" s="665">
        <v>348</v>
      </c>
      <c r="J307" s="665">
        <v>6</v>
      </c>
      <c r="K307" s="665">
        <v>2094</v>
      </c>
      <c r="L307" s="665">
        <v>3.0086206896551726</v>
      </c>
      <c r="M307" s="665">
        <v>349</v>
      </c>
      <c r="N307" s="665">
        <v>2</v>
      </c>
      <c r="O307" s="665">
        <v>744</v>
      </c>
      <c r="P307" s="678">
        <v>1.0689655172413792</v>
      </c>
      <c r="Q307" s="666">
        <v>372</v>
      </c>
    </row>
    <row r="308" spans="1:17" ht="14.4" customHeight="1" x14ac:dyDescent="0.3">
      <c r="A308" s="661" t="s">
        <v>542</v>
      </c>
      <c r="B308" s="662" t="s">
        <v>5311</v>
      </c>
      <c r="C308" s="662" t="s">
        <v>5308</v>
      </c>
      <c r="D308" s="662" t="s">
        <v>5502</v>
      </c>
      <c r="E308" s="662" t="s">
        <v>5503</v>
      </c>
      <c r="F308" s="665">
        <v>3</v>
      </c>
      <c r="G308" s="665">
        <v>4197</v>
      </c>
      <c r="H308" s="665">
        <v>1</v>
      </c>
      <c r="I308" s="665">
        <v>1399</v>
      </c>
      <c r="J308" s="665">
        <v>3</v>
      </c>
      <c r="K308" s="665">
        <v>4206</v>
      </c>
      <c r="L308" s="665">
        <v>1.0021443888491779</v>
      </c>
      <c r="M308" s="665">
        <v>1402</v>
      </c>
      <c r="N308" s="665">
        <v>5</v>
      </c>
      <c r="O308" s="665">
        <v>7075</v>
      </c>
      <c r="P308" s="678">
        <v>1.685727900881582</v>
      </c>
      <c r="Q308" s="666">
        <v>1415</v>
      </c>
    </row>
    <row r="309" spans="1:17" ht="14.4" customHeight="1" x14ac:dyDescent="0.3">
      <c r="A309" s="661" t="s">
        <v>542</v>
      </c>
      <c r="B309" s="662" t="s">
        <v>5311</v>
      </c>
      <c r="C309" s="662" t="s">
        <v>5308</v>
      </c>
      <c r="D309" s="662" t="s">
        <v>5504</v>
      </c>
      <c r="E309" s="662" t="s">
        <v>5505</v>
      </c>
      <c r="F309" s="665">
        <v>4</v>
      </c>
      <c r="G309" s="665">
        <v>1427</v>
      </c>
      <c r="H309" s="665">
        <v>1</v>
      </c>
      <c r="I309" s="665">
        <v>356.75</v>
      </c>
      <c r="J309" s="665">
        <v>8</v>
      </c>
      <c r="K309" s="665">
        <v>2864</v>
      </c>
      <c r="L309" s="665">
        <v>2.0070077084793274</v>
      </c>
      <c r="M309" s="665">
        <v>358</v>
      </c>
      <c r="N309" s="665">
        <v>6</v>
      </c>
      <c r="O309" s="665">
        <v>2172</v>
      </c>
      <c r="P309" s="678">
        <v>1.5220742817098809</v>
      </c>
      <c r="Q309" s="666">
        <v>362</v>
      </c>
    </row>
    <row r="310" spans="1:17" ht="14.4" customHeight="1" x14ac:dyDescent="0.3">
      <c r="A310" s="661" t="s">
        <v>542</v>
      </c>
      <c r="B310" s="662" t="s">
        <v>5311</v>
      </c>
      <c r="C310" s="662" t="s">
        <v>5308</v>
      </c>
      <c r="D310" s="662" t="s">
        <v>5506</v>
      </c>
      <c r="E310" s="662" t="s">
        <v>5507</v>
      </c>
      <c r="F310" s="665"/>
      <c r="G310" s="665"/>
      <c r="H310" s="665"/>
      <c r="I310" s="665"/>
      <c r="J310" s="665"/>
      <c r="K310" s="665"/>
      <c r="L310" s="665"/>
      <c r="M310" s="665"/>
      <c r="N310" s="665">
        <v>0</v>
      </c>
      <c r="O310" s="665">
        <v>0</v>
      </c>
      <c r="P310" s="678"/>
      <c r="Q310" s="666"/>
    </row>
    <row r="311" spans="1:17" ht="14.4" customHeight="1" x14ac:dyDescent="0.3">
      <c r="A311" s="661" t="s">
        <v>542</v>
      </c>
      <c r="B311" s="662" t="s">
        <v>5534</v>
      </c>
      <c r="C311" s="662" t="s">
        <v>5308</v>
      </c>
      <c r="D311" s="662" t="s">
        <v>5309</v>
      </c>
      <c r="E311" s="662" t="s">
        <v>5310</v>
      </c>
      <c r="F311" s="665">
        <v>1</v>
      </c>
      <c r="G311" s="665">
        <v>35</v>
      </c>
      <c r="H311" s="665">
        <v>1</v>
      </c>
      <c r="I311" s="665">
        <v>35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542</v>
      </c>
      <c r="B312" s="662" t="s">
        <v>5534</v>
      </c>
      <c r="C312" s="662" t="s">
        <v>5308</v>
      </c>
      <c r="D312" s="662" t="s">
        <v>5430</v>
      </c>
      <c r="E312" s="662" t="s">
        <v>5431</v>
      </c>
      <c r="F312" s="665">
        <v>1</v>
      </c>
      <c r="G312" s="665">
        <v>234</v>
      </c>
      <c r="H312" s="665">
        <v>1</v>
      </c>
      <c r="I312" s="665">
        <v>234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542</v>
      </c>
      <c r="B313" s="662" t="s">
        <v>5543</v>
      </c>
      <c r="C313" s="662" t="s">
        <v>5312</v>
      </c>
      <c r="D313" s="662" t="s">
        <v>5699</v>
      </c>
      <c r="E313" s="662" t="s">
        <v>2295</v>
      </c>
      <c r="F313" s="665">
        <v>40</v>
      </c>
      <c r="G313" s="665">
        <v>3765.11</v>
      </c>
      <c r="H313" s="665">
        <v>1</v>
      </c>
      <c r="I313" s="665">
        <v>94.127750000000006</v>
      </c>
      <c r="J313" s="665">
        <v>61</v>
      </c>
      <c r="K313" s="665">
        <v>5585.4</v>
      </c>
      <c r="L313" s="665">
        <v>1.4834626345578215</v>
      </c>
      <c r="M313" s="665">
        <v>91.563934426229508</v>
      </c>
      <c r="N313" s="665">
        <v>119</v>
      </c>
      <c r="O313" s="665">
        <v>5941.67</v>
      </c>
      <c r="P313" s="678">
        <v>1.5780866960062256</v>
      </c>
      <c r="Q313" s="666">
        <v>49.93</v>
      </c>
    </row>
    <row r="314" spans="1:17" ht="14.4" customHeight="1" x14ac:dyDescent="0.3">
      <c r="A314" s="661" t="s">
        <v>542</v>
      </c>
      <c r="B314" s="662" t="s">
        <v>5543</v>
      </c>
      <c r="C314" s="662" t="s">
        <v>5312</v>
      </c>
      <c r="D314" s="662" t="s">
        <v>5700</v>
      </c>
      <c r="E314" s="662" t="s">
        <v>5701</v>
      </c>
      <c r="F314" s="665"/>
      <c r="G314" s="665"/>
      <c r="H314" s="665"/>
      <c r="I314" s="665"/>
      <c r="J314" s="665"/>
      <c r="K314" s="665"/>
      <c r="L314" s="665"/>
      <c r="M314" s="665"/>
      <c r="N314" s="665">
        <v>8</v>
      </c>
      <c r="O314" s="665">
        <v>640.64</v>
      </c>
      <c r="P314" s="678"/>
      <c r="Q314" s="666">
        <v>80.08</v>
      </c>
    </row>
    <row r="315" spans="1:17" ht="14.4" customHeight="1" x14ac:dyDescent="0.3">
      <c r="A315" s="661" t="s">
        <v>542</v>
      </c>
      <c r="B315" s="662" t="s">
        <v>5543</v>
      </c>
      <c r="C315" s="662" t="s">
        <v>5312</v>
      </c>
      <c r="D315" s="662" t="s">
        <v>5702</v>
      </c>
      <c r="E315" s="662" t="s">
        <v>5703</v>
      </c>
      <c r="F315" s="665">
        <v>52</v>
      </c>
      <c r="G315" s="665">
        <v>4372.16</v>
      </c>
      <c r="H315" s="665">
        <v>1</v>
      </c>
      <c r="I315" s="665">
        <v>84.08</v>
      </c>
      <c r="J315" s="665">
        <v>79</v>
      </c>
      <c r="K315" s="665">
        <v>6353.9699999999993</v>
      </c>
      <c r="L315" s="665">
        <v>1.453279385932811</v>
      </c>
      <c r="M315" s="665">
        <v>80.429999999999993</v>
      </c>
      <c r="N315" s="665">
        <v>95</v>
      </c>
      <c r="O315" s="665">
        <v>7640.8499999999995</v>
      </c>
      <c r="P315" s="678">
        <v>1.7476144514381906</v>
      </c>
      <c r="Q315" s="666">
        <v>80.429999999999993</v>
      </c>
    </row>
    <row r="316" spans="1:17" ht="14.4" customHeight="1" x14ac:dyDescent="0.3">
      <c r="A316" s="661" t="s">
        <v>542</v>
      </c>
      <c r="B316" s="662" t="s">
        <v>5543</v>
      </c>
      <c r="C316" s="662" t="s">
        <v>5312</v>
      </c>
      <c r="D316" s="662" t="s">
        <v>5702</v>
      </c>
      <c r="E316" s="662"/>
      <c r="F316" s="665">
        <v>1</v>
      </c>
      <c r="G316" s="665">
        <v>84.08</v>
      </c>
      <c r="H316" s="665">
        <v>1</v>
      </c>
      <c r="I316" s="665">
        <v>84.08</v>
      </c>
      <c r="J316" s="665">
        <v>50</v>
      </c>
      <c r="K316" s="665">
        <v>4021.5</v>
      </c>
      <c r="L316" s="665">
        <v>47.829448144624166</v>
      </c>
      <c r="M316" s="665">
        <v>80.430000000000007</v>
      </c>
      <c r="N316" s="665"/>
      <c r="O316" s="665"/>
      <c r="P316" s="678"/>
      <c r="Q316" s="666"/>
    </row>
    <row r="317" spans="1:17" ht="14.4" customHeight="1" x14ac:dyDescent="0.3">
      <c r="A317" s="661" t="s">
        <v>542</v>
      </c>
      <c r="B317" s="662" t="s">
        <v>5543</v>
      </c>
      <c r="C317" s="662" t="s">
        <v>5312</v>
      </c>
      <c r="D317" s="662" t="s">
        <v>5704</v>
      </c>
      <c r="E317" s="662" t="s">
        <v>1779</v>
      </c>
      <c r="F317" s="665">
        <v>16</v>
      </c>
      <c r="G317" s="665">
        <v>976.8</v>
      </c>
      <c r="H317" s="665">
        <v>1</v>
      </c>
      <c r="I317" s="665">
        <v>61.05</v>
      </c>
      <c r="J317" s="665">
        <v>4</v>
      </c>
      <c r="K317" s="665">
        <v>233.6</v>
      </c>
      <c r="L317" s="665">
        <v>0.23914823914823916</v>
      </c>
      <c r="M317" s="665">
        <v>58.4</v>
      </c>
      <c r="N317" s="665">
        <v>6</v>
      </c>
      <c r="O317" s="665">
        <v>350.4</v>
      </c>
      <c r="P317" s="678">
        <v>0.35872235872235869</v>
      </c>
      <c r="Q317" s="666">
        <v>58.4</v>
      </c>
    </row>
    <row r="318" spans="1:17" ht="14.4" customHeight="1" x14ac:dyDescent="0.3">
      <c r="A318" s="661" t="s">
        <v>542</v>
      </c>
      <c r="B318" s="662" t="s">
        <v>5543</v>
      </c>
      <c r="C318" s="662" t="s">
        <v>5312</v>
      </c>
      <c r="D318" s="662" t="s">
        <v>5317</v>
      </c>
      <c r="E318" s="662"/>
      <c r="F318" s="665">
        <v>1</v>
      </c>
      <c r="G318" s="665">
        <v>7877.7</v>
      </c>
      <c r="H318" s="665">
        <v>1</v>
      </c>
      <c r="I318" s="665">
        <v>7877.7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542</v>
      </c>
      <c r="B319" s="662" t="s">
        <v>5543</v>
      </c>
      <c r="C319" s="662" t="s">
        <v>5312</v>
      </c>
      <c r="D319" s="662" t="s">
        <v>5705</v>
      </c>
      <c r="E319" s="662" t="s">
        <v>5706</v>
      </c>
      <c r="F319" s="665">
        <v>11.600000000000001</v>
      </c>
      <c r="G319" s="665">
        <v>8395.380000000001</v>
      </c>
      <c r="H319" s="665">
        <v>1</v>
      </c>
      <c r="I319" s="665">
        <v>723.73965517241379</v>
      </c>
      <c r="J319" s="665">
        <v>4.1999999999999993</v>
      </c>
      <c r="K319" s="665">
        <v>2907.51</v>
      </c>
      <c r="L319" s="665">
        <v>0.3463226202983069</v>
      </c>
      <c r="M319" s="665">
        <v>692.26428571428585</v>
      </c>
      <c r="N319" s="665">
        <v>0.8</v>
      </c>
      <c r="O319" s="665">
        <v>553.79999999999995</v>
      </c>
      <c r="P319" s="678">
        <v>6.5964852097224885E-2</v>
      </c>
      <c r="Q319" s="666">
        <v>692.24999999999989</v>
      </c>
    </row>
    <row r="320" spans="1:17" ht="14.4" customHeight="1" x14ac:dyDescent="0.3">
      <c r="A320" s="661" t="s">
        <v>542</v>
      </c>
      <c r="B320" s="662" t="s">
        <v>5543</v>
      </c>
      <c r="C320" s="662" t="s">
        <v>5312</v>
      </c>
      <c r="D320" s="662" t="s">
        <v>5707</v>
      </c>
      <c r="E320" s="662" t="s">
        <v>1806</v>
      </c>
      <c r="F320" s="665"/>
      <c r="G320" s="665"/>
      <c r="H320" s="665"/>
      <c r="I320" s="665"/>
      <c r="J320" s="665"/>
      <c r="K320" s="665"/>
      <c r="L320" s="665"/>
      <c r="M320" s="665"/>
      <c r="N320" s="665">
        <v>5</v>
      </c>
      <c r="O320" s="665">
        <v>5534</v>
      </c>
      <c r="P320" s="678"/>
      <c r="Q320" s="666">
        <v>1106.8</v>
      </c>
    </row>
    <row r="321" spans="1:17" ht="14.4" customHeight="1" x14ac:dyDescent="0.3">
      <c r="A321" s="661" t="s">
        <v>542</v>
      </c>
      <c r="B321" s="662" t="s">
        <v>5543</v>
      </c>
      <c r="C321" s="662" t="s">
        <v>5312</v>
      </c>
      <c r="D321" s="662" t="s">
        <v>5320</v>
      </c>
      <c r="E321" s="662"/>
      <c r="F321" s="665">
        <v>9.6000000000000014</v>
      </c>
      <c r="G321" s="665">
        <v>45651.839999999997</v>
      </c>
      <c r="H321" s="665">
        <v>1</v>
      </c>
      <c r="I321" s="665">
        <v>4755.3999999999987</v>
      </c>
      <c r="J321" s="665">
        <v>9.6000000000000014</v>
      </c>
      <c r="K321" s="665">
        <v>42757.31</v>
      </c>
      <c r="L321" s="665">
        <v>0.93659554576551574</v>
      </c>
      <c r="M321" s="665">
        <v>4453.8864583333325</v>
      </c>
      <c r="N321" s="665"/>
      <c r="O321" s="665"/>
      <c r="P321" s="678"/>
      <c r="Q321" s="666"/>
    </row>
    <row r="322" spans="1:17" ht="14.4" customHeight="1" x14ac:dyDescent="0.3">
      <c r="A322" s="661" t="s">
        <v>542</v>
      </c>
      <c r="B322" s="662" t="s">
        <v>5543</v>
      </c>
      <c r="C322" s="662" t="s">
        <v>5312</v>
      </c>
      <c r="D322" s="662" t="s">
        <v>5708</v>
      </c>
      <c r="E322" s="662" t="s">
        <v>5709</v>
      </c>
      <c r="F322" s="665">
        <v>12</v>
      </c>
      <c r="G322" s="665">
        <v>484.32</v>
      </c>
      <c r="H322" s="665">
        <v>1</v>
      </c>
      <c r="I322" s="665">
        <v>40.36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542</v>
      </c>
      <c r="B323" s="662" t="s">
        <v>5543</v>
      </c>
      <c r="C323" s="662" t="s">
        <v>5312</v>
      </c>
      <c r="D323" s="662" t="s">
        <v>5708</v>
      </c>
      <c r="E323" s="662"/>
      <c r="F323" s="665">
        <v>2</v>
      </c>
      <c r="G323" s="665">
        <v>80.72</v>
      </c>
      <c r="H323" s="665">
        <v>1</v>
      </c>
      <c r="I323" s="665">
        <v>40.36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542</v>
      </c>
      <c r="B324" s="662" t="s">
        <v>5543</v>
      </c>
      <c r="C324" s="662" t="s">
        <v>5312</v>
      </c>
      <c r="D324" s="662" t="s">
        <v>5710</v>
      </c>
      <c r="E324" s="662" t="s">
        <v>5711</v>
      </c>
      <c r="F324" s="665"/>
      <c r="G324" s="665"/>
      <c r="H324" s="665"/>
      <c r="I324" s="665"/>
      <c r="J324" s="665">
        <v>0.1</v>
      </c>
      <c r="K324" s="665">
        <v>38.659999999999997</v>
      </c>
      <c r="L324" s="665"/>
      <c r="M324" s="665">
        <v>386.59999999999997</v>
      </c>
      <c r="N324" s="665">
        <v>2</v>
      </c>
      <c r="O324" s="665">
        <v>773.28</v>
      </c>
      <c r="P324" s="678"/>
      <c r="Q324" s="666">
        <v>386.64</v>
      </c>
    </row>
    <row r="325" spans="1:17" ht="14.4" customHeight="1" x14ac:dyDescent="0.3">
      <c r="A325" s="661" t="s">
        <v>542</v>
      </c>
      <c r="B325" s="662" t="s">
        <v>5543</v>
      </c>
      <c r="C325" s="662" t="s">
        <v>5312</v>
      </c>
      <c r="D325" s="662" t="s">
        <v>1914</v>
      </c>
      <c r="E325" s="662" t="s">
        <v>5712</v>
      </c>
      <c r="F325" s="665"/>
      <c r="G325" s="665"/>
      <c r="H325" s="665"/>
      <c r="I325" s="665"/>
      <c r="J325" s="665"/>
      <c r="K325" s="665"/>
      <c r="L325" s="665"/>
      <c r="M325" s="665"/>
      <c r="N325" s="665">
        <v>2</v>
      </c>
      <c r="O325" s="665">
        <v>17279.759999999998</v>
      </c>
      <c r="P325" s="678"/>
      <c r="Q325" s="666">
        <v>8639.8799999999992</v>
      </c>
    </row>
    <row r="326" spans="1:17" ht="14.4" customHeight="1" x14ac:dyDescent="0.3">
      <c r="A326" s="661" t="s">
        <v>542</v>
      </c>
      <c r="B326" s="662" t="s">
        <v>5543</v>
      </c>
      <c r="C326" s="662" t="s">
        <v>5312</v>
      </c>
      <c r="D326" s="662" t="s">
        <v>5713</v>
      </c>
      <c r="E326" s="662" t="s">
        <v>5714</v>
      </c>
      <c r="F326" s="665"/>
      <c r="G326" s="665"/>
      <c r="H326" s="665"/>
      <c r="I326" s="665"/>
      <c r="J326" s="665">
        <v>0.8</v>
      </c>
      <c r="K326" s="665">
        <v>544.88</v>
      </c>
      <c r="L326" s="665"/>
      <c r="M326" s="665">
        <v>681.09999999999991</v>
      </c>
      <c r="N326" s="665"/>
      <c r="O326" s="665"/>
      <c r="P326" s="678"/>
      <c r="Q326" s="666"/>
    </row>
    <row r="327" spans="1:17" ht="14.4" customHeight="1" x14ac:dyDescent="0.3">
      <c r="A327" s="661" t="s">
        <v>542</v>
      </c>
      <c r="B327" s="662" t="s">
        <v>5543</v>
      </c>
      <c r="C327" s="662" t="s">
        <v>5312</v>
      </c>
      <c r="D327" s="662" t="s">
        <v>5715</v>
      </c>
      <c r="E327" s="662" t="s">
        <v>5716</v>
      </c>
      <c r="F327" s="665">
        <v>17</v>
      </c>
      <c r="G327" s="665">
        <v>807.5</v>
      </c>
      <c r="H327" s="665">
        <v>1</v>
      </c>
      <c r="I327" s="665">
        <v>47.5</v>
      </c>
      <c r="J327" s="665">
        <v>1</v>
      </c>
      <c r="K327" s="665">
        <v>45.43</v>
      </c>
      <c r="L327" s="665">
        <v>5.6260061919504646E-2</v>
      </c>
      <c r="M327" s="665">
        <v>45.43</v>
      </c>
      <c r="N327" s="665">
        <v>8</v>
      </c>
      <c r="O327" s="665">
        <v>343.04</v>
      </c>
      <c r="P327" s="678">
        <v>0.42481733746130035</v>
      </c>
      <c r="Q327" s="666">
        <v>42.88</v>
      </c>
    </row>
    <row r="328" spans="1:17" ht="14.4" customHeight="1" x14ac:dyDescent="0.3">
      <c r="A328" s="661" t="s">
        <v>542</v>
      </c>
      <c r="B328" s="662" t="s">
        <v>5543</v>
      </c>
      <c r="C328" s="662" t="s">
        <v>5312</v>
      </c>
      <c r="D328" s="662" t="s">
        <v>5717</v>
      </c>
      <c r="E328" s="662" t="s">
        <v>1860</v>
      </c>
      <c r="F328" s="665">
        <v>21</v>
      </c>
      <c r="G328" s="665">
        <v>1695.33</v>
      </c>
      <c r="H328" s="665">
        <v>1</v>
      </c>
      <c r="I328" s="665">
        <v>80.72999999999999</v>
      </c>
      <c r="J328" s="665">
        <v>17</v>
      </c>
      <c r="K328" s="665">
        <v>1312.74</v>
      </c>
      <c r="L328" s="665">
        <v>0.7743271221532092</v>
      </c>
      <c r="M328" s="665">
        <v>77.22</v>
      </c>
      <c r="N328" s="665">
        <v>3</v>
      </c>
      <c r="O328" s="665">
        <v>231.66</v>
      </c>
      <c r="P328" s="678">
        <v>0.13664596273291926</v>
      </c>
      <c r="Q328" s="666">
        <v>77.22</v>
      </c>
    </row>
    <row r="329" spans="1:17" ht="14.4" customHeight="1" x14ac:dyDescent="0.3">
      <c r="A329" s="661" t="s">
        <v>542</v>
      </c>
      <c r="B329" s="662" t="s">
        <v>5543</v>
      </c>
      <c r="C329" s="662" t="s">
        <v>5312</v>
      </c>
      <c r="D329" s="662" t="s">
        <v>5718</v>
      </c>
      <c r="E329" s="662" t="s">
        <v>5719</v>
      </c>
      <c r="F329" s="665">
        <v>0.8</v>
      </c>
      <c r="G329" s="665">
        <v>225.97</v>
      </c>
      <c r="H329" s="665">
        <v>1</v>
      </c>
      <c r="I329" s="665">
        <v>282.46249999999998</v>
      </c>
      <c r="J329" s="665">
        <v>0.2</v>
      </c>
      <c r="K329" s="665">
        <v>54.03</v>
      </c>
      <c r="L329" s="665">
        <v>0.23910253573483206</v>
      </c>
      <c r="M329" s="665">
        <v>270.14999999999998</v>
      </c>
      <c r="N329" s="665"/>
      <c r="O329" s="665"/>
      <c r="P329" s="678"/>
      <c r="Q329" s="666"/>
    </row>
    <row r="330" spans="1:17" ht="14.4" customHeight="1" x14ac:dyDescent="0.3">
      <c r="A330" s="661" t="s">
        <v>542</v>
      </c>
      <c r="B330" s="662" t="s">
        <v>5543</v>
      </c>
      <c r="C330" s="662" t="s">
        <v>5312</v>
      </c>
      <c r="D330" s="662" t="s">
        <v>5720</v>
      </c>
      <c r="E330" s="662" t="s">
        <v>2274</v>
      </c>
      <c r="F330" s="665">
        <v>308.49999999999994</v>
      </c>
      <c r="G330" s="665">
        <v>117152.88</v>
      </c>
      <c r="H330" s="665">
        <v>1</v>
      </c>
      <c r="I330" s="665">
        <v>379.75001620745553</v>
      </c>
      <c r="J330" s="665">
        <v>453.8</v>
      </c>
      <c r="K330" s="665">
        <v>159444.03</v>
      </c>
      <c r="L330" s="665">
        <v>1.3609911254422427</v>
      </c>
      <c r="M330" s="665">
        <v>351.35308505949757</v>
      </c>
      <c r="N330" s="665">
        <v>376</v>
      </c>
      <c r="O330" s="665">
        <v>102166.26000000001</v>
      </c>
      <c r="P330" s="678">
        <v>0.87207638429375367</v>
      </c>
      <c r="Q330" s="666">
        <v>271.71877659574471</v>
      </c>
    </row>
    <row r="331" spans="1:17" ht="14.4" customHeight="1" x14ac:dyDescent="0.3">
      <c r="A331" s="661" t="s">
        <v>542</v>
      </c>
      <c r="B331" s="662" t="s">
        <v>5543</v>
      </c>
      <c r="C331" s="662" t="s">
        <v>5312</v>
      </c>
      <c r="D331" s="662" t="s">
        <v>5721</v>
      </c>
      <c r="E331" s="662" t="s">
        <v>1820</v>
      </c>
      <c r="F331" s="665"/>
      <c r="G331" s="665"/>
      <c r="H331" s="665"/>
      <c r="I331" s="665"/>
      <c r="J331" s="665">
        <v>2.2000000000000002</v>
      </c>
      <c r="K331" s="665">
        <v>529.21</v>
      </c>
      <c r="L331" s="665"/>
      <c r="M331" s="665">
        <v>240.54999999999998</v>
      </c>
      <c r="N331" s="665">
        <v>1.7999999999999998</v>
      </c>
      <c r="O331" s="665">
        <v>244.53000000000003</v>
      </c>
      <c r="P331" s="678"/>
      <c r="Q331" s="666">
        <v>135.85000000000002</v>
      </c>
    </row>
    <row r="332" spans="1:17" ht="14.4" customHeight="1" x14ac:dyDescent="0.3">
      <c r="A332" s="661" t="s">
        <v>542</v>
      </c>
      <c r="B332" s="662" t="s">
        <v>5543</v>
      </c>
      <c r="C332" s="662" t="s">
        <v>5312</v>
      </c>
      <c r="D332" s="662" t="s">
        <v>5722</v>
      </c>
      <c r="E332" s="662" t="s">
        <v>5723</v>
      </c>
      <c r="F332" s="665">
        <v>13</v>
      </c>
      <c r="G332" s="665">
        <v>893.62</v>
      </c>
      <c r="H332" s="665">
        <v>1</v>
      </c>
      <c r="I332" s="665">
        <v>68.739999999999995</v>
      </c>
      <c r="J332" s="665"/>
      <c r="K332" s="665"/>
      <c r="L332" s="665"/>
      <c r="M332" s="665"/>
      <c r="N332" s="665">
        <v>3</v>
      </c>
      <c r="O332" s="665">
        <v>179.94</v>
      </c>
      <c r="P332" s="678">
        <v>0.20136075736890399</v>
      </c>
      <c r="Q332" s="666">
        <v>59.98</v>
      </c>
    </row>
    <row r="333" spans="1:17" ht="14.4" customHeight="1" x14ac:dyDescent="0.3">
      <c r="A333" s="661" t="s">
        <v>542</v>
      </c>
      <c r="B333" s="662" t="s">
        <v>5543</v>
      </c>
      <c r="C333" s="662" t="s">
        <v>5312</v>
      </c>
      <c r="D333" s="662" t="s">
        <v>5724</v>
      </c>
      <c r="E333" s="662" t="s">
        <v>5725</v>
      </c>
      <c r="F333" s="665">
        <v>89</v>
      </c>
      <c r="G333" s="665">
        <v>5823.99</v>
      </c>
      <c r="H333" s="665">
        <v>1</v>
      </c>
      <c r="I333" s="665">
        <v>65.438089887640444</v>
      </c>
      <c r="J333" s="665">
        <v>124</v>
      </c>
      <c r="K333" s="665">
        <v>5726.52</v>
      </c>
      <c r="L333" s="665">
        <v>0.98326405093415348</v>
      </c>
      <c r="M333" s="665">
        <v>46.181612903225812</v>
      </c>
      <c r="N333" s="665">
        <v>88</v>
      </c>
      <c r="O333" s="665">
        <v>5360.64</v>
      </c>
      <c r="P333" s="678">
        <v>0.92044114086734363</v>
      </c>
      <c r="Q333" s="666">
        <v>60.916363636363641</v>
      </c>
    </row>
    <row r="334" spans="1:17" ht="14.4" customHeight="1" x14ac:dyDescent="0.3">
      <c r="A334" s="661" t="s">
        <v>542</v>
      </c>
      <c r="B334" s="662" t="s">
        <v>5543</v>
      </c>
      <c r="C334" s="662" t="s">
        <v>5312</v>
      </c>
      <c r="D334" s="662" t="s">
        <v>5324</v>
      </c>
      <c r="E334" s="662" t="s">
        <v>2343</v>
      </c>
      <c r="F334" s="665">
        <v>19.100000000000001</v>
      </c>
      <c r="G334" s="665">
        <v>104301.28</v>
      </c>
      <c r="H334" s="665">
        <v>1</v>
      </c>
      <c r="I334" s="665">
        <v>5460.7999999999993</v>
      </c>
      <c r="J334" s="665">
        <v>23.2</v>
      </c>
      <c r="K334" s="665">
        <v>102706.4</v>
      </c>
      <c r="L334" s="665">
        <v>0.98470891248889747</v>
      </c>
      <c r="M334" s="665">
        <v>4427</v>
      </c>
      <c r="N334" s="665">
        <v>23.2</v>
      </c>
      <c r="O334" s="665">
        <v>105058.1</v>
      </c>
      <c r="P334" s="678">
        <v>1.007256095035459</v>
      </c>
      <c r="Q334" s="666">
        <v>4528.3663793103451</v>
      </c>
    </row>
    <row r="335" spans="1:17" ht="14.4" customHeight="1" x14ac:dyDescent="0.3">
      <c r="A335" s="661" t="s">
        <v>542</v>
      </c>
      <c r="B335" s="662" t="s">
        <v>5543</v>
      </c>
      <c r="C335" s="662" t="s">
        <v>5312</v>
      </c>
      <c r="D335" s="662" t="s">
        <v>5726</v>
      </c>
      <c r="E335" s="662" t="s">
        <v>5727</v>
      </c>
      <c r="F335" s="665">
        <v>89</v>
      </c>
      <c r="G335" s="665">
        <v>2866.69</v>
      </c>
      <c r="H335" s="665">
        <v>1</v>
      </c>
      <c r="I335" s="665">
        <v>32.21</v>
      </c>
      <c r="J335" s="665">
        <v>18</v>
      </c>
      <c r="K335" s="665">
        <v>540.73</v>
      </c>
      <c r="L335" s="665">
        <v>0.18862520886457901</v>
      </c>
      <c r="M335" s="665">
        <v>30.040555555555557</v>
      </c>
      <c r="N335" s="665">
        <v>2</v>
      </c>
      <c r="O335" s="665">
        <v>39.18</v>
      </c>
      <c r="P335" s="678">
        <v>1.3667330614750809E-2</v>
      </c>
      <c r="Q335" s="666">
        <v>19.59</v>
      </c>
    </row>
    <row r="336" spans="1:17" ht="14.4" customHeight="1" x14ac:dyDescent="0.3">
      <c r="A336" s="661" t="s">
        <v>542</v>
      </c>
      <c r="B336" s="662" t="s">
        <v>5543</v>
      </c>
      <c r="C336" s="662" t="s">
        <v>5312</v>
      </c>
      <c r="D336" s="662" t="s">
        <v>5728</v>
      </c>
      <c r="E336" s="662"/>
      <c r="F336" s="665">
        <v>28</v>
      </c>
      <c r="G336" s="665">
        <v>1924.72</v>
      </c>
      <c r="H336" s="665">
        <v>1</v>
      </c>
      <c r="I336" s="665">
        <v>68.739999999999995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542</v>
      </c>
      <c r="B337" s="662" t="s">
        <v>5543</v>
      </c>
      <c r="C337" s="662" t="s">
        <v>5312</v>
      </c>
      <c r="D337" s="662" t="s">
        <v>5729</v>
      </c>
      <c r="E337" s="662" t="s">
        <v>5730</v>
      </c>
      <c r="F337" s="665">
        <v>4</v>
      </c>
      <c r="G337" s="665">
        <v>15703.69</v>
      </c>
      <c r="H337" s="665">
        <v>1</v>
      </c>
      <c r="I337" s="665">
        <v>3925.9225000000001</v>
      </c>
      <c r="J337" s="665">
        <v>13.799999999999999</v>
      </c>
      <c r="K337" s="665">
        <v>49069.65</v>
      </c>
      <c r="L337" s="665">
        <v>3.1247210050631411</v>
      </c>
      <c r="M337" s="665">
        <v>3555.771739130435</v>
      </c>
      <c r="N337" s="665">
        <v>7.9</v>
      </c>
      <c r="O337" s="665">
        <v>25783.57</v>
      </c>
      <c r="P337" s="678">
        <v>1.641879711074276</v>
      </c>
      <c r="Q337" s="666">
        <v>3263.7430379746834</v>
      </c>
    </row>
    <row r="338" spans="1:17" ht="14.4" customHeight="1" x14ac:dyDescent="0.3">
      <c r="A338" s="661" t="s">
        <v>542</v>
      </c>
      <c r="B338" s="662" t="s">
        <v>5543</v>
      </c>
      <c r="C338" s="662" t="s">
        <v>5312</v>
      </c>
      <c r="D338" s="662" t="s">
        <v>5731</v>
      </c>
      <c r="E338" s="662" t="s">
        <v>5732</v>
      </c>
      <c r="F338" s="665"/>
      <c r="G338" s="665"/>
      <c r="H338" s="665"/>
      <c r="I338" s="665"/>
      <c r="J338" s="665"/>
      <c r="K338" s="665"/>
      <c r="L338" s="665"/>
      <c r="M338" s="665"/>
      <c r="N338" s="665">
        <v>0.2</v>
      </c>
      <c r="O338" s="665">
        <v>326.37</v>
      </c>
      <c r="P338" s="678"/>
      <c r="Q338" s="666">
        <v>1631.85</v>
      </c>
    </row>
    <row r="339" spans="1:17" ht="14.4" customHeight="1" x14ac:dyDescent="0.3">
      <c r="A339" s="661" t="s">
        <v>542</v>
      </c>
      <c r="B339" s="662" t="s">
        <v>5543</v>
      </c>
      <c r="C339" s="662" t="s">
        <v>5312</v>
      </c>
      <c r="D339" s="662" t="s">
        <v>5733</v>
      </c>
      <c r="E339" s="662" t="s">
        <v>5734</v>
      </c>
      <c r="F339" s="665">
        <v>1</v>
      </c>
      <c r="G339" s="665">
        <v>4511.05</v>
      </c>
      <c r="H339" s="665">
        <v>1</v>
      </c>
      <c r="I339" s="665">
        <v>4511.05</v>
      </c>
      <c r="J339" s="665">
        <v>1</v>
      </c>
      <c r="K339" s="665">
        <v>4314.91</v>
      </c>
      <c r="L339" s="665">
        <v>0.95652010064175741</v>
      </c>
      <c r="M339" s="665">
        <v>4314.91</v>
      </c>
      <c r="N339" s="665">
        <v>17</v>
      </c>
      <c r="O339" s="665">
        <v>73353.47</v>
      </c>
      <c r="P339" s="678">
        <v>16.260841710909876</v>
      </c>
      <c r="Q339" s="666">
        <v>4314.91</v>
      </c>
    </row>
    <row r="340" spans="1:17" ht="14.4" customHeight="1" x14ac:dyDescent="0.3">
      <c r="A340" s="661" t="s">
        <v>542</v>
      </c>
      <c r="B340" s="662" t="s">
        <v>5543</v>
      </c>
      <c r="C340" s="662" t="s">
        <v>5312</v>
      </c>
      <c r="D340" s="662" t="s">
        <v>5735</v>
      </c>
      <c r="E340" s="662" t="s">
        <v>5736</v>
      </c>
      <c r="F340" s="665"/>
      <c r="G340" s="665"/>
      <c r="H340" s="665"/>
      <c r="I340" s="665"/>
      <c r="J340" s="665">
        <v>5</v>
      </c>
      <c r="K340" s="665">
        <v>43149.15</v>
      </c>
      <c r="L340" s="665"/>
      <c r="M340" s="665">
        <v>8629.83</v>
      </c>
      <c r="N340" s="665">
        <v>42</v>
      </c>
      <c r="O340" s="665">
        <v>362452.86</v>
      </c>
      <c r="P340" s="678"/>
      <c r="Q340" s="666">
        <v>8629.83</v>
      </c>
    </row>
    <row r="341" spans="1:17" ht="14.4" customHeight="1" x14ac:dyDescent="0.3">
      <c r="A341" s="661" t="s">
        <v>542</v>
      </c>
      <c r="B341" s="662" t="s">
        <v>5543</v>
      </c>
      <c r="C341" s="662" t="s">
        <v>5312</v>
      </c>
      <c r="D341" s="662" t="s">
        <v>5737</v>
      </c>
      <c r="E341" s="662" t="s">
        <v>5738</v>
      </c>
      <c r="F341" s="665">
        <v>3</v>
      </c>
      <c r="G341" s="665">
        <v>21365.16</v>
      </c>
      <c r="H341" s="665">
        <v>1</v>
      </c>
      <c r="I341" s="665">
        <v>7121.72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542</v>
      </c>
      <c r="B342" s="662" t="s">
        <v>5543</v>
      </c>
      <c r="C342" s="662" t="s">
        <v>5312</v>
      </c>
      <c r="D342" s="662" t="s">
        <v>5739</v>
      </c>
      <c r="E342" s="662" t="s">
        <v>5740</v>
      </c>
      <c r="F342" s="665">
        <v>2</v>
      </c>
      <c r="G342" s="665">
        <v>458.32</v>
      </c>
      <c r="H342" s="665">
        <v>1</v>
      </c>
      <c r="I342" s="665">
        <v>229.16</v>
      </c>
      <c r="J342" s="665"/>
      <c r="K342" s="665"/>
      <c r="L342" s="665"/>
      <c r="M342" s="665"/>
      <c r="N342" s="665">
        <v>8</v>
      </c>
      <c r="O342" s="665">
        <v>1753.6</v>
      </c>
      <c r="P342" s="678">
        <v>3.8261476697503927</v>
      </c>
      <c r="Q342" s="666">
        <v>219.2</v>
      </c>
    </row>
    <row r="343" spans="1:17" ht="14.4" customHeight="1" x14ac:dyDescent="0.3">
      <c r="A343" s="661" t="s">
        <v>542</v>
      </c>
      <c r="B343" s="662" t="s">
        <v>5543</v>
      </c>
      <c r="C343" s="662" t="s">
        <v>5312</v>
      </c>
      <c r="D343" s="662" t="s">
        <v>5741</v>
      </c>
      <c r="E343" s="662" t="s">
        <v>1838</v>
      </c>
      <c r="F343" s="665">
        <v>20</v>
      </c>
      <c r="G343" s="665">
        <v>1374.8</v>
      </c>
      <c r="H343" s="665">
        <v>1</v>
      </c>
      <c r="I343" s="665">
        <v>68.739999999999995</v>
      </c>
      <c r="J343" s="665"/>
      <c r="K343" s="665"/>
      <c r="L343" s="665"/>
      <c r="M343" s="665"/>
      <c r="N343" s="665">
        <v>27</v>
      </c>
      <c r="O343" s="665">
        <v>1775.25</v>
      </c>
      <c r="P343" s="678">
        <v>1.2912787314518477</v>
      </c>
      <c r="Q343" s="666">
        <v>65.75</v>
      </c>
    </row>
    <row r="344" spans="1:17" ht="14.4" customHeight="1" x14ac:dyDescent="0.3">
      <c r="A344" s="661" t="s">
        <v>542</v>
      </c>
      <c r="B344" s="662" t="s">
        <v>5543</v>
      </c>
      <c r="C344" s="662" t="s">
        <v>5312</v>
      </c>
      <c r="D344" s="662" t="s">
        <v>5742</v>
      </c>
      <c r="E344" s="662" t="s">
        <v>5743</v>
      </c>
      <c r="F344" s="665">
        <v>1.8</v>
      </c>
      <c r="G344" s="665">
        <v>87.24</v>
      </c>
      <c r="H344" s="665">
        <v>1</v>
      </c>
      <c r="I344" s="665">
        <v>48.466666666666661</v>
      </c>
      <c r="J344" s="665">
        <v>0.4</v>
      </c>
      <c r="K344" s="665">
        <v>18.52</v>
      </c>
      <c r="L344" s="665">
        <v>0.21228794131132508</v>
      </c>
      <c r="M344" s="665">
        <v>46.3</v>
      </c>
      <c r="N344" s="665"/>
      <c r="O344" s="665"/>
      <c r="P344" s="678"/>
      <c r="Q344" s="666"/>
    </row>
    <row r="345" spans="1:17" ht="14.4" customHeight="1" x14ac:dyDescent="0.3">
      <c r="A345" s="661" t="s">
        <v>542</v>
      </c>
      <c r="B345" s="662" t="s">
        <v>5543</v>
      </c>
      <c r="C345" s="662" t="s">
        <v>5312</v>
      </c>
      <c r="D345" s="662" t="s">
        <v>5744</v>
      </c>
      <c r="E345" s="662" t="s">
        <v>1768</v>
      </c>
      <c r="F345" s="665">
        <v>121.15</v>
      </c>
      <c r="G345" s="665">
        <v>11747.31</v>
      </c>
      <c r="H345" s="665">
        <v>1</v>
      </c>
      <c r="I345" s="665">
        <v>96.965002063557563</v>
      </c>
      <c r="J345" s="665">
        <v>158.89999999999998</v>
      </c>
      <c r="K345" s="665">
        <v>14735.840000000002</v>
      </c>
      <c r="L345" s="665">
        <v>1.2544012203644921</v>
      </c>
      <c r="M345" s="665">
        <v>92.736563876652014</v>
      </c>
      <c r="N345" s="665">
        <v>113.6</v>
      </c>
      <c r="O345" s="665">
        <v>8951.69</v>
      </c>
      <c r="P345" s="678">
        <v>0.76202041148143707</v>
      </c>
      <c r="Q345" s="666">
        <v>78.800088028169029</v>
      </c>
    </row>
    <row r="346" spans="1:17" ht="14.4" customHeight="1" x14ac:dyDescent="0.3">
      <c r="A346" s="661" t="s">
        <v>542</v>
      </c>
      <c r="B346" s="662" t="s">
        <v>5543</v>
      </c>
      <c r="C346" s="662" t="s">
        <v>5312</v>
      </c>
      <c r="D346" s="662" t="s">
        <v>5745</v>
      </c>
      <c r="E346" s="662" t="s">
        <v>5746</v>
      </c>
      <c r="F346" s="665">
        <v>38</v>
      </c>
      <c r="G346" s="665">
        <v>2432</v>
      </c>
      <c r="H346" s="665">
        <v>1</v>
      </c>
      <c r="I346" s="665">
        <v>64</v>
      </c>
      <c r="J346" s="665">
        <v>78</v>
      </c>
      <c r="K346" s="665">
        <v>5418.0599999999995</v>
      </c>
      <c r="L346" s="665">
        <v>2.2278207236842102</v>
      </c>
      <c r="M346" s="665">
        <v>69.462307692307689</v>
      </c>
      <c r="N346" s="665">
        <v>23</v>
      </c>
      <c r="O346" s="665">
        <v>1613.4500000000003</v>
      </c>
      <c r="P346" s="678">
        <v>0.66342516447368427</v>
      </c>
      <c r="Q346" s="666">
        <v>70.150000000000006</v>
      </c>
    </row>
    <row r="347" spans="1:17" ht="14.4" customHeight="1" x14ac:dyDescent="0.3">
      <c r="A347" s="661" t="s">
        <v>542</v>
      </c>
      <c r="B347" s="662" t="s">
        <v>5543</v>
      </c>
      <c r="C347" s="662" t="s">
        <v>5312</v>
      </c>
      <c r="D347" s="662" t="s">
        <v>5745</v>
      </c>
      <c r="E347" s="662" t="s">
        <v>2300</v>
      </c>
      <c r="F347" s="665">
        <v>7</v>
      </c>
      <c r="G347" s="665">
        <v>448</v>
      </c>
      <c r="H347" s="665">
        <v>1</v>
      </c>
      <c r="I347" s="665">
        <v>64</v>
      </c>
      <c r="J347" s="665">
        <v>83</v>
      </c>
      <c r="K347" s="665">
        <v>5822.45</v>
      </c>
      <c r="L347" s="665">
        <v>12.996540178571427</v>
      </c>
      <c r="M347" s="665">
        <v>70.149999999999991</v>
      </c>
      <c r="N347" s="665">
        <v>10</v>
      </c>
      <c r="O347" s="665">
        <v>701.5</v>
      </c>
      <c r="P347" s="678">
        <v>1.5658482142857142</v>
      </c>
      <c r="Q347" s="666">
        <v>70.150000000000006</v>
      </c>
    </row>
    <row r="348" spans="1:17" ht="14.4" customHeight="1" x14ac:dyDescent="0.3">
      <c r="A348" s="661" t="s">
        <v>542</v>
      </c>
      <c r="B348" s="662" t="s">
        <v>5543</v>
      </c>
      <c r="C348" s="662" t="s">
        <v>5312</v>
      </c>
      <c r="D348" s="662" t="s">
        <v>5747</v>
      </c>
      <c r="E348" s="662" t="s">
        <v>5748</v>
      </c>
      <c r="F348" s="665"/>
      <c r="G348" s="665"/>
      <c r="H348" s="665"/>
      <c r="I348" s="665"/>
      <c r="J348" s="665">
        <v>21</v>
      </c>
      <c r="K348" s="665">
        <v>12596.43</v>
      </c>
      <c r="L348" s="665"/>
      <c r="M348" s="665">
        <v>599.83000000000004</v>
      </c>
      <c r="N348" s="665"/>
      <c r="O348" s="665"/>
      <c r="P348" s="678"/>
      <c r="Q348" s="666"/>
    </row>
    <row r="349" spans="1:17" ht="14.4" customHeight="1" x14ac:dyDescent="0.3">
      <c r="A349" s="661" t="s">
        <v>542</v>
      </c>
      <c r="B349" s="662" t="s">
        <v>5543</v>
      </c>
      <c r="C349" s="662" t="s">
        <v>5312</v>
      </c>
      <c r="D349" s="662" t="s">
        <v>5749</v>
      </c>
      <c r="E349" s="662" t="s">
        <v>1844</v>
      </c>
      <c r="F349" s="665"/>
      <c r="G349" s="665"/>
      <c r="H349" s="665"/>
      <c r="I349" s="665"/>
      <c r="J349" s="665"/>
      <c r="K349" s="665"/>
      <c r="L349" s="665"/>
      <c r="M349" s="665"/>
      <c r="N349" s="665">
        <v>9</v>
      </c>
      <c r="O349" s="665">
        <v>832.41</v>
      </c>
      <c r="P349" s="678"/>
      <c r="Q349" s="666">
        <v>92.49</v>
      </c>
    </row>
    <row r="350" spans="1:17" ht="14.4" customHeight="1" x14ac:dyDescent="0.3">
      <c r="A350" s="661" t="s">
        <v>542</v>
      </c>
      <c r="B350" s="662" t="s">
        <v>5543</v>
      </c>
      <c r="C350" s="662" t="s">
        <v>5312</v>
      </c>
      <c r="D350" s="662" t="s">
        <v>5750</v>
      </c>
      <c r="E350" s="662" t="s">
        <v>1832</v>
      </c>
      <c r="F350" s="665">
        <v>35</v>
      </c>
      <c r="G350" s="665">
        <v>75552.28</v>
      </c>
      <c r="H350" s="665">
        <v>1</v>
      </c>
      <c r="I350" s="665">
        <v>2158.6365714285712</v>
      </c>
      <c r="J350" s="665"/>
      <c r="K350" s="665"/>
      <c r="L350" s="665"/>
      <c r="M350" s="665"/>
      <c r="N350" s="665">
        <v>4.2</v>
      </c>
      <c r="O350" s="665">
        <v>6853.84</v>
      </c>
      <c r="P350" s="678">
        <v>9.0716521063295516E-2</v>
      </c>
      <c r="Q350" s="666">
        <v>1631.8666666666666</v>
      </c>
    </row>
    <row r="351" spans="1:17" ht="14.4" customHeight="1" x14ac:dyDescent="0.3">
      <c r="A351" s="661" t="s">
        <v>542</v>
      </c>
      <c r="B351" s="662" t="s">
        <v>5543</v>
      </c>
      <c r="C351" s="662" t="s">
        <v>5312</v>
      </c>
      <c r="D351" s="662" t="s">
        <v>5751</v>
      </c>
      <c r="E351" s="662" t="s">
        <v>1850</v>
      </c>
      <c r="F351" s="665"/>
      <c r="G351" s="665"/>
      <c r="H351" s="665"/>
      <c r="I351" s="665"/>
      <c r="J351" s="665">
        <v>7.2999999999999989</v>
      </c>
      <c r="K351" s="665">
        <v>2860.14</v>
      </c>
      <c r="L351" s="665"/>
      <c r="M351" s="665">
        <v>391.8</v>
      </c>
      <c r="N351" s="665">
        <v>13.100000000000001</v>
      </c>
      <c r="O351" s="665">
        <v>5132.58</v>
      </c>
      <c r="P351" s="678"/>
      <c r="Q351" s="666">
        <v>391.79999999999995</v>
      </c>
    </row>
    <row r="352" spans="1:17" ht="14.4" customHeight="1" x14ac:dyDescent="0.3">
      <c r="A352" s="661" t="s">
        <v>542</v>
      </c>
      <c r="B352" s="662" t="s">
        <v>5543</v>
      </c>
      <c r="C352" s="662" t="s">
        <v>5312</v>
      </c>
      <c r="D352" s="662" t="s">
        <v>5752</v>
      </c>
      <c r="E352" s="662" t="s">
        <v>5730</v>
      </c>
      <c r="F352" s="665"/>
      <c r="G352" s="665"/>
      <c r="H352" s="665"/>
      <c r="I352" s="665"/>
      <c r="J352" s="665"/>
      <c r="K352" s="665"/>
      <c r="L352" s="665"/>
      <c r="M352" s="665"/>
      <c r="N352" s="665">
        <v>0.7</v>
      </c>
      <c r="O352" s="665">
        <v>2284.61</v>
      </c>
      <c r="P352" s="678"/>
      <c r="Q352" s="666">
        <v>3263.7285714285717</v>
      </c>
    </row>
    <row r="353" spans="1:17" ht="14.4" customHeight="1" x14ac:dyDescent="0.3">
      <c r="A353" s="661" t="s">
        <v>542</v>
      </c>
      <c r="B353" s="662" t="s">
        <v>5543</v>
      </c>
      <c r="C353" s="662" t="s">
        <v>5312</v>
      </c>
      <c r="D353" s="662" t="s">
        <v>5753</v>
      </c>
      <c r="E353" s="662" t="s">
        <v>5754</v>
      </c>
      <c r="F353" s="665"/>
      <c r="G353" s="665"/>
      <c r="H353" s="665"/>
      <c r="I353" s="665"/>
      <c r="J353" s="665">
        <v>1</v>
      </c>
      <c r="K353" s="665">
        <v>219.2</v>
      </c>
      <c r="L353" s="665"/>
      <c r="M353" s="665">
        <v>219.2</v>
      </c>
      <c r="N353" s="665">
        <v>17</v>
      </c>
      <c r="O353" s="665">
        <v>3726.3999999999996</v>
      </c>
      <c r="P353" s="678"/>
      <c r="Q353" s="666">
        <v>219.2</v>
      </c>
    </row>
    <row r="354" spans="1:17" ht="14.4" customHeight="1" x14ac:dyDescent="0.3">
      <c r="A354" s="661" t="s">
        <v>542</v>
      </c>
      <c r="B354" s="662" t="s">
        <v>5543</v>
      </c>
      <c r="C354" s="662" t="s">
        <v>5312</v>
      </c>
      <c r="D354" s="662" t="s">
        <v>5755</v>
      </c>
      <c r="E354" s="662" t="s">
        <v>1853</v>
      </c>
      <c r="F354" s="665">
        <v>1.4</v>
      </c>
      <c r="G354" s="665">
        <v>1130.1400000000001</v>
      </c>
      <c r="H354" s="665">
        <v>1</v>
      </c>
      <c r="I354" s="665">
        <v>807.24285714285725</v>
      </c>
      <c r="J354" s="665"/>
      <c r="K354" s="665"/>
      <c r="L354" s="665"/>
      <c r="M354" s="665"/>
      <c r="N354" s="665">
        <v>3.9000000000000004</v>
      </c>
      <c r="O354" s="665">
        <v>3011.41</v>
      </c>
      <c r="P354" s="678">
        <v>2.6646344700656552</v>
      </c>
      <c r="Q354" s="666">
        <v>772.15641025641014</v>
      </c>
    </row>
    <row r="355" spans="1:17" ht="14.4" customHeight="1" x14ac:dyDescent="0.3">
      <c r="A355" s="661" t="s">
        <v>542</v>
      </c>
      <c r="B355" s="662" t="s">
        <v>5543</v>
      </c>
      <c r="C355" s="662" t="s">
        <v>5312</v>
      </c>
      <c r="D355" s="662" t="s">
        <v>5756</v>
      </c>
      <c r="E355" s="662"/>
      <c r="F355" s="665"/>
      <c r="G355" s="665"/>
      <c r="H355" s="665"/>
      <c r="I355" s="665"/>
      <c r="J355" s="665">
        <v>1.3</v>
      </c>
      <c r="K355" s="665">
        <v>854.62</v>
      </c>
      <c r="L355" s="665"/>
      <c r="M355" s="665">
        <v>657.4</v>
      </c>
      <c r="N355" s="665"/>
      <c r="O355" s="665"/>
      <c r="P355" s="678"/>
      <c r="Q355" s="666"/>
    </row>
    <row r="356" spans="1:17" ht="14.4" customHeight="1" x14ac:dyDescent="0.3">
      <c r="A356" s="661" t="s">
        <v>542</v>
      </c>
      <c r="B356" s="662" t="s">
        <v>5543</v>
      </c>
      <c r="C356" s="662" t="s">
        <v>5312</v>
      </c>
      <c r="D356" s="662" t="s">
        <v>5757</v>
      </c>
      <c r="E356" s="662" t="s">
        <v>5758</v>
      </c>
      <c r="F356" s="665">
        <v>5.08</v>
      </c>
      <c r="G356" s="665">
        <v>18430.439999999999</v>
      </c>
      <c r="H356" s="665">
        <v>1</v>
      </c>
      <c r="I356" s="665">
        <v>3628.0393700787399</v>
      </c>
      <c r="J356" s="665">
        <v>7.5399999999999991</v>
      </c>
      <c r="K356" s="665">
        <v>25228.340000000004</v>
      </c>
      <c r="L356" s="665">
        <v>1.3688408958223464</v>
      </c>
      <c r="M356" s="665">
        <v>3345.9336870026532</v>
      </c>
      <c r="N356" s="665">
        <v>11.65</v>
      </c>
      <c r="O356" s="665">
        <v>35744.78</v>
      </c>
      <c r="P356" s="678">
        <v>1.9394425743498256</v>
      </c>
      <c r="Q356" s="666">
        <v>3068.2214592274677</v>
      </c>
    </row>
    <row r="357" spans="1:17" ht="14.4" customHeight="1" x14ac:dyDescent="0.3">
      <c r="A357" s="661" t="s">
        <v>542</v>
      </c>
      <c r="B357" s="662" t="s">
        <v>5543</v>
      </c>
      <c r="C357" s="662" t="s">
        <v>5312</v>
      </c>
      <c r="D357" s="662" t="s">
        <v>5759</v>
      </c>
      <c r="E357" s="662" t="s">
        <v>1908</v>
      </c>
      <c r="F357" s="665"/>
      <c r="G357" s="665"/>
      <c r="H357" s="665"/>
      <c r="I357" s="665"/>
      <c r="J357" s="665">
        <v>1.9</v>
      </c>
      <c r="K357" s="665">
        <v>814.62</v>
      </c>
      <c r="L357" s="665"/>
      <c r="M357" s="665">
        <v>428.74736842105267</v>
      </c>
      <c r="N357" s="665"/>
      <c r="O357" s="665"/>
      <c r="P357" s="678"/>
      <c r="Q357" s="666"/>
    </row>
    <row r="358" spans="1:17" ht="14.4" customHeight="1" x14ac:dyDescent="0.3">
      <c r="A358" s="661" t="s">
        <v>542</v>
      </c>
      <c r="B358" s="662" t="s">
        <v>5543</v>
      </c>
      <c r="C358" s="662" t="s">
        <v>5312</v>
      </c>
      <c r="D358" s="662" t="s">
        <v>5331</v>
      </c>
      <c r="E358" s="662" t="s">
        <v>1354</v>
      </c>
      <c r="F358" s="665"/>
      <c r="G358" s="665"/>
      <c r="H358" s="665"/>
      <c r="I358" s="665"/>
      <c r="J358" s="665"/>
      <c r="K358" s="665"/>
      <c r="L358" s="665"/>
      <c r="M358" s="665"/>
      <c r="N358" s="665">
        <v>2</v>
      </c>
      <c r="O358" s="665">
        <v>9097.2999999999993</v>
      </c>
      <c r="P358" s="678"/>
      <c r="Q358" s="666">
        <v>4548.6499999999996</v>
      </c>
    </row>
    <row r="359" spans="1:17" ht="14.4" customHeight="1" x14ac:dyDescent="0.3">
      <c r="A359" s="661" t="s">
        <v>542</v>
      </c>
      <c r="B359" s="662" t="s">
        <v>5543</v>
      </c>
      <c r="C359" s="662" t="s">
        <v>5312</v>
      </c>
      <c r="D359" s="662" t="s">
        <v>5334</v>
      </c>
      <c r="E359" s="662"/>
      <c r="F359" s="665">
        <v>0.4</v>
      </c>
      <c r="G359" s="665">
        <v>951.08</v>
      </c>
      <c r="H359" s="665">
        <v>1</v>
      </c>
      <c r="I359" s="665">
        <v>2377.6999999999998</v>
      </c>
      <c r="J359" s="665">
        <v>0.4</v>
      </c>
      <c r="K359" s="665">
        <v>909.73</v>
      </c>
      <c r="L359" s="665">
        <v>0.95652311056903727</v>
      </c>
      <c r="M359" s="665">
        <v>2274.3249999999998</v>
      </c>
      <c r="N359" s="665"/>
      <c r="O359" s="665"/>
      <c r="P359" s="678"/>
      <c r="Q359" s="666"/>
    </row>
    <row r="360" spans="1:17" ht="14.4" customHeight="1" x14ac:dyDescent="0.3">
      <c r="A360" s="661" t="s">
        <v>542</v>
      </c>
      <c r="B360" s="662" t="s">
        <v>5543</v>
      </c>
      <c r="C360" s="662" t="s">
        <v>5312</v>
      </c>
      <c r="D360" s="662" t="s">
        <v>5760</v>
      </c>
      <c r="E360" s="662" t="s">
        <v>1847</v>
      </c>
      <c r="F360" s="665">
        <v>0.5</v>
      </c>
      <c r="G360" s="665">
        <v>348.6</v>
      </c>
      <c r="H360" s="665">
        <v>1</v>
      </c>
      <c r="I360" s="665">
        <v>697.2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542</v>
      </c>
      <c r="B361" s="662" t="s">
        <v>5543</v>
      </c>
      <c r="C361" s="662" t="s">
        <v>5312</v>
      </c>
      <c r="D361" s="662" t="s">
        <v>1918</v>
      </c>
      <c r="E361" s="662" t="s">
        <v>2442</v>
      </c>
      <c r="F361" s="665">
        <v>4</v>
      </c>
      <c r="G361" s="665">
        <v>27268</v>
      </c>
      <c r="H361" s="665">
        <v>1</v>
      </c>
      <c r="I361" s="665">
        <v>6817</v>
      </c>
      <c r="J361" s="665">
        <v>6</v>
      </c>
      <c r="K361" s="665">
        <v>39123.660000000003</v>
      </c>
      <c r="L361" s="665">
        <v>1.4347828957019217</v>
      </c>
      <c r="M361" s="665">
        <v>6520.6100000000006</v>
      </c>
      <c r="N361" s="665"/>
      <c r="O361" s="665"/>
      <c r="P361" s="678"/>
      <c r="Q361" s="666"/>
    </row>
    <row r="362" spans="1:17" ht="14.4" customHeight="1" x14ac:dyDescent="0.3">
      <c r="A362" s="661" t="s">
        <v>542</v>
      </c>
      <c r="B362" s="662" t="s">
        <v>5543</v>
      </c>
      <c r="C362" s="662" t="s">
        <v>5312</v>
      </c>
      <c r="D362" s="662" t="s">
        <v>5761</v>
      </c>
      <c r="E362" s="662" t="s">
        <v>5762</v>
      </c>
      <c r="F362" s="665"/>
      <c r="G362" s="665"/>
      <c r="H362" s="665"/>
      <c r="I362" s="665"/>
      <c r="J362" s="665"/>
      <c r="K362" s="665"/>
      <c r="L362" s="665"/>
      <c r="M362" s="665"/>
      <c r="N362" s="665">
        <v>1.4</v>
      </c>
      <c r="O362" s="665">
        <v>1105.78</v>
      </c>
      <c r="P362" s="678"/>
      <c r="Q362" s="666">
        <v>789.84285714285716</v>
      </c>
    </row>
    <row r="363" spans="1:17" ht="14.4" customHeight="1" x14ac:dyDescent="0.3">
      <c r="A363" s="661" t="s">
        <v>542</v>
      </c>
      <c r="B363" s="662" t="s">
        <v>5543</v>
      </c>
      <c r="C363" s="662" t="s">
        <v>5312</v>
      </c>
      <c r="D363" s="662" t="s">
        <v>5763</v>
      </c>
      <c r="E363" s="662"/>
      <c r="F363" s="665">
        <v>8</v>
      </c>
      <c r="G363" s="665">
        <v>19052.16</v>
      </c>
      <c r="H363" s="665">
        <v>1</v>
      </c>
      <c r="I363" s="665">
        <v>2381.52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542</v>
      </c>
      <c r="B364" s="662" t="s">
        <v>5543</v>
      </c>
      <c r="C364" s="662" t="s">
        <v>5312</v>
      </c>
      <c r="D364" s="662" t="s">
        <v>5764</v>
      </c>
      <c r="E364" s="662" t="s">
        <v>5765</v>
      </c>
      <c r="F364" s="665">
        <v>2.4</v>
      </c>
      <c r="G364" s="665">
        <v>1256.3000000000002</v>
      </c>
      <c r="H364" s="665">
        <v>1</v>
      </c>
      <c r="I364" s="665">
        <v>523.45833333333348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542</v>
      </c>
      <c r="B365" s="662" t="s">
        <v>5543</v>
      </c>
      <c r="C365" s="662" t="s">
        <v>5312</v>
      </c>
      <c r="D365" s="662" t="s">
        <v>5766</v>
      </c>
      <c r="E365" s="662" t="s">
        <v>5767</v>
      </c>
      <c r="F365" s="665"/>
      <c r="G365" s="665"/>
      <c r="H365" s="665"/>
      <c r="I365" s="665"/>
      <c r="J365" s="665"/>
      <c r="K365" s="665"/>
      <c r="L365" s="665"/>
      <c r="M365" s="665"/>
      <c r="N365" s="665">
        <v>1</v>
      </c>
      <c r="O365" s="665">
        <v>315.13</v>
      </c>
      <c r="P365" s="678"/>
      <c r="Q365" s="666">
        <v>315.13</v>
      </c>
    </row>
    <row r="366" spans="1:17" ht="14.4" customHeight="1" x14ac:dyDescent="0.3">
      <c r="A366" s="661" t="s">
        <v>542</v>
      </c>
      <c r="B366" s="662" t="s">
        <v>5543</v>
      </c>
      <c r="C366" s="662" t="s">
        <v>5312</v>
      </c>
      <c r="D366" s="662" t="s">
        <v>5768</v>
      </c>
      <c r="E366" s="662" t="s">
        <v>5767</v>
      </c>
      <c r="F366" s="665"/>
      <c r="G366" s="665"/>
      <c r="H366" s="665"/>
      <c r="I366" s="665"/>
      <c r="J366" s="665">
        <v>2</v>
      </c>
      <c r="K366" s="665">
        <v>3151.32</v>
      </c>
      <c r="L366" s="665"/>
      <c r="M366" s="665">
        <v>1575.66</v>
      </c>
      <c r="N366" s="665">
        <v>26</v>
      </c>
      <c r="O366" s="665">
        <v>40967.160000000003</v>
      </c>
      <c r="P366" s="678"/>
      <c r="Q366" s="666">
        <v>1575.66</v>
      </c>
    </row>
    <row r="367" spans="1:17" ht="14.4" customHeight="1" x14ac:dyDescent="0.3">
      <c r="A367" s="661" t="s">
        <v>542</v>
      </c>
      <c r="B367" s="662" t="s">
        <v>5543</v>
      </c>
      <c r="C367" s="662" t="s">
        <v>5312</v>
      </c>
      <c r="D367" s="662" t="s">
        <v>5769</v>
      </c>
      <c r="E367" s="662" t="s">
        <v>1841</v>
      </c>
      <c r="F367" s="665"/>
      <c r="G367" s="665"/>
      <c r="H367" s="665"/>
      <c r="I367" s="665"/>
      <c r="J367" s="665">
        <v>1.7</v>
      </c>
      <c r="K367" s="665">
        <v>333.03000000000003</v>
      </c>
      <c r="L367" s="665"/>
      <c r="M367" s="665">
        <v>195.90000000000003</v>
      </c>
      <c r="N367" s="665">
        <v>0.8</v>
      </c>
      <c r="O367" s="665">
        <v>156.72</v>
      </c>
      <c r="P367" s="678"/>
      <c r="Q367" s="666">
        <v>195.89999999999998</v>
      </c>
    </row>
    <row r="368" spans="1:17" ht="14.4" customHeight="1" x14ac:dyDescent="0.3">
      <c r="A368" s="661" t="s">
        <v>542</v>
      </c>
      <c r="B368" s="662" t="s">
        <v>5543</v>
      </c>
      <c r="C368" s="662" t="s">
        <v>5312</v>
      </c>
      <c r="D368" s="662" t="s">
        <v>5770</v>
      </c>
      <c r="E368" s="662" t="s">
        <v>5771</v>
      </c>
      <c r="F368" s="665"/>
      <c r="G368" s="665"/>
      <c r="H368" s="665"/>
      <c r="I368" s="665"/>
      <c r="J368" s="665">
        <v>0.4</v>
      </c>
      <c r="K368" s="665">
        <v>252</v>
      </c>
      <c r="L368" s="665"/>
      <c r="M368" s="665">
        <v>630</v>
      </c>
      <c r="N368" s="665"/>
      <c r="O368" s="665"/>
      <c r="P368" s="678"/>
      <c r="Q368" s="666"/>
    </row>
    <row r="369" spans="1:17" ht="14.4" customHeight="1" x14ac:dyDescent="0.3">
      <c r="A369" s="661" t="s">
        <v>542</v>
      </c>
      <c r="B369" s="662" t="s">
        <v>5543</v>
      </c>
      <c r="C369" s="662" t="s">
        <v>5312</v>
      </c>
      <c r="D369" s="662" t="s">
        <v>5772</v>
      </c>
      <c r="E369" s="662" t="s">
        <v>5736</v>
      </c>
      <c r="F369" s="665"/>
      <c r="G369" s="665"/>
      <c r="H369" s="665"/>
      <c r="I369" s="665"/>
      <c r="J369" s="665"/>
      <c r="K369" s="665"/>
      <c r="L369" s="665"/>
      <c r="M369" s="665"/>
      <c r="N369" s="665">
        <v>3</v>
      </c>
      <c r="O369" s="665">
        <v>38834.22</v>
      </c>
      <c r="P369" s="678"/>
      <c r="Q369" s="666">
        <v>12944.74</v>
      </c>
    </row>
    <row r="370" spans="1:17" ht="14.4" customHeight="1" x14ac:dyDescent="0.3">
      <c r="A370" s="661" t="s">
        <v>542</v>
      </c>
      <c r="B370" s="662" t="s">
        <v>5543</v>
      </c>
      <c r="C370" s="662" t="s">
        <v>5312</v>
      </c>
      <c r="D370" s="662" t="s">
        <v>5773</v>
      </c>
      <c r="E370" s="662" t="s">
        <v>5774</v>
      </c>
      <c r="F370" s="665"/>
      <c r="G370" s="665"/>
      <c r="H370" s="665"/>
      <c r="I370" s="665"/>
      <c r="J370" s="665">
        <v>3</v>
      </c>
      <c r="K370" s="665">
        <v>25889.49</v>
      </c>
      <c r="L370" s="665"/>
      <c r="M370" s="665">
        <v>8629.83</v>
      </c>
      <c r="N370" s="665"/>
      <c r="O370" s="665"/>
      <c r="P370" s="678"/>
      <c r="Q370" s="666"/>
    </row>
    <row r="371" spans="1:17" ht="14.4" customHeight="1" x14ac:dyDescent="0.3">
      <c r="A371" s="661" t="s">
        <v>542</v>
      </c>
      <c r="B371" s="662" t="s">
        <v>5543</v>
      </c>
      <c r="C371" s="662" t="s">
        <v>5312</v>
      </c>
      <c r="D371" s="662" t="s">
        <v>5775</v>
      </c>
      <c r="E371" s="662" t="s">
        <v>1866</v>
      </c>
      <c r="F371" s="665"/>
      <c r="G371" s="665"/>
      <c r="H371" s="665"/>
      <c r="I371" s="665"/>
      <c r="J371" s="665"/>
      <c r="K371" s="665"/>
      <c r="L371" s="665"/>
      <c r="M371" s="665"/>
      <c r="N371" s="665">
        <v>0.7</v>
      </c>
      <c r="O371" s="665">
        <v>552.86</v>
      </c>
      <c r="P371" s="678"/>
      <c r="Q371" s="666">
        <v>789.80000000000007</v>
      </c>
    </row>
    <row r="372" spans="1:17" ht="14.4" customHeight="1" x14ac:dyDescent="0.3">
      <c r="A372" s="661" t="s">
        <v>542</v>
      </c>
      <c r="B372" s="662" t="s">
        <v>5543</v>
      </c>
      <c r="C372" s="662" t="s">
        <v>5312</v>
      </c>
      <c r="D372" s="662" t="s">
        <v>5776</v>
      </c>
      <c r="E372" s="662" t="s">
        <v>2442</v>
      </c>
      <c r="F372" s="665"/>
      <c r="G372" s="665"/>
      <c r="H372" s="665"/>
      <c r="I372" s="665"/>
      <c r="J372" s="665">
        <v>1</v>
      </c>
      <c r="K372" s="665">
        <v>3889.32</v>
      </c>
      <c r="L372" s="665"/>
      <c r="M372" s="665">
        <v>3889.32</v>
      </c>
      <c r="N372" s="665">
        <v>93</v>
      </c>
      <c r="O372" s="665">
        <v>374188.29</v>
      </c>
      <c r="P372" s="678"/>
      <c r="Q372" s="666">
        <v>4023.5299999999997</v>
      </c>
    </row>
    <row r="373" spans="1:17" ht="14.4" customHeight="1" x14ac:dyDescent="0.3">
      <c r="A373" s="661" t="s">
        <v>542</v>
      </c>
      <c r="B373" s="662" t="s">
        <v>5543</v>
      </c>
      <c r="C373" s="662" t="s">
        <v>5312</v>
      </c>
      <c r="D373" s="662" t="s">
        <v>5777</v>
      </c>
      <c r="E373" s="662" t="s">
        <v>1893</v>
      </c>
      <c r="F373" s="665"/>
      <c r="G373" s="665"/>
      <c r="H373" s="665"/>
      <c r="I373" s="665"/>
      <c r="J373" s="665"/>
      <c r="K373" s="665"/>
      <c r="L373" s="665"/>
      <c r="M373" s="665"/>
      <c r="N373" s="665">
        <v>3.1</v>
      </c>
      <c r="O373" s="665">
        <v>10117.6</v>
      </c>
      <c r="P373" s="678"/>
      <c r="Q373" s="666">
        <v>3263.7419354838712</v>
      </c>
    </row>
    <row r="374" spans="1:17" ht="14.4" customHeight="1" x14ac:dyDescent="0.3">
      <c r="A374" s="661" t="s">
        <v>542</v>
      </c>
      <c r="B374" s="662" t="s">
        <v>5543</v>
      </c>
      <c r="C374" s="662" t="s">
        <v>5778</v>
      </c>
      <c r="D374" s="662" t="s">
        <v>5779</v>
      </c>
      <c r="E374" s="662" t="s">
        <v>5780</v>
      </c>
      <c r="F374" s="665">
        <v>34</v>
      </c>
      <c r="G374" s="665">
        <v>63429.719999999994</v>
      </c>
      <c r="H374" s="665">
        <v>1</v>
      </c>
      <c r="I374" s="665">
        <v>1865.58</v>
      </c>
      <c r="J374" s="665">
        <v>59</v>
      </c>
      <c r="K374" s="665">
        <v>110069.22</v>
      </c>
      <c r="L374" s="665">
        <v>1.7352941176470591</v>
      </c>
      <c r="M374" s="665">
        <v>1865.58</v>
      </c>
      <c r="N374" s="665">
        <v>43</v>
      </c>
      <c r="O374" s="665">
        <v>86279.93</v>
      </c>
      <c r="P374" s="678">
        <v>1.3602445352115695</v>
      </c>
      <c r="Q374" s="666">
        <v>2006.5099999999998</v>
      </c>
    </row>
    <row r="375" spans="1:17" ht="14.4" customHeight="1" x14ac:dyDescent="0.3">
      <c r="A375" s="661" t="s">
        <v>542</v>
      </c>
      <c r="B375" s="662" t="s">
        <v>5543</v>
      </c>
      <c r="C375" s="662" t="s">
        <v>5778</v>
      </c>
      <c r="D375" s="662" t="s">
        <v>5779</v>
      </c>
      <c r="E375" s="662"/>
      <c r="F375" s="665">
        <v>167.6</v>
      </c>
      <c r="G375" s="665">
        <v>312671.19999999995</v>
      </c>
      <c r="H375" s="665">
        <v>1</v>
      </c>
      <c r="I375" s="665">
        <v>1865.5799522673028</v>
      </c>
      <c r="J375" s="665">
        <v>164</v>
      </c>
      <c r="K375" s="665">
        <v>303135.09000000003</v>
      </c>
      <c r="L375" s="665">
        <v>0.96950115648643065</v>
      </c>
      <c r="M375" s="665">
        <v>1848.3846951219514</v>
      </c>
      <c r="N375" s="665">
        <v>147</v>
      </c>
      <c r="O375" s="665">
        <v>294836.07</v>
      </c>
      <c r="P375" s="678">
        <v>0.94295883343269238</v>
      </c>
      <c r="Q375" s="666">
        <v>2005.6875510204081</v>
      </c>
    </row>
    <row r="376" spans="1:17" ht="14.4" customHeight="1" x14ac:dyDescent="0.3">
      <c r="A376" s="661" t="s">
        <v>542</v>
      </c>
      <c r="B376" s="662" t="s">
        <v>5543</v>
      </c>
      <c r="C376" s="662" t="s">
        <v>5778</v>
      </c>
      <c r="D376" s="662" t="s">
        <v>5781</v>
      </c>
      <c r="E376" s="662"/>
      <c r="F376" s="665"/>
      <c r="G376" s="665"/>
      <c r="H376" s="665"/>
      <c r="I376" s="665"/>
      <c r="J376" s="665"/>
      <c r="K376" s="665"/>
      <c r="L376" s="665"/>
      <c r="M376" s="665"/>
      <c r="N376" s="665">
        <v>1</v>
      </c>
      <c r="O376" s="665">
        <v>8292.09</v>
      </c>
      <c r="P376" s="678"/>
      <c r="Q376" s="666">
        <v>8292.09</v>
      </c>
    </row>
    <row r="377" spans="1:17" ht="14.4" customHeight="1" x14ac:dyDescent="0.3">
      <c r="A377" s="661" t="s">
        <v>542</v>
      </c>
      <c r="B377" s="662" t="s">
        <v>5543</v>
      </c>
      <c r="C377" s="662" t="s">
        <v>5778</v>
      </c>
      <c r="D377" s="662" t="s">
        <v>5782</v>
      </c>
      <c r="E377" s="662" t="s">
        <v>5783</v>
      </c>
      <c r="F377" s="665"/>
      <c r="G377" s="665"/>
      <c r="H377" s="665"/>
      <c r="I377" s="665"/>
      <c r="J377" s="665">
        <v>8</v>
      </c>
      <c r="K377" s="665">
        <v>77488.800000000003</v>
      </c>
      <c r="L377" s="665"/>
      <c r="M377" s="665">
        <v>9686.1</v>
      </c>
      <c r="N377" s="665"/>
      <c r="O377" s="665"/>
      <c r="P377" s="678"/>
      <c r="Q377" s="666"/>
    </row>
    <row r="378" spans="1:17" ht="14.4" customHeight="1" x14ac:dyDescent="0.3">
      <c r="A378" s="661" t="s">
        <v>542</v>
      </c>
      <c r="B378" s="662" t="s">
        <v>5543</v>
      </c>
      <c r="C378" s="662" t="s">
        <v>5778</v>
      </c>
      <c r="D378" s="662" t="s">
        <v>5782</v>
      </c>
      <c r="E378" s="662"/>
      <c r="F378" s="665">
        <v>2</v>
      </c>
      <c r="G378" s="665">
        <v>19372.2</v>
      </c>
      <c r="H378" s="665">
        <v>1</v>
      </c>
      <c r="I378" s="665">
        <v>9686.1</v>
      </c>
      <c r="J378" s="665">
        <v>1</v>
      </c>
      <c r="K378" s="665">
        <v>9686.1</v>
      </c>
      <c r="L378" s="665">
        <v>0.5</v>
      </c>
      <c r="M378" s="665">
        <v>9686.1</v>
      </c>
      <c r="N378" s="665"/>
      <c r="O378" s="665"/>
      <c r="P378" s="678"/>
      <c r="Q378" s="666"/>
    </row>
    <row r="379" spans="1:17" ht="14.4" customHeight="1" x14ac:dyDescent="0.3">
      <c r="A379" s="661" t="s">
        <v>542</v>
      </c>
      <c r="B379" s="662" t="s">
        <v>5543</v>
      </c>
      <c r="C379" s="662" t="s">
        <v>5778</v>
      </c>
      <c r="D379" s="662" t="s">
        <v>5784</v>
      </c>
      <c r="E379" s="662"/>
      <c r="F379" s="665">
        <v>41</v>
      </c>
      <c r="G379" s="665">
        <v>37948.369999999995</v>
      </c>
      <c r="H379" s="665">
        <v>1</v>
      </c>
      <c r="I379" s="665">
        <v>925.56999999999994</v>
      </c>
      <c r="J379" s="665">
        <v>46</v>
      </c>
      <c r="K379" s="665">
        <v>42576.22</v>
      </c>
      <c r="L379" s="665">
        <v>1.1219512195121952</v>
      </c>
      <c r="M379" s="665">
        <v>925.57</v>
      </c>
      <c r="N379" s="665">
        <v>34</v>
      </c>
      <c r="O379" s="665">
        <v>36130.930000000008</v>
      </c>
      <c r="P379" s="678">
        <v>0.95210756087810922</v>
      </c>
      <c r="Q379" s="666">
        <v>1062.6744117647061</v>
      </c>
    </row>
    <row r="380" spans="1:17" ht="14.4" customHeight="1" x14ac:dyDescent="0.3">
      <c r="A380" s="661" t="s">
        <v>542</v>
      </c>
      <c r="B380" s="662" t="s">
        <v>5543</v>
      </c>
      <c r="C380" s="662" t="s">
        <v>5778</v>
      </c>
      <c r="D380" s="662" t="s">
        <v>5784</v>
      </c>
      <c r="E380" s="662" t="s">
        <v>5785</v>
      </c>
      <c r="F380" s="665">
        <v>8</v>
      </c>
      <c r="G380" s="665">
        <v>7404.56</v>
      </c>
      <c r="H380" s="665">
        <v>1</v>
      </c>
      <c r="I380" s="665">
        <v>925.57</v>
      </c>
      <c r="J380" s="665">
        <v>20</v>
      </c>
      <c r="K380" s="665">
        <v>18511.400000000001</v>
      </c>
      <c r="L380" s="665">
        <v>2.5</v>
      </c>
      <c r="M380" s="665">
        <v>925.57</v>
      </c>
      <c r="N380" s="665">
        <v>7</v>
      </c>
      <c r="O380" s="665">
        <v>7441.21</v>
      </c>
      <c r="P380" s="678">
        <v>1.0049496526464772</v>
      </c>
      <c r="Q380" s="666">
        <v>1063.03</v>
      </c>
    </row>
    <row r="381" spans="1:17" ht="14.4" customHeight="1" x14ac:dyDescent="0.3">
      <c r="A381" s="661" t="s">
        <v>542</v>
      </c>
      <c r="B381" s="662" t="s">
        <v>5543</v>
      </c>
      <c r="C381" s="662" t="s">
        <v>5778</v>
      </c>
      <c r="D381" s="662" t="s">
        <v>5786</v>
      </c>
      <c r="E381" s="662"/>
      <c r="F381" s="665"/>
      <c r="G381" s="665"/>
      <c r="H381" s="665"/>
      <c r="I381" s="665"/>
      <c r="J381" s="665"/>
      <c r="K381" s="665"/>
      <c r="L381" s="665"/>
      <c r="M381" s="665"/>
      <c r="N381" s="665">
        <v>1</v>
      </c>
      <c r="O381" s="665">
        <v>241.81</v>
      </c>
      <c r="P381" s="678"/>
      <c r="Q381" s="666">
        <v>241.81</v>
      </c>
    </row>
    <row r="382" spans="1:17" ht="14.4" customHeight="1" x14ac:dyDescent="0.3">
      <c r="A382" s="661" t="s">
        <v>542</v>
      </c>
      <c r="B382" s="662" t="s">
        <v>5543</v>
      </c>
      <c r="C382" s="662" t="s">
        <v>5341</v>
      </c>
      <c r="D382" s="662" t="s">
        <v>5787</v>
      </c>
      <c r="E382" s="662" t="s">
        <v>5788</v>
      </c>
      <c r="F382" s="665">
        <v>202</v>
      </c>
      <c r="G382" s="665">
        <v>217927.7</v>
      </c>
      <c r="H382" s="665">
        <v>1</v>
      </c>
      <c r="I382" s="665">
        <v>1078.8500000000001</v>
      </c>
      <c r="J382" s="665">
        <v>260</v>
      </c>
      <c r="K382" s="665">
        <v>280501</v>
      </c>
      <c r="L382" s="665">
        <v>1.2871287128712872</v>
      </c>
      <c r="M382" s="665">
        <v>1078.8499999999999</v>
      </c>
      <c r="N382" s="665">
        <v>267</v>
      </c>
      <c r="O382" s="665">
        <v>288052.94999999995</v>
      </c>
      <c r="P382" s="678">
        <v>1.3217821782178214</v>
      </c>
      <c r="Q382" s="666">
        <v>1078.8499999999999</v>
      </c>
    </row>
    <row r="383" spans="1:17" ht="14.4" customHeight="1" x14ac:dyDescent="0.3">
      <c r="A383" s="661" t="s">
        <v>542</v>
      </c>
      <c r="B383" s="662" t="s">
        <v>5543</v>
      </c>
      <c r="C383" s="662" t="s">
        <v>5341</v>
      </c>
      <c r="D383" s="662" t="s">
        <v>5789</v>
      </c>
      <c r="E383" s="662" t="s">
        <v>5790</v>
      </c>
      <c r="F383" s="665">
        <v>70</v>
      </c>
      <c r="G383" s="665">
        <v>458632.30000000005</v>
      </c>
      <c r="H383" s="665">
        <v>1</v>
      </c>
      <c r="I383" s="665">
        <v>6551.89</v>
      </c>
      <c r="J383" s="665">
        <v>89</v>
      </c>
      <c r="K383" s="665">
        <v>583118.21000000008</v>
      </c>
      <c r="L383" s="665">
        <v>1.2714285714285716</v>
      </c>
      <c r="M383" s="665">
        <v>6551.8900000000012</v>
      </c>
      <c r="N383" s="665">
        <v>36</v>
      </c>
      <c r="O383" s="665">
        <v>235511.15</v>
      </c>
      <c r="P383" s="678">
        <v>0.5135075527824795</v>
      </c>
      <c r="Q383" s="666">
        <v>6541.9763888888883</v>
      </c>
    </row>
    <row r="384" spans="1:17" ht="14.4" customHeight="1" x14ac:dyDescent="0.3">
      <c r="A384" s="661" t="s">
        <v>542</v>
      </c>
      <c r="B384" s="662" t="s">
        <v>5543</v>
      </c>
      <c r="C384" s="662" t="s">
        <v>5341</v>
      </c>
      <c r="D384" s="662" t="s">
        <v>5791</v>
      </c>
      <c r="E384" s="662" t="s">
        <v>5792</v>
      </c>
      <c r="F384" s="665">
        <v>1</v>
      </c>
      <c r="G384" s="665">
        <v>14700</v>
      </c>
      <c r="H384" s="665">
        <v>1</v>
      </c>
      <c r="I384" s="665">
        <v>14700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542</v>
      </c>
      <c r="B385" s="662" t="s">
        <v>5543</v>
      </c>
      <c r="C385" s="662" t="s">
        <v>5341</v>
      </c>
      <c r="D385" s="662" t="s">
        <v>5793</v>
      </c>
      <c r="E385" s="662" t="s">
        <v>5794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6570.55</v>
      </c>
      <c r="P385" s="678"/>
      <c r="Q385" s="666">
        <v>6570.55</v>
      </c>
    </row>
    <row r="386" spans="1:17" ht="14.4" customHeight="1" x14ac:dyDescent="0.3">
      <c r="A386" s="661" t="s">
        <v>542</v>
      </c>
      <c r="B386" s="662" t="s">
        <v>5543</v>
      </c>
      <c r="C386" s="662" t="s">
        <v>5341</v>
      </c>
      <c r="D386" s="662" t="s">
        <v>5342</v>
      </c>
      <c r="E386" s="662" t="s">
        <v>5343</v>
      </c>
      <c r="F386" s="665"/>
      <c r="G386" s="665"/>
      <c r="H386" s="665"/>
      <c r="I386" s="665"/>
      <c r="J386" s="665"/>
      <c r="K386" s="665"/>
      <c r="L386" s="665"/>
      <c r="M386" s="665"/>
      <c r="N386" s="665">
        <v>1</v>
      </c>
      <c r="O386" s="665">
        <v>1732.8</v>
      </c>
      <c r="P386" s="678"/>
      <c r="Q386" s="666">
        <v>1732.8</v>
      </c>
    </row>
    <row r="387" spans="1:17" ht="14.4" customHeight="1" x14ac:dyDescent="0.3">
      <c r="A387" s="661" t="s">
        <v>542</v>
      </c>
      <c r="B387" s="662" t="s">
        <v>5543</v>
      </c>
      <c r="C387" s="662" t="s">
        <v>5341</v>
      </c>
      <c r="D387" s="662" t="s">
        <v>5344</v>
      </c>
      <c r="E387" s="662" t="s">
        <v>5345</v>
      </c>
      <c r="F387" s="665">
        <v>20</v>
      </c>
      <c r="G387" s="665">
        <v>52502.200000000004</v>
      </c>
      <c r="H387" s="665">
        <v>1</v>
      </c>
      <c r="I387" s="665">
        <v>2625.11</v>
      </c>
      <c r="J387" s="665">
        <v>17</v>
      </c>
      <c r="K387" s="665">
        <v>44626.87</v>
      </c>
      <c r="L387" s="665">
        <v>0.85</v>
      </c>
      <c r="M387" s="665">
        <v>2625.11</v>
      </c>
      <c r="N387" s="665">
        <v>15</v>
      </c>
      <c r="O387" s="665">
        <v>39376.65</v>
      </c>
      <c r="P387" s="678">
        <v>0.75</v>
      </c>
      <c r="Q387" s="666">
        <v>2625.11</v>
      </c>
    </row>
    <row r="388" spans="1:17" ht="14.4" customHeight="1" x14ac:dyDescent="0.3">
      <c r="A388" s="661" t="s">
        <v>542</v>
      </c>
      <c r="B388" s="662" t="s">
        <v>5543</v>
      </c>
      <c r="C388" s="662" t="s">
        <v>5341</v>
      </c>
      <c r="D388" s="662" t="s">
        <v>5346</v>
      </c>
      <c r="E388" s="662" t="s">
        <v>5347</v>
      </c>
      <c r="F388" s="665">
        <v>23</v>
      </c>
      <c r="G388" s="665">
        <v>24074.79</v>
      </c>
      <c r="H388" s="665">
        <v>1</v>
      </c>
      <c r="I388" s="665">
        <v>1046.73</v>
      </c>
      <c r="J388" s="665">
        <v>30</v>
      </c>
      <c r="K388" s="665">
        <v>31401.899999999998</v>
      </c>
      <c r="L388" s="665">
        <v>1.3043478260869563</v>
      </c>
      <c r="M388" s="665">
        <v>1046.73</v>
      </c>
      <c r="N388" s="665">
        <v>27</v>
      </c>
      <c r="O388" s="665">
        <v>28261.709999999995</v>
      </c>
      <c r="P388" s="678">
        <v>1.1739130434782605</v>
      </c>
      <c r="Q388" s="666">
        <v>1046.7299999999998</v>
      </c>
    </row>
    <row r="389" spans="1:17" ht="14.4" customHeight="1" x14ac:dyDescent="0.3">
      <c r="A389" s="661" t="s">
        <v>542</v>
      </c>
      <c r="B389" s="662" t="s">
        <v>5543</v>
      </c>
      <c r="C389" s="662" t="s">
        <v>5341</v>
      </c>
      <c r="D389" s="662" t="s">
        <v>5348</v>
      </c>
      <c r="E389" s="662" t="s">
        <v>5349</v>
      </c>
      <c r="F389" s="665"/>
      <c r="G389" s="665"/>
      <c r="H389" s="665"/>
      <c r="I389" s="665"/>
      <c r="J389" s="665">
        <v>1</v>
      </c>
      <c r="K389" s="665">
        <v>1001.13</v>
      </c>
      <c r="L389" s="665"/>
      <c r="M389" s="665">
        <v>1001.13</v>
      </c>
      <c r="N389" s="665"/>
      <c r="O389" s="665"/>
      <c r="P389" s="678"/>
      <c r="Q389" s="666"/>
    </row>
    <row r="390" spans="1:17" ht="14.4" customHeight="1" x14ac:dyDescent="0.3">
      <c r="A390" s="661" t="s">
        <v>542</v>
      </c>
      <c r="B390" s="662" t="s">
        <v>5543</v>
      </c>
      <c r="C390" s="662" t="s">
        <v>5341</v>
      </c>
      <c r="D390" s="662" t="s">
        <v>5350</v>
      </c>
      <c r="E390" s="662" t="s">
        <v>5351</v>
      </c>
      <c r="F390" s="665">
        <v>32</v>
      </c>
      <c r="G390" s="665">
        <v>23181.439999999999</v>
      </c>
      <c r="H390" s="665">
        <v>1</v>
      </c>
      <c r="I390" s="665">
        <v>724.42</v>
      </c>
      <c r="J390" s="665">
        <v>37</v>
      </c>
      <c r="K390" s="665">
        <v>26803.54</v>
      </c>
      <c r="L390" s="665">
        <v>1.15625</v>
      </c>
      <c r="M390" s="665">
        <v>724.42000000000007</v>
      </c>
      <c r="N390" s="665">
        <v>28</v>
      </c>
      <c r="O390" s="665">
        <v>20283.759999999998</v>
      </c>
      <c r="P390" s="678">
        <v>0.875</v>
      </c>
      <c r="Q390" s="666">
        <v>724.42</v>
      </c>
    </row>
    <row r="391" spans="1:17" ht="14.4" customHeight="1" x14ac:dyDescent="0.3">
      <c r="A391" s="661" t="s">
        <v>542</v>
      </c>
      <c r="B391" s="662" t="s">
        <v>5543</v>
      </c>
      <c r="C391" s="662" t="s">
        <v>5341</v>
      </c>
      <c r="D391" s="662" t="s">
        <v>5352</v>
      </c>
      <c r="E391" s="662" t="s">
        <v>5353</v>
      </c>
      <c r="F391" s="665">
        <v>25</v>
      </c>
      <c r="G391" s="665">
        <v>5985</v>
      </c>
      <c r="H391" s="665">
        <v>1</v>
      </c>
      <c r="I391" s="665">
        <v>239.4</v>
      </c>
      <c r="J391" s="665">
        <v>38</v>
      </c>
      <c r="K391" s="665">
        <v>9097.1999999999989</v>
      </c>
      <c r="L391" s="665">
        <v>1.5199999999999998</v>
      </c>
      <c r="M391" s="665">
        <v>239.39999999999998</v>
      </c>
      <c r="N391" s="665">
        <v>25</v>
      </c>
      <c r="O391" s="665">
        <v>5985</v>
      </c>
      <c r="P391" s="678">
        <v>1</v>
      </c>
      <c r="Q391" s="666">
        <v>239.4</v>
      </c>
    </row>
    <row r="392" spans="1:17" ht="14.4" customHeight="1" x14ac:dyDescent="0.3">
      <c r="A392" s="661" t="s">
        <v>542</v>
      </c>
      <c r="B392" s="662" t="s">
        <v>5543</v>
      </c>
      <c r="C392" s="662" t="s">
        <v>5341</v>
      </c>
      <c r="D392" s="662" t="s">
        <v>5795</v>
      </c>
      <c r="E392" s="662" t="s">
        <v>5796</v>
      </c>
      <c r="F392" s="665">
        <v>2</v>
      </c>
      <c r="G392" s="665">
        <v>4808.72</v>
      </c>
      <c r="H392" s="665">
        <v>1</v>
      </c>
      <c r="I392" s="665">
        <v>2404.36</v>
      </c>
      <c r="J392" s="665">
        <v>2</v>
      </c>
      <c r="K392" s="665">
        <v>4808.72</v>
      </c>
      <c r="L392" s="665">
        <v>1</v>
      </c>
      <c r="M392" s="665">
        <v>2404.36</v>
      </c>
      <c r="N392" s="665">
        <v>5</v>
      </c>
      <c r="O392" s="665">
        <v>12021.800000000001</v>
      </c>
      <c r="P392" s="678">
        <v>2.5</v>
      </c>
      <c r="Q392" s="666">
        <v>2404.36</v>
      </c>
    </row>
    <row r="393" spans="1:17" ht="14.4" customHeight="1" x14ac:dyDescent="0.3">
      <c r="A393" s="661" t="s">
        <v>542</v>
      </c>
      <c r="B393" s="662" t="s">
        <v>5543</v>
      </c>
      <c r="C393" s="662" t="s">
        <v>5341</v>
      </c>
      <c r="D393" s="662" t="s">
        <v>5797</v>
      </c>
      <c r="E393" s="662" t="s">
        <v>5798</v>
      </c>
      <c r="F393" s="665">
        <v>4</v>
      </c>
      <c r="G393" s="665">
        <v>1811.56</v>
      </c>
      <c r="H393" s="665">
        <v>1</v>
      </c>
      <c r="I393" s="665">
        <v>452.89</v>
      </c>
      <c r="J393" s="665">
        <v>15</v>
      </c>
      <c r="K393" s="665">
        <v>6793.3499999999995</v>
      </c>
      <c r="L393" s="665">
        <v>3.75</v>
      </c>
      <c r="M393" s="665">
        <v>452.89</v>
      </c>
      <c r="N393" s="665">
        <v>15</v>
      </c>
      <c r="O393" s="665">
        <v>6793.35</v>
      </c>
      <c r="P393" s="678">
        <v>3.7500000000000004</v>
      </c>
      <c r="Q393" s="666">
        <v>452.89000000000004</v>
      </c>
    </row>
    <row r="394" spans="1:17" ht="14.4" customHeight="1" x14ac:dyDescent="0.3">
      <c r="A394" s="661" t="s">
        <v>542</v>
      </c>
      <c r="B394" s="662" t="s">
        <v>5543</v>
      </c>
      <c r="C394" s="662" t="s">
        <v>5341</v>
      </c>
      <c r="D394" s="662" t="s">
        <v>5799</v>
      </c>
      <c r="E394" s="662" t="s">
        <v>5800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2603.5500000000002</v>
      </c>
      <c r="P394" s="678"/>
      <c r="Q394" s="666">
        <v>2603.5500000000002</v>
      </c>
    </row>
    <row r="395" spans="1:17" ht="14.4" customHeight="1" x14ac:dyDescent="0.3">
      <c r="A395" s="661" t="s">
        <v>542</v>
      </c>
      <c r="B395" s="662" t="s">
        <v>5543</v>
      </c>
      <c r="C395" s="662" t="s">
        <v>5341</v>
      </c>
      <c r="D395" s="662" t="s">
        <v>5354</v>
      </c>
      <c r="E395" s="662" t="s">
        <v>5355</v>
      </c>
      <c r="F395" s="665">
        <v>17</v>
      </c>
      <c r="G395" s="665">
        <v>23240.190000000002</v>
      </c>
      <c r="H395" s="665">
        <v>1</v>
      </c>
      <c r="I395" s="665">
        <v>1367.0700000000002</v>
      </c>
      <c r="J395" s="665">
        <v>1</v>
      </c>
      <c r="K395" s="665">
        <v>1367.07</v>
      </c>
      <c r="L395" s="665">
        <v>5.8823529411764698E-2</v>
      </c>
      <c r="M395" s="665">
        <v>1367.07</v>
      </c>
      <c r="N395" s="665"/>
      <c r="O395" s="665"/>
      <c r="P395" s="678"/>
      <c r="Q395" s="666"/>
    </row>
    <row r="396" spans="1:17" ht="14.4" customHeight="1" x14ac:dyDescent="0.3">
      <c r="A396" s="661" t="s">
        <v>542</v>
      </c>
      <c r="B396" s="662" t="s">
        <v>5543</v>
      </c>
      <c r="C396" s="662" t="s">
        <v>5341</v>
      </c>
      <c r="D396" s="662" t="s">
        <v>5801</v>
      </c>
      <c r="E396" s="662" t="s">
        <v>5802</v>
      </c>
      <c r="F396" s="665">
        <v>26</v>
      </c>
      <c r="G396" s="665">
        <v>48211.8</v>
      </c>
      <c r="H396" s="665">
        <v>1</v>
      </c>
      <c r="I396" s="665">
        <v>1854.3000000000002</v>
      </c>
      <c r="J396" s="665">
        <v>25</v>
      </c>
      <c r="K396" s="665">
        <v>46357.5</v>
      </c>
      <c r="L396" s="665">
        <v>0.96153846153846145</v>
      </c>
      <c r="M396" s="665">
        <v>1854.3</v>
      </c>
      <c r="N396" s="665">
        <v>22</v>
      </c>
      <c r="O396" s="665">
        <v>40794.6</v>
      </c>
      <c r="P396" s="678">
        <v>0.84615384615384603</v>
      </c>
      <c r="Q396" s="666">
        <v>1854.3</v>
      </c>
    </row>
    <row r="397" spans="1:17" ht="14.4" customHeight="1" x14ac:dyDescent="0.3">
      <c r="A397" s="661" t="s">
        <v>542</v>
      </c>
      <c r="B397" s="662" t="s">
        <v>5543</v>
      </c>
      <c r="C397" s="662" t="s">
        <v>5341</v>
      </c>
      <c r="D397" s="662" t="s">
        <v>5803</v>
      </c>
      <c r="E397" s="662" t="s">
        <v>5804</v>
      </c>
      <c r="F397" s="665"/>
      <c r="G397" s="665"/>
      <c r="H397" s="665"/>
      <c r="I397" s="665"/>
      <c r="J397" s="665"/>
      <c r="K397" s="665"/>
      <c r="L397" s="665"/>
      <c r="M397" s="665"/>
      <c r="N397" s="665">
        <v>1</v>
      </c>
      <c r="O397" s="665">
        <v>28950</v>
      </c>
      <c r="P397" s="678"/>
      <c r="Q397" s="666">
        <v>28950</v>
      </c>
    </row>
    <row r="398" spans="1:17" ht="14.4" customHeight="1" x14ac:dyDescent="0.3">
      <c r="A398" s="661" t="s">
        <v>542</v>
      </c>
      <c r="B398" s="662" t="s">
        <v>5543</v>
      </c>
      <c r="C398" s="662" t="s">
        <v>5341</v>
      </c>
      <c r="D398" s="662" t="s">
        <v>5356</v>
      </c>
      <c r="E398" s="662" t="s">
        <v>5357</v>
      </c>
      <c r="F398" s="665">
        <v>32</v>
      </c>
      <c r="G398" s="665">
        <v>28852.48</v>
      </c>
      <c r="H398" s="665">
        <v>1</v>
      </c>
      <c r="I398" s="665">
        <v>901.64</v>
      </c>
      <c r="J398" s="665">
        <v>43</v>
      </c>
      <c r="K398" s="665">
        <v>38770.520000000004</v>
      </c>
      <c r="L398" s="665">
        <v>1.3437500000000002</v>
      </c>
      <c r="M398" s="665">
        <v>901.6400000000001</v>
      </c>
      <c r="N398" s="665">
        <v>35</v>
      </c>
      <c r="O398" s="665">
        <v>31557.4</v>
      </c>
      <c r="P398" s="678">
        <v>1.09375</v>
      </c>
      <c r="Q398" s="666">
        <v>901.64</v>
      </c>
    </row>
    <row r="399" spans="1:17" ht="14.4" customHeight="1" x14ac:dyDescent="0.3">
      <c r="A399" s="661" t="s">
        <v>542</v>
      </c>
      <c r="B399" s="662" t="s">
        <v>5543</v>
      </c>
      <c r="C399" s="662" t="s">
        <v>5341</v>
      </c>
      <c r="D399" s="662" t="s">
        <v>5358</v>
      </c>
      <c r="E399" s="662" t="s">
        <v>5359</v>
      </c>
      <c r="F399" s="665">
        <v>3</v>
      </c>
      <c r="G399" s="665">
        <v>1282.5</v>
      </c>
      <c r="H399" s="665">
        <v>1</v>
      </c>
      <c r="I399" s="665">
        <v>427.5</v>
      </c>
      <c r="J399" s="665"/>
      <c r="K399" s="665"/>
      <c r="L399" s="665"/>
      <c r="M399" s="665"/>
      <c r="N399" s="665">
        <v>1</v>
      </c>
      <c r="O399" s="665">
        <v>427.5</v>
      </c>
      <c r="P399" s="678">
        <v>0.33333333333333331</v>
      </c>
      <c r="Q399" s="666">
        <v>427.5</v>
      </c>
    </row>
    <row r="400" spans="1:17" ht="14.4" customHeight="1" x14ac:dyDescent="0.3">
      <c r="A400" s="661" t="s">
        <v>542</v>
      </c>
      <c r="B400" s="662" t="s">
        <v>5543</v>
      </c>
      <c r="C400" s="662" t="s">
        <v>5341</v>
      </c>
      <c r="D400" s="662" t="s">
        <v>5805</v>
      </c>
      <c r="E400" s="662" t="s">
        <v>5806</v>
      </c>
      <c r="F400" s="665">
        <v>1</v>
      </c>
      <c r="G400" s="665">
        <v>725.45</v>
      </c>
      <c r="H400" s="665">
        <v>1</v>
      </c>
      <c r="I400" s="665">
        <v>725.45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542</v>
      </c>
      <c r="B401" s="662" t="s">
        <v>5543</v>
      </c>
      <c r="C401" s="662" t="s">
        <v>5341</v>
      </c>
      <c r="D401" s="662" t="s">
        <v>5807</v>
      </c>
      <c r="E401" s="662" t="s">
        <v>5808</v>
      </c>
      <c r="F401" s="665"/>
      <c r="G401" s="665"/>
      <c r="H401" s="665"/>
      <c r="I401" s="665"/>
      <c r="J401" s="665">
        <v>2</v>
      </c>
      <c r="K401" s="665">
        <v>9761</v>
      </c>
      <c r="L401" s="665"/>
      <c r="M401" s="665">
        <v>4880.5</v>
      </c>
      <c r="N401" s="665"/>
      <c r="O401" s="665"/>
      <c r="P401" s="678"/>
      <c r="Q401" s="666"/>
    </row>
    <row r="402" spans="1:17" ht="14.4" customHeight="1" x14ac:dyDescent="0.3">
      <c r="A402" s="661" t="s">
        <v>542</v>
      </c>
      <c r="B402" s="662" t="s">
        <v>5543</v>
      </c>
      <c r="C402" s="662" t="s">
        <v>5341</v>
      </c>
      <c r="D402" s="662" t="s">
        <v>5809</v>
      </c>
      <c r="E402" s="662" t="s">
        <v>5810</v>
      </c>
      <c r="F402" s="665">
        <v>209</v>
      </c>
      <c r="G402" s="665">
        <v>739299.87999999989</v>
      </c>
      <c r="H402" s="665">
        <v>1</v>
      </c>
      <c r="I402" s="665">
        <v>3537.3199999999993</v>
      </c>
      <c r="J402" s="665">
        <v>274</v>
      </c>
      <c r="K402" s="665">
        <v>969225.68</v>
      </c>
      <c r="L402" s="665">
        <v>1.3110047846889954</v>
      </c>
      <c r="M402" s="665">
        <v>3537.32</v>
      </c>
      <c r="N402" s="665">
        <v>269</v>
      </c>
      <c r="O402" s="665">
        <v>951539.08000000007</v>
      </c>
      <c r="P402" s="678">
        <v>1.287081339712919</v>
      </c>
      <c r="Q402" s="666">
        <v>3537.32</v>
      </c>
    </row>
    <row r="403" spans="1:17" ht="14.4" customHeight="1" x14ac:dyDescent="0.3">
      <c r="A403" s="661" t="s">
        <v>542</v>
      </c>
      <c r="B403" s="662" t="s">
        <v>5543</v>
      </c>
      <c r="C403" s="662" t="s">
        <v>5341</v>
      </c>
      <c r="D403" s="662" t="s">
        <v>5360</v>
      </c>
      <c r="E403" s="662" t="s">
        <v>5361</v>
      </c>
      <c r="F403" s="665">
        <v>38</v>
      </c>
      <c r="G403" s="665">
        <v>15532.119999999999</v>
      </c>
      <c r="H403" s="665">
        <v>1</v>
      </c>
      <c r="I403" s="665">
        <v>408.73999999999995</v>
      </c>
      <c r="J403" s="665">
        <v>67.099999999999994</v>
      </c>
      <c r="K403" s="665">
        <v>27426.450000000004</v>
      </c>
      <c r="L403" s="665">
        <v>1.7657892161533653</v>
      </c>
      <c r="M403" s="665">
        <v>408.73994038748145</v>
      </c>
      <c r="N403" s="665">
        <v>64</v>
      </c>
      <c r="O403" s="665">
        <v>26159.360000000004</v>
      </c>
      <c r="P403" s="678">
        <v>1.6842105263157898</v>
      </c>
      <c r="Q403" s="666">
        <v>408.74000000000007</v>
      </c>
    </row>
    <row r="404" spans="1:17" ht="14.4" customHeight="1" x14ac:dyDescent="0.3">
      <c r="A404" s="661" t="s">
        <v>542</v>
      </c>
      <c r="B404" s="662" t="s">
        <v>5543</v>
      </c>
      <c r="C404" s="662" t="s">
        <v>5341</v>
      </c>
      <c r="D404" s="662" t="s">
        <v>5362</v>
      </c>
      <c r="E404" s="662" t="s">
        <v>5363</v>
      </c>
      <c r="F404" s="665">
        <v>131</v>
      </c>
      <c r="G404" s="665">
        <v>26514.400000000001</v>
      </c>
      <c r="H404" s="665">
        <v>1</v>
      </c>
      <c r="I404" s="665">
        <v>202.4</v>
      </c>
      <c r="J404" s="665">
        <v>122</v>
      </c>
      <c r="K404" s="665">
        <v>24692.799999999999</v>
      </c>
      <c r="L404" s="665">
        <v>0.93129770992366401</v>
      </c>
      <c r="M404" s="665">
        <v>202.4</v>
      </c>
      <c r="N404" s="665">
        <v>110</v>
      </c>
      <c r="O404" s="665">
        <v>22263.999999999996</v>
      </c>
      <c r="P404" s="678">
        <v>0.83969465648854946</v>
      </c>
      <c r="Q404" s="666">
        <v>202.39999999999998</v>
      </c>
    </row>
    <row r="405" spans="1:17" ht="14.4" customHeight="1" x14ac:dyDescent="0.3">
      <c r="A405" s="661" t="s">
        <v>542</v>
      </c>
      <c r="B405" s="662" t="s">
        <v>5543</v>
      </c>
      <c r="C405" s="662" t="s">
        <v>5341</v>
      </c>
      <c r="D405" s="662" t="s">
        <v>5364</v>
      </c>
      <c r="E405" s="662" t="s">
        <v>5365</v>
      </c>
      <c r="F405" s="665">
        <v>6</v>
      </c>
      <c r="G405" s="665">
        <v>6258</v>
      </c>
      <c r="H405" s="665">
        <v>1</v>
      </c>
      <c r="I405" s="665">
        <v>1043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542</v>
      </c>
      <c r="B406" s="662" t="s">
        <v>5543</v>
      </c>
      <c r="C406" s="662" t="s">
        <v>5341</v>
      </c>
      <c r="D406" s="662" t="s">
        <v>5366</v>
      </c>
      <c r="E406" s="662" t="s">
        <v>5367</v>
      </c>
      <c r="F406" s="665">
        <v>60</v>
      </c>
      <c r="G406" s="665">
        <v>99900</v>
      </c>
      <c r="H406" s="665">
        <v>1</v>
      </c>
      <c r="I406" s="665">
        <v>1665</v>
      </c>
      <c r="J406" s="665">
        <v>97</v>
      </c>
      <c r="K406" s="665">
        <v>161505</v>
      </c>
      <c r="L406" s="665">
        <v>1.6166666666666667</v>
      </c>
      <c r="M406" s="665">
        <v>1665</v>
      </c>
      <c r="N406" s="665">
        <v>112</v>
      </c>
      <c r="O406" s="665">
        <v>186480</v>
      </c>
      <c r="P406" s="678">
        <v>1.8666666666666667</v>
      </c>
      <c r="Q406" s="666">
        <v>1665</v>
      </c>
    </row>
    <row r="407" spans="1:17" ht="14.4" customHeight="1" x14ac:dyDescent="0.3">
      <c r="A407" s="661" t="s">
        <v>542</v>
      </c>
      <c r="B407" s="662" t="s">
        <v>5543</v>
      </c>
      <c r="C407" s="662" t="s">
        <v>5341</v>
      </c>
      <c r="D407" s="662" t="s">
        <v>5368</v>
      </c>
      <c r="E407" s="662" t="s">
        <v>5369</v>
      </c>
      <c r="F407" s="665">
        <v>34</v>
      </c>
      <c r="G407" s="665">
        <v>82824</v>
      </c>
      <c r="H407" s="665">
        <v>1</v>
      </c>
      <c r="I407" s="665">
        <v>2436</v>
      </c>
      <c r="J407" s="665">
        <v>44</v>
      </c>
      <c r="K407" s="665">
        <v>107184</v>
      </c>
      <c r="L407" s="665">
        <v>1.2941176470588236</v>
      </c>
      <c r="M407" s="665">
        <v>2436</v>
      </c>
      <c r="N407" s="665">
        <v>50</v>
      </c>
      <c r="O407" s="665">
        <v>121800</v>
      </c>
      <c r="P407" s="678">
        <v>1.4705882352941178</v>
      </c>
      <c r="Q407" s="666">
        <v>2436</v>
      </c>
    </row>
    <row r="408" spans="1:17" ht="14.4" customHeight="1" x14ac:dyDescent="0.3">
      <c r="A408" s="661" t="s">
        <v>542</v>
      </c>
      <c r="B408" s="662" t="s">
        <v>5543</v>
      </c>
      <c r="C408" s="662" t="s">
        <v>5341</v>
      </c>
      <c r="D408" s="662" t="s">
        <v>5811</v>
      </c>
      <c r="E408" s="662" t="s">
        <v>5800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4101.82</v>
      </c>
      <c r="P408" s="678"/>
      <c r="Q408" s="666">
        <v>4101.82</v>
      </c>
    </row>
    <row r="409" spans="1:17" ht="14.4" customHeight="1" x14ac:dyDescent="0.3">
      <c r="A409" s="661" t="s">
        <v>542</v>
      </c>
      <c r="B409" s="662" t="s">
        <v>5543</v>
      </c>
      <c r="C409" s="662" t="s">
        <v>5341</v>
      </c>
      <c r="D409" s="662" t="s">
        <v>5370</v>
      </c>
      <c r="E409" s="662" t="s">
        <v>5371</v>
      </c>
      <c r="F409" s="665">
        <v>78</v>
      </c>
      <c r="G409" s="665">
        <v>57720</v>
      </c>
      <c r="H409" s="665">
        <v>1</v>
      </c>
      <c r="I409" s="665">
        <v>740</v>
      </c>
      <c r="J409" s="665">
        <v>120</v>
      </c>
      <c r="K409" s="665">
        <v>88800</v>
      </c>
      <c r="L409" s="665">
        <v>1.5384615384615385</v>
      </c>
      <c r="M409" s="665">
        <v>740</v>
      </c>
      <c r="N409" s="665">
        <v>63</v>
      </c>
      <c r="O409" s="665">
        <v>46620</v>
      </c>
      <c r="P409" s="678">
        <v>0.80769230769230771</v>
      </c>
      <c r="Q409" s="666">
        <v>740</v>
      </c>
    </row>
    <row r="410" spans="1:17" ht="14.4" customHeight="1" x14ac:dyDescent="0.3">
      <c r="A410" s="661" t="s">
        <v>542</v>
      </c>
      <c r="B410" s="662" t="s">
        <v>5543</v>
      </c>
      <c r="C410" s="662" t="s">
        <v>5341</v>
      </c>
      <c r="D410" s="662" t="s">
        <v>5812</v>
      </c>
      <c r="E410" s="662" t="s">
        <v>5813</v>
      </c>
      <c r="F410" s="665"/>
      <c r="G410" s="665"/>
      <c r="H410" s="665"/>
      <c r="I410" s="665"/>
      <c r="J410" s="665"/>
      <c r="K410" s="665"/>
      <c r="L410" s="665"/>
      <c r="M410" s="665"/>
      <c r="N410" s="665">
        <v>1</v>
      </c>
      <c r="O410" s="665">
        <v>1796</v>
      </c>
      <c r="P410" s="678"/>
      <c r="Q410" s="666">
        <v>1796</v>
      </c>
    </row>
    <row r="411" spans="1:17" ht="14.4" customHeight="1" x14ac:dyDescent="0.3">
      <c r="A411" s="661" t="s">
        <v>542</v>
      </c>
      <c r="B411" s="662" t="s">
        <v>5543</v>
      </c>
      <c r="C411" s="662" t="s">
        <v>5341</v>
      </c>
      <c r="D411" s="662" t="s">
        <v>5814</v>
      </c>
      <c r="E411" s="662" t="s">
        <v>5815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1796</v>
      </c>
      <c r="P411" s="678"/>
      <c r="Q411" s="666">
        <v>1796</v>
      </c>
    </row>
    <row r="412" spans="1:17" ht="14.4" customHeight="1" x14ac:dyDescent="0.3">
      <c r="A412" s="661" t="s">
        <v>542</v>
      </c>
      <c r="B412" s="662" t="s">
        <v>5543</v>
      </c>
      <c r="C412" s="662" t="s">
        <v>5341</v>
      </c>
      <c r="D412" s="662" t="s">
        <v>5816</v>
      </c>
      <c r="E412" s="662" t="s">
        <v>5817</v>
      </c>
      <c r="F412" s="665">
        <v>3</v>
      </c>
      <c r="G412" s="665">
        <v>1591.8600000000001</v>
      </c>
      <c r="H412" s="665">
        <v>1</v>
      </c>
      <c r="I412" s="665">
        <v>530.62</v>
      </c>
      <c r="J412" s="665">
        <v>1</v>
      </c>
      <c r="K412" s="665">
        <v>530.62</v>
      </c>
      <c r="L412" s="665">
        <v>0.33333333333333331</v>
      </c>
      <c r="M412" s="665">
        <v>530.62</v>
      </c>
      <c r="N412" s="665">
        <v>3</v>
      </c>
      <c r="O412" s="665">
        <v>1591.8600000000001</v>
      </c>
      <c r="P412" s="678">
        <v>1</v>
      </c>
      <c r="Q412" s="666">
        <v>530.62</v>
      </c>
    </row>
    <row r="413" spans="1:17" ht="14.4" customHeight="1" x14ac:dyDescent="0.3">
      <c r="A413" s="661" t="s">
        <v>542</v>
      </c>
      <c r="B413" s="662" t="s">
        <v>5543</v>
      </c>
      <c r="C413" s="662" t="s">
        <v>5341</v>
      </c>
      <c r="D413" s="662" t="s">
        <v>5818</v>
      </c>
      <c r="E413" s="662" t="s">
        <v>5819</v>
      </c>
      <c r="F413" s="665">
        <v>1</v>
      </c>
      <c r="G413" s="665">
        <v>5628</v>
      </c>
      <c r="H413" s="665">
        <v>1</v>
      </c>
      <c r="I413" s="665">
        <v>5628</v>
      </c>
      <c r="J413" s="665"/>
      <c r="K413" s="665"/>
      <c r="L413" s="665"/>
      <c r="M413" s="665"/>
      <c r="N413" s="665">
        <v>1</v>
      </c>
      <c r="O413" s="665">
        <v>5628</v>
      </c>
      <c r="P413" s="678">
        <v>1</v>
      </c>
      <c r="Q413" s="666">
        <v>5628</v>
      </c>
    </row>
    <row r="414" spans="1:17" ht="14.4" customHeight="1" x14ac:dyDescent="0.3">
      <c r="A414" s="661" t="s">
        <v>542</v>
      </c>
      <c r="B414" s="662" t="s">
        <v>5543</v>
      </c>
      <c r="C414" s="662" t="s">
        <v>5341</v>
      </c>
      <c r="D414" s="662" t="s">
        <v>5820</v>
      </c>
      <c r="E414" s="662" t="s">
        <v>5821</v>
      </c>
      <c r="F414" s="665">
        <v>1</v>
      </c>
      <c r="G414" s="665">
        <v>12019.2</v>
      </c>
      <c r="H414" s="665">
        <v>1</v>
      </c>
      <c r="I414" s="665">
        <v>12019.2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542</v>
      </c>
      <c r="B415" s="662" t="s">
        <v>5543</v>
      </c>
      <c r="C415" s="662" t="s">
        <v>5341</v>
      </c>
      <c r="D415" s="662" t="s">
        <v>5822</v>
      </c>
      <c r="E415" s="662" t="s">
        <v>5823</v>
      </c>
      <c r="F415" s="665">
        <v>14</v>
      </c>
      <c r="G415" s="665">
        <v>92073.8</v>
      </c>
      <c r="H415" s="665">
        <v>1</v>
      </c>
      <c r="I415" s="665">
        <v>6576.7</v>
      </c>
      <c r="J415" s="665">
        <v>10</v>
      </c>
      <c r="K415" s="665">
        <v>65767</v>
      </c>
      <c r="L415" s="665">
        <v>0.7142857142857143</v>
      </c>
      <c r="M415" s="665">
        <v>6576.7</v>
      </c>
      <c r="N415" s="665">
        <v>18</v>
      </c>
      <c r="O415" s="665">
        <v>118380.6</v>
      </c>
      <c r="P415" s="678">
        <v>1.2857142857142858</v>
      </c>
      <c r="Q415" s="666">
        <v>6576.7000000000007</v>
      </c>
    </row>
    <row r="416" spans="1:17" ht="14.4" customHeight="1" x14ac:dyDescent="0.3">
      <c r="A416" s="661" t="s">
        <v>542</v>
      </c>
      <c r="B416" s="662" t="s">
        <v>5543</v>
      </c>
      <c r="C416" s="662" t="s">
        <v>5341</v>
      </c>
      <c r="D416" s="662" t="s">
        <v>5824</v>
      </c>
      <c r="E416" s="662" t="s">
        <v>5825</v>
      </c>
      <c r="F416" s="665">
        <v>26</v>
      </c>
      <c r="G416" s="665">
        <v>284310</v>
      </c>
      <c r="H416" s="665">
        <v>1</v>
      </c>
      <c r="I416" s="665">
        <v>10935</v>
      </c>
      <c r="J416" s="665">
        <v>21</v>
      </c>
      <c r="K416" s="665">
        <v>229635</v>
      </c>
      <c r="L416" s="665">
        <v>0.80769230769230771</v>
      </c>
      <c r="M416" s="665">
        <v>10935</v>
      </c>
      <c r="N416" s="665">
        <v>21</v>
      </c>
      <c r="O416" s="665">
        <v>229635</v>
      </c>
      <c r="P416" s="678">
        <v>0.80769230769230771</v>
      </c>
      <c r="Q416" s="666">
        <v>10935</v>
      </c>
    </row>
    <row r="417" spans="1:17" ht="14.4" customHeight="1" x14ac:dyDescent="0.3">
      <c r="A417" s="661" t="s">
        <v>542</v>
      </c>
      <c r="B417" s="662" t="s">
        <v>5543</v>
      </c>
      <c r="C417" s="662" t="s">
        <v>5341</v>
      </c>
      <c r="D417" s="662" t="s">
        <v>5826</v>
      </c>
      <c r="E417" s="662" t="s">
        <v>5827</v>
      </c>
      <c r="F417" s="665">
        <v>38</v>
      </c>
      <c r="G417" s="665">
        <v>497321.2</v>
      </c>
      <c r="H417" s="665">
        <v>1</v>
      </c>
      <c r="I417" s="665">
        <v>13087.4</v>
      </c>
      <c r="J417" s="665">
        <v>33</v>
      </c>
      <c r="K417" s="665">
        <v>431884.2</v>
      </c>
      <c r="L417" s="665">
        <v>0.86842105263157898</v>
      </c>
      <c r="M417" s="665">
        <v>13087.4</v>
      </c>
      <c r="N417" s="665">
        <v>30</v>
      </c>
      <c r="O417" s="665">
        <v>392622</v>
      </c>
      <c r="P417" s="678">
        <v>0.78947368421052633</v>
      </c>
      <c r="Q417" s="666">
        <v>13087.4</v>
      </c>
    </row>
    <row r="418" spans="1:17" ht="14.4" customHeight="1" x14ac:dyDescent="0.3">
      <c r="A418" s="661" t="s">
        <v>542</v>
      </c>
      <c r="B418" s="662" t="s">
        <v>5543</v>
      </c>
      <c r="C418" s="662" t="s">
        <v>5341</v>
      </c>
      <c r="D418" s="662" t="s">
        <v>5828</v>
      </c>
      <c r="E418" s="662" t="s">
        <v>5829</v>
      </c>
      <c r="F418" s="665"/>
      <c r="G418" s="665"/>
      <c r="H418" s="665"/>
      <c r="I418" s="665"/>
      <c r="J418" s="665">
        <v>1</v>
      </c>
      <c r="K418" s="665">
        <v>9261.7000000000007</v>
      </c>
      <c r="L418" s="665"/>
      <c r="M418" s="665">
        <v>9261.7000000000007</v>
      </c>
      <c r="N418" s="665">
        <v>2</v>
      </c>
      <c r="O418" s="665">
        <v>18523.400000000001</v>
      </c>
      <c r="P418" s="678"/>
      <c r="Q418" s="666">
        <v>9261.7000000000007</v>
      </c>
    </row>
    <row r="419" spans="1:17" ht="14.4" customHeight="1" x14ac:dyDescent="0.3">
      <c r="A419" s="661" t="s">
        <v>542</v>
      </c>
      <c r="B419" s="662" t="s">
        <v>5543</v>
      </c>
      <c r="C419" s="662" t="s">
        <v>5341</v>
      </c>
      <c r="D419" s="662" t="s">
        <v>5830</v>
      </c>
      <c r="E419" s="662" t="s">
        <v>5831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9261.7000000000007</v>
      </c>
      <c r="P419" s="678"/>
      <c r="Q419" s="666">
        <v>9261.7000000000007</v>
      </c>
    </row>
    <row r="420" spans="1:17" ht="14.4" customHeight="1" x14ac:dyDescent="0.3">
      <c r="A420" s="661" t="s">
        <v>542</v>
      </c>
      <c r="B420" s="662" t="s">
        <v>5543</v>
      </c>
      <c r="C420" s="662" t="s">
        <v>5341</v>
      </c>
      <c r="D420" s="662" t="s">
        <v>5832</v>
      </c>
      <c r="E420" s="662" t="s">
        <v>5833</v>
      </c>
      <c r="F420" s="665">
        <v>1</v>
      </c>
      <c r="G420" s="665">
        <v>11257.8</v>
      </c>
      <c r="H420" s="665">
        <v>1</v>
      </c>
      <c r="I420" s="665">
        <v>11257.8</v>
      </c>
      <c r="J420" s="665">
        <v>1</v>
      </c>
      <c r="K420" s="665">
        <v>11257.8</v>
      </c>
      <c r="L420" s="665">
        <v>1</v>
      </c>
      <c r="M420" s="665">
        <v>11257.8</v>
      </c>
      <c r="N420" s="665"/>
      <c r="O420" s="665"/>
      <c r="P420" s="678"/>
      <c r="Q420" s="666"/>
    </row>
    <row r="421" spans="1:17" ht="14.4" customHeight="1" x14ac:dyDescent="0.3">
      <c r="A421" s="661" t="s">
        <v>542</v>
      </c>
      <c r="B421" s="662" t="s">
        <v>5543</v>
      </c>
      <c r="C421" s="662" t="s">
        <v>5341</v>
      </c>
      <c r="D421" s="662" t="s">
        <v>5834</v>
      </c>
      <c r="E421" s="662" t="s">
        <v>5835</v>
      </c>
      <c r="F421" s="665"/>
      <c r="G421" s="665"/>
      <c r="H421" s="665"/>
      <c r="I421" s="665"/>
      <c r="J421" s="665">
        <v>1</v>
      </c>
      <c r="K421" s="665">
        <v>18647</v>
      </c>
      <c r="L421" s="665"/>
      <c r="M421" s="665">
        <v>18647</v>
      </c>
      <c r="N421" s="665"/>
      <c r="O421" s="665"/>
      <c r="P421" s="678"/>
      <c r="Q421" s="666"/>
    </row>
    <row r="422" spans="1:17" ht="14.4" customHeight="1" x14ac:dyDescent="0.3">
      <c r="A422" s="661" t="s">
        <v>542</v>
      </c>
      <c r="B422" s="662" t="s">
        <v>5543</v>
      </c>
      <c r="C422" s="662" t="s">
        <v>5341</v>
      </c>
      <c r="D422" s="662" t="s">
        <v>5372</v>
      </c>
      <c r="E422" s="662" t="s">
        <v>5373</v>
      </c>
      <c r="F422" s="665">
        <v>8</v>
      </c>
      <c r="G422" s="665">
        <v>28014.959999999995</v>
      </c>
      <c r="H422" s="665">
        <v>1</v>
      </c>
      <c r="I422" s="665">
        <v>3501.8699999999994</v>
      </c>
      <c r="J422" s="665">
        <v>3</v>
      </c>
      <c r="K422" s="665">
        <v>10505.61</v>
      </c>
      <c r="L422" s="665">
        <v>0.37500000000000006</v>
      </c>
      <c r="M422" s="665">
        <v>3501.8700000000003</v>
      </c>
      <c r="N422" s="665">
        <v>4</v>
      </c>
      <c r="O422" s="665">
        <v>14007.48</v>
      </c>
      <c r="P422" s="678">
        <v>0.50000000000000011</v>
      </c>
      <c r="Q422" s="666">
        <v>3501.87</v>
      </c>
    </row>
    <row r="423" spans="1:17" ht="14.4" customHeight="1" x14ac:dyDescent="0.3">
      <c r="A423" s="661" t="s">
        <v>542</v>
      </c>
      <c r="B423" s="662" t="s">
        <v>5543</v>
      </c>
      <c r="C423" s="662" t="s">
        <v>5341</v>
      </c>
      <c r="D423" s="662" t="s">
        <v>5374</v>
      </c>
      <c r="E423" s="662" t="s">
        <v>5375</v>
      </c>
      <c r="F423" s="665">
        <v>4</v>
      </c>
      <c r="G423" s="665">
        <v>11731.64</v>
      </c>
      <c r="H423" s="665">
        <v>1</v>
      </c>
      <c r="I423" s="665">
        <v>2932.91</v>
      </c>
      <c r="J423" s="665">
        <v>4</v>
      </c>
      <c r="K423" s="665">
        <v>11731.64</v>
      </c>
      <c r="L423" s="665">
        <v>1</v>
      </c>
      <c r="M423" s="665">
        <v>2932.91</v>
      </c>
      <c r="N423" s="665">
        <v>2</v>
      </c>
      <c r="O423" s="665">
        <v>5865.82</v>
      </c>
      <c r="P423" s="678">
        <v>0.5</v>
      </c>
      <c r="Q423" s="666">
        <v>2932.91</v>
      </c>
    </row>
    <row r="424" spans="1:17" ht="14.4" customHeight="1" x14ac:dyDescent="0.3">
      <c r="A424" s="661" t="s">
        <v>542</v>
      </c>
      <c r="B424" s="662" t="s">
        <v>5543</v>
      </c>
      <c r="C424" s="662" t="s">
        <v>5341</v>
      </c>
      <c r="D424" s="662" t="s">
        <v>5376</v>
      </c>
      <c r="E424" s="662" t="s">
        <v>5377</v>
      </c>
      <c r="F424" s="665">
        <v>41</v>
      </c>
      <c r="G424" s="665">
        <v>57256.5</v>
      </c>
      <c r="H424" s="665">
        <v>1</v>
      </c>
      <c r="I424" s="665">
        <v>1396.5</v>
      </c>
      <c r="J424" s="665">
        <v>68</v>
      </c>
      <c r="K424" s="665">
        <v>94962</v>
      </c>
      <c r="L424" s="665">
        <v>1.6585365853658536</v>
      </c>
      <c r="M424" s="665">
        <v>1396.5</v>
      </c>
      <c r="N424" s="665">
        <v>87</v>
      </c>
      <c r="O424" s="665">
        <v>121495.5</v>
      </c>
      <c r="P424" s="678">
        <v>2.1219512195121952</v>
      </c>
      <c r="Q424" s="666">
        <v>1396.5</v>
      </c>
    </row>
    <row r="425" spans="1:17" ht="14.4" customHeight="1" x14ac:dyDescent="0.3">
      <c r="A425" s="661" t="s">
        <v>542</v>
      </c>
      <c r="B425" s="662" t="s">
        <v>5543</v>
      </c>
      <c r="C425" s="662" t="s">
        <v>5341</v>
      </c>
      <c r="D425" s="662" t="s">
        <v>5836</v>
      </c>
      <c r="E425" s="662" t="s">
        <v>5837</v>
      </c>
      <c r="F425" s="665">
        <v>3</v>
      </c>
      <c r="G425" s="665">
        <v>47676</v>
      </c>
      <c r="H425" s="665">
        <v>1</v>
      </c>
      <c r="I425" s="665">
        <v>15892</v>
      </c>
      <c r="J425" s="665">
        <v>9</v>
      </c>
      <c r="K425" s="665">
        <v>143028</v>
      </c>
      <c r="L425" s="665">
        <v>3</v>
      </c>
      <c r="M425" s="665">
        <v>15892</v>
      </c>
      <c r="N425" s="665">
        <v>5</v>
      </c>
      <c r="O425" s="665">
        <v>79460</v>
      </c>
      <c r="P425" s="678">
        <v>1.6666666666666667</v>
      </c>
      <c r="Q425" s="666">
        <v>15892</v>
      </c>
    </row>
    <row r="426" spans="1:17" ht="14.4" customHeight="1" x14ac:dyDescent="0.3">
      <c r="A426" s="661" t="s">
        <v>542</v>
      </c>
      <c r="B426" s="662" t="s">
        <v>5543</v>
      </c>
      <c r="C426" s="662" t="s">
        <v>5341</v>
      </c>
      <c r="D426" s="662" t="s">
        <v>5720</v>
      </c>
      <c r="E426" s="662" t="s">
        <v>5838</v>
      </c>
      <c r="F426" s="665"/>
      <c r="G426" s="665"/>
      <c r="H426" s="665"/>
      <c r="I426" s="665"/>
      <c r="J426" s="665">
        <v>0.4</v>
      </c>
      <c r="K426" s="665">
        <v>1916.24</v>
      </c>
      <c r="L426" s="665"/>
      <c r="M426" s="665">
        <v>4790.5999999999995</v>
      </c>
      <c r="N426" s="665"/>
      <c r="O426" s="665"/>
      <c r="P426" s="678"/>
      <c r="Q426" s="666"/>
    </row>
    <row r="427" spans="1:17" ht="14.4" customHeight="1" x14ac:dyDescent="0.3">
      <c r="A427" s="661" t="s">
        <v>542</v>
      </c>
      <c r="B427" s="662" t="s">
        <v>5543</v>
      </c>
      <c r="C427" s="662" t="s">
        <v>5341</v>
      </c>
      <c r="D427" s="662" t="s">
        <v>5324</v>
      </c>
      <c r="E427" s="662" t="s">
        <v>5696</v>
      </c>
      <c r="F427" s="665"/>
      <c r="G427" s="665"/>
      <c r="H427" s="665"/>
      <c r="I427" s="665"/>
      <c r="J427" s="665"/>
      <c r="K427" s="665"/>
      <c r="L427" s="665"/>
      <c r="M427" s="665"/>
      <c r="N427" s="665">
        <v>0.1</v>
      </c>
      <c r="O427" s="665">
        <v>2089.3000000000002</v>
      </c>
      <c r="P427" s="678"/>
      <c r="Q427" s="666">
        <v>20893</v>
      </c>
    </row>
    <row r="428" spans="1:17" ht="14.4" customHeight="1" x14ac:dyDescent="0.3">
      <c r="A428" s="661" t="s">
        <v>542</v>
      </c>
      <c r="B428" s="662" t="s">
        <v>5543</v>
      </c>
      <c r="C428" s="662" t="s">
        <v>5341</v>
      </c>
      <c r="D428" s="662" t="s">
        <v>5839</v>
      </c>
      <c r="E428" s="662" t="s">
        <v>5840</v>
      </c>
      <c r="F428" s="665"/>
      <c r="G428" s="665"/>
      <c r="H428" s="665"/>
      <c r="I428" s="665"/>
      <c r="J428" s="665">
        <v>1</v>
      </c>
      <c r="K428" s="665">
        <v>170.3</v>
      </c>
      <c r="L428" s="665"/>
      <c r="M428" s="665">
        <v>170.3</v>
      </c>
      <c r="N428" s="665"/>
      <c r="O428" s="665"/>
      <c r="P428" s="678"/>
      <c r="Q428" s="666"/>
    </row>
    <row r="429" spans="1:17" ht="14.4" customHeight="1" x14ac:dyDescent="0.3">
      <c r="A429" s="661" t="s">
        <v>542</v>
      </c>
      <c r="B429" s="662" t="s">
        <v>5543</v>
      </c>
      <c r="C429" s="662" t="s">
        <v>5341</v>
      </c>
      <c r="D429" s="662" t="s">
        <v>5841</v>
      </c>
      <c r="E429" s="662" t="s">
        <v>5842</v>
      </c>
      <c r="F429" s="665"/>
      <c r="G429" s="665"/>
      <c r="H429" s="665"/>
      <c r="I429" s="665"/>
      <c r="J429" s="665">
        <v>1</v>
      </c>
      <c r="K429" s="665">
        <v>96.6</v>
      </c>
      <c r="L429" s="665"/>
      <c r="M429" s="665">
        <v>96.6</v>
      </c>
      <c r="N429" s="665"/>
      <c r="O429" s="665"/>
      <c r="P429" s="678"/>
      <c r="Q429" s="666"/>
    </row>
    <row r="430" spans="1:17" ht="14.4" customHeight="1" x14ac:dyDescent="0.3">
      <c r="A430" s="661" t="s">
        <v>542</v>
      </c>
      <c r="B430" s="662" t="s">
        <v>5543</v>
      </c>
      <c r="C430" s="662" t="s">
        <v>5341</v>
      </c>
      <c r="D430" s="662" t="s">
        <v>5843</v>
      </c>
      <c r="E430" s="662" t="s">
        <v>5844</v>
      </c>
      <c r="F430" s="665">
        <v>1</v>
      </c>
      <c r="G430" s="665">
        <v>5924.89</v>
      </c>
      <c r="H430" s="665">
        <v>1</v>
      </c>
      <c r="I430" s="665">
        <v>5924.89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542</v>
      </c>
      <c r="B431" s="662" t="s">
        <v>5543</v>
      </c>
      <c r="C431" s="662" t="s">
        <v>5341</v>
      </c>
      <c r="D431" s="662" t="s">
        <v>5845</v>
      </c>
      <c r="E431" s="662" t="s">
        <v>5846</v>
      </c>
      <c r="F431" s="665">
        <v>133</v>
      </c>
      <c r="G431" s="665">
        <v>1745644.95</v>
      </c>
      <c r="H431" s="665">
        <v>1</v>
      </c>
      <c r="I431" s="665">
        <v>13125.15</v>
      </c>
      <c r="J431" s="665">
        <v>162</v>
      </c>
      <c r="K431" s="665">
        <v>2125274.3000000003</v>
      </c>
      <c r="L431" s="665">
        <v>1.2174722586056232</v>
      </c>
      <c r="M431" s="665">
        <v>13118.977160493829</v>
      </c>
      <c r="N431" s="665">
        <v>231</v>
      </c>
      <c r="O431" s="665">
        <v>3031909.65</v>
      </c>
      <c r="P431" s="678">
        <v>1.736842105263158</v>
      </c>
      <c r="Q431" s="666">
        <v>13125.15</v>
      </c>
    </row>
    <row r="432" spans="1:17" ht="14.4" customHeight="1" x14ac:dyDescent="0.3">
      <c r="A432" s="661" t="s">
        <v>542</v>
      </c>
      <c r="B432" s="662" t="s">
        <v>5543</v>
      </c>
      <c r="C432" s="662" t="s">
        <v>5341</v>
      </c>
      <c r="D432" s="662" t="s">
        <v>5847</v>
      </c>
      <c r="E432" s="662" t="s">
        <v>5848</v>
      </c>
      <c r="F432" s="665">
        <v>266</v>
      </c>
      <c r="G432" s="665">
        <v>2945777.1</v>
      </c>
      <c r="H432" s="665">
        <v>1</v>
      </c>
      <c r="I432" s="665">
        <v>11074.35</v>
      </c>
      <c r="J432" s="665">
        <v>319</v>
      </c>
      <c r="K432" s="665">
        <v>3532717.6500000004</v>
      </c>
      <c r="L432" s="665">
        <v>1.1992481203007519</v>
      </c>
      <c r="M432" s="665">
        <v>11074.35</v>
      </c>
      <c r="N432" s="665">
        <v>236</v>
      </c>
      <c r="O432" s="665">
        <v>2613546.6</v>
      </c>
      <c r="P432" s="678">
        <v>0.88721804511278191</v>
      </c>
      <c r="Q432" s="666">
        <v>11074.35</v>
      </c>
    </row>
    <row r="433" spans="1:17" ht="14.4" customHeight="1" x14ac:dyDescent="0.3">
      <c r="A433" s="661" t="s">
        <v>542</v>
      </c>
      <c r="B433" s="662" t="s">
        <v>5543</v>
      </c>
      <c r="C433" s="662" t="s">
        <v>5341</v>
      </c>
      <c r="D433" s="662" t="s">
        <v>5849</v>
      </c>
      <c r="E433" s="662" t="s">
        <v>5850</v>
      </c>
      <c r="F433" s="665">
        <v>266</v>
      </c>
      <c r="G433" s="665">
        <v>2400261.6399999997</v>
      </c>
      <c r="H433" s="665">
        <v>1</v>
      </c>
      <c r="I433" s="665">
        <v>9023.5399999999991</v>
      </c>
      <c r="J433" s="665">
        <v>319</v>
      </c>
      <c r="K433" s="665">
        <v>2878509.26</v>
      </c>
      <c r="L433" s="665">
        <v>1.1992481203007519</v>
      </c>
      <c r="M433" s="665">
        <v>9023.5399999999991</v>
      </c>
      <c r="N433" s="665">
        <v>236</v>
      </c>
      <c r="O433" s="665">
        <v>2129555.44</v>
      </c>
      <c r="P433" s="678">
        <v>0.88721804511278202</v>
      </c>
      <c r="Q433" s="666">
        <v>9023.5399999999991</v>
      </c>
    </row>
    <row r="434" spans="1:17" ht="14.4" customHeight="1" x14ac:dyDescent="0.3">
      <c r="A434" s="661" t="s">
        <v>542</v>
      </c>
      <c r="B434" s="662" t="s">
        <v>5543</v>
      </c>
      <c r="C434" s="662" t="s">
        <v>5341</v>
      </c>
      <c r="D434" s="662" t="s">
        <v>5851</v>
      </c>
      <c r="E434" s="662" t="s">
        <v>5852</v>
      </c>
      <c r="F434" s="665">
        <v>132</v>
      </c>
      <c r="G434" s="665">
        <v>1191107.28</v>
      </c>
      <c r="H434" s="665">
        <v>1</v>
      </c>
      <c r="I434" s="665">
        <v>9023.5400000000009</v>
      </c>
      <c r="J434" s="665">
        <v>158</v>
      </c>
      <c r="K434" s="665">
        <v>1425719.3199999998</v>
      </c>
      <c r="L434" s="665">
        <v>1.1969696969696968</v>
      </c>
      <c r="M434" s="665">
        <v>9023.5399999999991</v>
      </c>
      <c r="N434" s="665">
        <v>203</v>
      </c>
      <c r="O434" s="665">
        <v>1831778.62</v>
      </c>
      <c r="P434" s="678">
        <v>1.5378787878787878</v>
      </c>
      <c r="Q434" s="666">
        <v>9023.5400000000009</v>
      </c>
    </row>
    <row r="435" spans="1:17" ht="14.4" customHeight="1" x14ac:dyDescent="0.3">
      <c r="A435" s="661" t="s">
        <v>542</v>
      </c>
      <c r="B435" s="662" t="s">
        <v>5543</v>
      </c>
      <c r="C435" s="662" t="s">
        <v>5341</v>
      </c>
      <c r="D435" s="662" t="s">
        <v>5853</v>
      </c>
      <c r="E435" s="662" t="s">
        <v>5854</v>
      </c>
      <c r="F435" s="665">
        <v>264</v>
      </c>
      <c r="G435" s="665">
        <v>216564.48000000001</v>
      </c>
      <c r="H435" s="665">
        <v>1</v>
      </c>
      <c r="I435" s="665">
        <v>820.32</v>
      </c>
      <c r="J435" s="665">
        <v>322</v>
      </c>
      <c r="K435" s="665">
        <v>264143.04000000004</v>
      </c>
      <c r="L435" s="665">
        <v>1.2196969696969697</v>
      </c>
      <c r="M435" s="665">
        <v>820.32000000000016</v>
      </c>
      <c r="N435" s="665">
        <v>462</v>
      </c>
      <c r="O435" s="665">
        <v>378987.84</v>
      </c>
      <c r="P435" s="678">
        <v>1.75</v>
      </c>
      <c r="Q435" s="666">
        <v>820.32</v>
      </c>
    </row>
    <row r="436" spans="1:17" ht="14.4" customHeight="1" x14ac:dyDescent="0.3">
      <c r="A436" s="661" t="s">
        <v>542</v>
      </c>
      <c r="B436" s="662" t="s">
        <v>5543</v>
      </c>
      <c r="C436" s="662" t="s">
        <v>5341</v>
      </c>
      <c r="D436" s="662" t="s">
        <v>5855</v>
      </c>
      <c r="E436" s="662" t="s">
        <v>5856</v>
      </c>
      <c r="F436" s="665">
        <v>399</v>
      </c>
      <c r="G436" s="665">
        <v>736442.28</v>
      </c>
      <c r="H436" s="665">
        <v>1</v>
      </c>
      <c r="I436" s="665">
        <v>1845.72</v>
      </c>
      <c r="J436" s="665">
        <v>480</v>
      </c>
      <c r="K436" s="665">
        <v>885945.59999999986</v>
      </c>
      <c r="L436" s="665">
        <v>1.2030075187969922</v>
      </c>
      <c r="M436" s="665">
        <v>1845.7199999999998</v>
      </c>
      <c r="N436" s="665">
        <v>665</v>
      </c>
      <c r="O436" s="665">
        <v>1227403.8</v>
      </c>
      <c r="P436" s="678">
        <v>1.6666666666666667</v>
      </c>
      <c r="Q436" s="666">
        <v>1845.72</v>
      </c>
    </row>
    <row r="437" spans="1:17" ht="14.4" customHeight="1" x14ac:dyDescent="0.3">
      <c r="A437" s="661" t="s">
        <v>542</v>
      </c>
      <c r="B437" s="662" t="s">
        <v>5543</v>
      </c>
      <c r="C437" s="662" t="s">
        <v>5341</v>
      </c>
      <c r="D437" s="662" t="s">
        <v>5857</v>
      </c>
      <c r="E437" s="662" t="s">
        <v>5858</v>
      </c>
      <c r="F437" s="665">
        <v>133</v>
      </c>
      <c r="G437" s="665">
        <v>160926.01</v>
      </c>
      <c r="H437" s="665">
        <v>1</v>
      </c>
      <c r="I437" s="665">
        <v>1209.97</v>
      </c>
      <c r="J437" s="665">
        <v>161</v>
      </c>
      <c r="K437" s="665">
        <v>194805.17</v>
      </c>
      <c r="L437" s="665">
        <v>1.2105263157894737</v>
      </c>
      <c r="M437" s="665">
        <v>1209.97</v>
      </c>
      <c r="N437" s="665">
        <v>231</v>
      </c>
      <c r="O437" s="665">
        <v>279503.07</v>
      </c>
      <c r="P437" s="678">
        <v>1.7368421052631577</v>
      </c>
      <c r="Q437" s="666">
        <v>1209.97</v>
      </c>
    </row>
    <row r="438" spans="1:17" ht="14.4" customHeight="1" x14ac:dyDescent="0.3">
      <c r="A438" s="661" t="s">
        <v>542</v>
      </c>
      <c r="B438" s="662" t="s">
        <v>5543</v>
      </c>
      <c r="C438" s="662" t="s">
        <v>5341</v>
      </c>
      <c r="D438" s="662" t="s">
        <v>5859</v>
      </c>
      <c r="E438" s="662" t="s">
        <v>5860</v>
      </c>
      <c r="F438" s="665">
        <v>133</v>
      </c>
      <c r="G438" s="665">
        <v>136378.20000000001</v>
      </c>
      <c r="H438" s="665">
        <v>1</v>
      </c>
      <c r="I438" s="665">
        <v>1025.4000000000001</v>
      </c>
      <c r="J438" s="665">
        <v>161</v>
      </c>
      <c r="K438" s="665">
        <v>165089.40000000002</v>
      </c>
      <c r="L438" s="665">
        <v>1.2105263157894737</v>
      </c>
      <c r="M438" s="665">
        <v>1025.4000000000001</v>
      </c>
      <c r="N438" s="665">
        <v>231</v>
      </c>
      <c r="O438" s="665">
        <v>236867.40000000002</v>
      </c>
      <c r="P438" s="678">
        <v>1.736842105263158</v>
      </c>
      <c r="Q438" s="666">
        <v>1025.4000000000001</v>
      </c>
    </row>
    <row r="439" spans="1:17" ht="14.4" customHeight="1" x14ac:dyDescent="0.3">
      <c r="A439" s="661" t="s">
        <v>542</v>
      </c>
      <c r="B439" s="662" t="s">
        <v>5543</v>
      </c>
      <c r="C439" s="662" t="s">
        <v>5341</v>
      </c>
      <c r="D439" s="662" t="s">
        <v>1242</v>
      </c>
      <c r="E439" s="662" t="s">
        <v>5861</v>
      </c>
      <c r="F439" s="665">
        <v>1</v>
      </c>
      <c r="G439" s="665">
        <v>98863.38</v>
      </c>
      <c r="H439" s="665">
        <v>1</v>
      </c>
      <c r="I439" s="665">
        <v>98863.38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542</v>
      </c>
      <c r="B440" s="662" t="s">
        <v>5543</v>
      </c>
      <c r="C440" s="662" t="s">
        <v>5341</v>
      </c>
      <c r="D440" s="662" t="s">
        <v>5378</v>
      </c>
      <c r="E440" s="662" t="s">
        <v>5379</v>
      </c>
      <c r="F440" s="665">
        <v>1</v>
      </c>
      <c r="G440" s="665">
        <v>1697.56</v>
      </c>
      <c r="H440" s="665">
        <v>1</v>
      </c>
      <c r="I440" s="665">
        <v>1697.56</v>
      </c>
      <c r="J440" s="665"/>
      <c r="K440" s="665"/>
      <c r="L440" s="665"/>
      <c r="M440" s="665"/>
      <c r="N440" s="665">
        <v>6</v>
      </c>
      <c r="O440" s="665">
        <v>10185.359999999999</v>
      </c>
      <c r="P440" s="678">
        <v>5.9999999999999991</v>
      </c>
      <c r="Q440" s="666">
        <v>1697.5599999999997</v>
      </c>
    </row>
    <row r="441" spans="1:17" ht="14.4" customHeight="1" x14ac:dyDescent="0.3">
      <c r="A441" s="661" t="s">
        <v>542</v>
      </c>
      <c r="B441" s="662" t="s">
        <v>5543</v>
      </c>
      <c r="C441" s="662" t="s">
        <v>5341</v>
      </c>
      <c r="D441" s="662" t="s">
        <v>5604</v>
      </c>
      <c r="E441" s="662" t="s">
        <v>5605</v>
      </c>
      <c r="F441" s="665">
        <v>1</v>
      </c>
      <c r="G441" s="665">
        <v>521.9</v>
      </c>
      <c r="H441" s="665">
        <v>1</v>
      </c>
      <c r="I441" s="665">
        <v>521.9</v>
      </c>
      <c r="J441" s="665">
        <v>4</v>
      </c>
      <c r="K441" s="665">
        <v>2087.6</v>
      </c>
      <c r="L441" s="665">
        <v>4</v>
      </c>
      <c r="M441" s="665">
        <v>521.9</v>
      </c>
      <c r="N441" s="665"/>
      <c r="O441" s="665"/>
      <c r="P441" s="678"/>
      <c r="Q441" s="666"/>
    </row>
    <row r="442" spans="1:17" ht="14.4" customHeight="1" x14ac:dyDescent="0.3">
      <c r="A442" s="661" t="s">
        <v>542</v>
      </c>
      <c r="B442" s="662" t="s">
        <v>5543</v>
      </c>
      <c r="C442" s="662" t="s">
        <v>5341</v>
      </c>
      <c r="D442" s="662" t="s">
        <v>5862</v>
      </c>
      <c r="E442" s="662" t="s">
        <v>5863</v>
      </c>
      <c r="F442" s="665">
        <v>3</v>
      </c>
      <c r="G442" s="665">
        <v>45703.65</v>
      </c>
      <c r="H442" s="665">
        <v>1</v>
      </c>
      <c r="I442" s="665">
        <v>15234.550000000001</v>
      </c>
      <c r="J442" s="665">
        <v>4</v>
      </c>
      <c r="K442" s="665">
        <v>60938.2</v>
      </c>
      <c r="L442" s="665">
        <v>1.3333333333333333</v>
      </c>
      <c r="M442" s="665">
        <v>15234.55</v>
      </c>
      <c r="N442" s="665">
        <v>2</v>
      </c>
      <c r="O442" s="665">
        <v>30469.1</v>
      </c>
      <c r="P442" s="678">
        <v>0.66666666666666663</v>
      </c>
      <c r="Q442" s="666">
        <v>15234.55</v>
      </c>
    </row>
    <row r="443" spans="1:17" ht="14.4" customHeight="1" x14ac:dyDescent="0.3">
      <c r="A443" s="661" t="s">
        <v>542</v>
      </c>
      <c r="B443" s="662" t="s">
        <v>5543</v>
      </c>
      <c r="C443" s="662" t="s">
        <v>5341</v>
      </c>
      <c r="D443" s="662" t="s">
        <v>5864</v>
      </c>
      <c r="E443" s="662" t="s">
        <v>5865</v>
      </c>
      <c r="F443" s="665">
        <v>1</v>
      </c>
      <c r="G443" s="665">
        <v>18063.82</v>
      </c>
      <c r="H443" s="665">
        <v>1</v>
      </c>
      <c r="I443" s="665">
        <v>18063.82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542</v>
      </c>
      <c r="B444" s="662" t="s">
        <v>5543</v>
      </c>
      <c r="C444" s="662" t="s">
        <v>5341</v>
      </c>
      <c r="D444" s="662" t="s">
        <v>5866</v>
      </c>
      <c r="E444" s="662" t="s">
        <v>5867</v>
      </c>
      <c r="F444" s="665">
        <v>9</v>
      </c>
      <c r="G444" s="665">
        <v>238752</v>
      </c>
      <c r="H444" s="665">
        <v>1</v>
      </c>
      <c r="I444" s="665">
        <v>26528</v>
      </c>
      <c r="J444" s="665">
        <v>10</v>
      </c>
      <c r="K444" s="665">
        <v>265280</v>
      </c>
      <c r="L444" s="665">
        <v>1.1111111111111112</v>
      </c>
      <c r="M444" s="665">
        <v>26528</v>
      </c>
      <c r="N444" s="665">
        <v>4</v>
      </c>
      <c r="O444" s="665">
        <v>106112</v>
      </c>
      <c r="P444" s="678">
        <v>0.44444444444444442</v>
      </c>
      <c r="Q444" s="666">
        <v>26528</v>
      </c>
    </row>
    <row r="445" spans="1:17" ht="14.4" customHeight="1" x14ac:dyDescent="0.3">
      <c r="A445" s="661" t="s">
        <v>542</v>
      </c>
      <c r="B445" s="662" t="s">
        <v>5543</v>
      </c>
      <c r="C445" s="662" t="s">
        <v>5341</v>
      </c>
      <c r="D445" s="662" t="s">
        <v>5868</v>
      </c>
      <c r="E445" s="662" t="s">
        <v>5869</v>
      </c>
      <c r="F445" s="665">
        <v>4</v>
      </c>
      <c r="G445" s="665">
        <v>32960</v>
      </c>
      <c r="H445" s="665">
        <v>1</v>
      </c>
      <c r="I445" s="665">
        <v>8240</v>
      </c>
      <c r="J445" s="665">
        <v>1</v>
      </c>
      <c r="K445" s="665">
        <v>8240</v>
      </c>
      <c r="L445" s="665">
        <v>0.25</v>
      </c>
      <c r="M445" s="665">
        <v>8240</v>
      </c>
      <c r="N445" s="665">
        <v>1</v>
      </c>
      <c r="O445" s="665">
        <v>8240</v>
      </c>
      <c r="P445" s="678">
        <v>0.25</v>
      </c>
      <c r="Q445" s="666">
        <v>8240</v>
      </c>
    </row>
    <row r="446" spans="1:17" ht="14.4" customHeight="1" x14ac:dyDescent="0.3">
      <c r="A446" s="661" t="s">
        <v>542</v>
      </c>
      <c r="B446" s="662" t="s">
        <v>5543</v>
      </c>
      <c r="C446" s="662" t="s">
        <v>5341</v>
      </c>
      <c r="D446" s="662" t="s">
        <v>5380</v>
      </c>
      <c r="E446" s="662"/>
      <c r="F446" s="665">
        <v>1</v>
      </c>
      <c r="G446" s="665">
        <v>848.78</v>
      </c>
      <c r="H446" s="665">
        <v>1</v>
      </c>
      <c r="I446" s="665">
        <v>848.78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542</v>
      </c>
      <c r="B447" s="662" t="s">
        <v>5543</v>
      </c>
      <c r="C447" s="662" t="s">
        <v>5341</v>
      </c>
      <c r="D447" s="662" t="s">
        <v>5870</v>
      </c>
      <c r="E447" s="662" t="s">
        <v>5871</v>
      </c>
      <c r="F447" s="665">
        <v>4</v>
      </c>
      <c r="G447" s="665">
        <v>14094.56</v>
      </c>
      <c r="H447" s="665">
        <v>1</v>
      </c>
      <c r="I447" s="665">
        <v>3523.64</v>
      </c>
      <c r="J447" s="665">
        <v>7</v>
      </c>
      <c r="K447" s="665">
        <v>24665.48</v>
      </c>
      <c r="L447" s="665">
        <v>1.75</v>
      </c>
      <c r="M447" s="665">
        <v>3523.64</v>
      </c>
      <c r="N447" s="665">
        <v>4</v>
      </c>
      <c r="O447" s="665">
        <v>14094.56</v>
      </c>
      <c r="P447" s="678">
        <v>1</v>
      </c>
      <c r="Q447" s="666">
        <v>3523.64</v>
      </c>
    </row>
    <row r="448" spans="1:17" ht="14.4" customHeight="1" x14ac:dyDescent="0.3">
      <c r="A448" s="661" t="s">
        <v>542</v>
      </c>
      <c r="B448" s="662" t="s">
        <v>5543</v>
      </c>
      <c r="C448" s="662" t="s">
        <v>5341</v>
      </c>
      <c r="D448" s="662" t="s">
        <v>5872</v>
      </c>
      <c r="E448" s="662" t="s">
        <v>5873</v>
      </c>
      <c r="F448" s="665">
        <v>1</v>
      </c>
      <c r="G448" s="665">
        <v>5900.6</v>
      </c>
      <c r="H448" s="665">
        <v>1</v>
      </c>
      <c r="I448" s="665">
        <v>5900.6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542</v>
      </c>
      <c r="B449" s="662" t="s">
        <v>5543</v>
      </c>
      <c r="C449" s="662" t="s">
        <v>5341</v>
      </c>
      <c r="D449" s="662" t="s">
        <v>5874</v>
      </c>
      <c r="E449" s="662" t="s">
        <v>5875</v>
      </c>
      <c r="F449" s="665">
        <v>1</v>
      </c>
      <c r="G449" s="665">
        <v>14765</v>
      </c>
      <c r="H449" s="665">
        <v>1</v>
      </c>
      <c r="I449" s="665">
        <v>14765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542</v>
      </c>
      <c r="B450" s="662" t="s">
        <v>5543</v>
      </c>
      <c r="C450" s="662" t="s">
        <v>5341</v>
      </c>
      <c r="D450" s="662" t="s">
        <v>5876</v>
      </c>
      <c r="E450" s="662" t="s">
        <v>5877</v>
      </c>
      <c r="F450" s="665">
        <v>1</v>
      </c>
      <c r="G450" s="665">
        <v>2993.02</v>
      </c>
      <c r="H450" s="665">
        <v>1</v>
      </c>
      <c r="I450" s="665">
        <v>2993.02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542</v>
      </c>
      <c r="B451" s="662" t="s">
        <v>5543</v>
      </c>
      <c r="C451" s="662" t="s">
        <v>5341</v>
      </c>
      <c r="D451" s="662" t="s">
        <v>5382</v>
      </c>
      <c r="E451" s="662" t="s">
        <v>5383</v>
      </c>
      <c r="F451" s="665"/>
      <c r="G451" s="665"/>
      <c r="H451" s="665"/>
      <c r="I451" s="665"/>
      <c r="J451" s="665">
        <v>1</v>
      </c>
      <c r="K451" s="665">
        <v>1109.7</v>
      </c>
      <c r="L451" s="665"/>
      <c r="M451" s="665">
        <v>1109.7</v>
      </c>
      <c r="N451" s="665"/>
      <c r="O451" s="665"/>
      <c r="P451" s="678"/>
      <c r="Q451" s="666"/>
    </row>
    <row r="452" spans="1:17" ht="14.4" customHeight="1" x14ac:dyDescent="0.3">
      <c r="A452" s="661" t="s">
        <v>542</v>
      </c>
      <c r="B452" s="662" t="s">
        <v>5543</v>
      </c>
      <c r="C452" s="662" t="s">
        <v>5341</v>
      </c>
      <c r="D452" s="662" t="s">
        <v>5878</v>
      </c>
      <c r="E452" s="662" t="s">
        <v>5879</v>
      </c>
      <c r="F452" s="665"/>
      <c r="G452" s="665"/>
      <c r="H452" s="665"/>
      <c r="I452" s="665"/>
      <c r="J452" s="665">
        <v>1</v>
      </c>
      <c r="K452" s="665">
        <v>1109.7</v>
      </c>
      <c r="L452" s="665"/>
      <c r="M452" s="665">
        <v>1109.7</v>
      </c>
      <c r="N452" s="665"/>
      <c r="O452" s="665"/>
      <c r="P452" s="678"/>
      <c r="Q452" s="666"/>
    </row>
    <row r="453" spans="1:17" ht="14.4" customHeight="1" x14ac:dyDescent="0.3">
      <c r="A453" s="661" t="s">
        <v>542</v>
      </c>
      <c r="B453" s="662" t="s">
        <v>5543</v>
      </c>
      <c r="C453" s="662" t="s">
        <v>5341</v>
      </c>
      <c r="D453" s="662" t="s">
        <v>5880</v>
      </c>
      <c r="E453" s="662" t="s">
        <v>5881</v>
      </c>
      <c r="F453" s="665"/>
      <c r="G453" s="665"/>
      <c r="H453" s="665"/>
      <c r="I453" s="665"/>
      <c r="J453" s="665">
        <v>1</v>
      </c>
      <c r="K453" s="665">
        <v>13939.2</v>
      </c>
      <c r="L453" s="665"/>
      <c r="M453" s="665">
        <v>13939.2</v>
      </c>
      <c r="N453" s="665"/>
      <c r="O453" s="665"/>
      <c r="P453" s="678"/>
      <c r="Q453" s="666"/>
    </row>
    <row r="454" spans="1:17" ht="14.4" customHeight="1" x14ac:dyDescent="0.3">
      <c r="A454" s="661" t="s">
        <v>542</v>
      </c>
      <c r="B454" s="662" t="s">
        <v>5543</v>
      </c>
      <c r="C454" s="662" t="s">
        <v>5341</v>
      </c>
      <c r="D454" s="662" t="s">
        <v>5882</v>
      </c>
      <c r="E454" s="662" t="s">
        <v>5371</v>
      </c>
      <c r="F454" s="665"/>
      <c r="G454" s="665"/>
      <c r="H454" s="665"/>
      <c r="I454" s="665"/>
      <c r="J454" s="665">
        <v>1</v>
      </c>
      <c r="K454" s="665">
        <v>770</v>
      </c>
      <c r="L454" s="665"/>
      <c r="M454" s="665">
        <v>770</v>
      </c>
      <c r="N454" s="665"/>
      <c r="O454" s="665"/>
      <c r="P454" s="678"/>
      <c r="Q454" s="666"/>
    </row>
    <row r="455" spans="1:17" ht="14.4" customHeight="1" x14ac:dyDescent="0.3">
      <c r="A455" s="661" t="s">
        <v>542</v>
      </c>
      <c r="B455" s="662" t="s">
        <v>5543</v>
      </c>
      <c r="C455" s="662" t="s">
        <v>5341</v>
      </c>
      <c r="D455" s="662" t="s">
        <v>5883</v>
      </c>
      <c r="E455" s="662" t="s">
        <v>5884</v>
      </c>
      <c r="F455" s="665"/>
      <c r="G455" s="665"/>
      <c r="H455" s="665"/>
      <c r="I455" s="665"/>
      <c r="J455" s="665"/>
      <c r="K455" s="665"/>
      <c r="L455" s="665"/>
      <c r="M455" s="665"/>
      <c r="N455" s="665">
        <v>18</v>
      </c>
      <c r="O455" s="665">
        <v>81900</v>
      </c>
      <c r="P455" s="678"/>
      <c r="Q455" s="666">
        <v>4550</v>
      </c>
    </row>
    <row r="456" spans="1:17" ht="14.4" customHeight="1" x14ac:dyDescent="0.3">
      <c r="A456" s="661" t="s">
        <v>542</v>
      </c>
      <c r="B456" s="662" t="s">
        <v>5543</v>
      </c>
      <c r="C456" s="662" t="s">
        <v>5341</v>
      </c>
      <c r="D456" s="662" t="s">
        <v>5386</v>
      </c>
      <c r="E456" s="662" t="s">
        <v>5387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1316.18</v>
      </c>
      <c r="P456" s="678"/>
      <c r="Q456" s="666">
        <v>1316.18</v>
      </c>
    </row>
    <row r="457" spans="1:17" ht="14.4" customHeight="1" x14ac:dyDescent="0.3">
      <c r="A457" s="661" t="s">
        <v>542</v>
      </c>
      <c r="B457" s="662" t="s">
        <v>5543</v>
      </c>
      <c r="C457" s="662" t="s">
        <v>5341</v>
      </c>
      <c r="D457" s="662" t="s">
        <v>5885</v>
      </c>
      <c r="E457" s="662" t="s">
        <v>5886</v>
      </c>
      <c r="F457" s="665"/>
      <c r="G457" s="665"/>
      <c r="H457" s="665"/>
      <c r="I457" s="665"/>
      <c r="J457" s="665"/>
      <c r="K457" s="665"/>
      <c r="L457" s="665"/>
      <c r="M457" s="665"/>
      <c r="N457" s="665">
        <v>1</v>
      </c>
      <c r="O457" s="665">
        <v>9851.7000000000007</v>
      </c>
      <c r="P457" s="678"/>
      <c r="Q457" s="666">
        <v>9851.7000000000007</v>
      </c>
    </row>
    <row r="458" spans="1:17" ht="14.4" customHeight="1" x14ac:dyDescent="0.3">
      <c r="A458" s="661" t="s">
        <v>542</v>
      </c>
      <c r="B458" s="662" t="s">
        <v>5543</v>
      </c>
      <c r="C458" s="662" t="s">
        <v>5341</v>
      </c>
      <c r="D458" s="662" t="s">
        <v>5887</v>
      </c>
      <c r="E458" s="662" t="s">
        <v>5888</v>
      </c>
      <c r="F458" s="665">
        <v>1</v>
      </c>
      <c r="G458" s="665">
        <v>9027</v>
      </c>
      <c r="H458" s="665">
        <v>1</v>
      </c>
      <c r="I458" s="665">
        <v>9027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542</v>
      </c>
      <c r="B459" s="662" t="s">
        <v>5543</v>
      </c>
      <c r="C459" s="662" t="s">
        <v>5341</v>
      </c>
      <c r="D459" s="662" t="s">
        <v>5889</v>
      </c>
      <c r="E459" s="662" t="s">
        <v>5890</v>
      </c>
      <c r="F459" s="665"/>
      <c r="G459" s="665"/>
      <c r="H459" s="665"/>
      <c r="I459" s="665"/>
      <c r="J459" s="665"/>
      <c r="K459" s="665"/>
      <c r="L459" s="665"/>
      <c r="M459" s="665"/>
      <c r="N459" s="665">
        <v>5</v>
      </c>
      <c r="O459" s="665">
        <v>40490.199999999997</v>
      </c>
      <c r="P459" s="678"/>
      <c r="Q459" s="666">
        <v>8098.0399999999991</v>
      </c>
    </row>
    <row r="460" spans="1:17" ht="14.4" customHeight="1" x14ac:dyDescent="0.3">
      <c r="A460" s="661" t="s">
        <v>542</v>
      </c>
      <c r="B460" s="662" t="s">
        <v>5543</v>
      </c>
      <c r="C460" s="662" t="s">
        <v>5341</v>
      </c>
      <c r="D460" s="662" t="s">
        <v>5891</v>
      </c>
      <c r="E460" s="662" t="s">
        <v>5892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4500</v>
      </c>
      <c r="P460" s="678"/>
      <c r="Q460" s="666">
        <v>4500</v>
      </c>
    </row>
    <row r="461" spans="1:17" ht="14.4" customHeight="1" x14ac:dyDescent="0.3">
      <c r="A461" s="661" t="s">
        <v>542</v>
      </c>
      <c r="B461" s="662" t="s">
        <v>5543</v>
      </c>
      <c r="C461" s="662" t="s">
        <v>5341</v>
      </c>
      <c r="D461" s="662" t="s">
        <v>5893</v>
      </c>
      <c r="E461" s="662" t="s">
        <v>5894</v>
      </c>
      <c r="F461" s="665"/>
      <c r="G461" s="665"/>
      <c r="H461" s="665"/>
      <c r="I461" s="665"/>
      <c r="J461" s="665">
        <v>2</v>
      </c>
      <c r="K461" s="665">
        <v>2100</v>
      </c>
      <c r="L461" s="665"/>
      <c r="M461" s="665">
        <v>1050</v>
      </c>
      <c r="N461" s="665">
        <v>2</v>
      </c>
      <c r="O461" s="665">
        <v>2100</v>
      </c>
      <c r="P461" s="678"/>
      <c r="Q461" s="666">
        <v>1050</v>
      </c>
    </row>
    <row r="462" spans="1:17" ht="14.4" customHeight="1" x14ac:dyDescent="0.3">
      <c r="A462" s="661" t="s">
        <v>542</v>
      </c>
      <c r="B462" s="662" t="s">
        <v>5543</v>
      </c>
      <c r="C462" s="662" t="s">
        <v>5341</v>
      </c>
      <c r="D462" s="662" t="s">
        <v>5895</v>
      </c>
      <c r="E462" s="662" t="s">
        <v>5896</v>
      </c>
      <c r="F462" s="665"/>
      <c r="G462" s="665"/>
      <c r="H462" s="665"/>
      <c r="I462" s="665"/>
      <c r="J462" s="665">
        <v>2</v>
      </c>
      <c r="K462" s="665">
        <v>402.1</v>
      </c>
      <c r="L462" s="665"/>
      <c r="M462" s="665">
        <v>201.05</v>
      </c>
      <c r="N462" s="665"/>
      <c r="O462" s="665"/>
      <c r="P462" s="678"/>
      <c r="Q462" s="666"/>
    </row>
    <row r="463" spans="1:17" ht="14.4" customHeight="1" x14ac:dyDescent="0.3">
      <c r="A463" s="661" t="s">
        <v>542</v>
      </c>
      <c r="B463" s="662" t="s">
        <v>5543</v>
      </c>
      <c r="C463" s="662" t="s">
        <v>5341</v>
      </c>
      <c r="D463" s="662" t="s">
        <v>5897</v>
      </c>
      <c r="E463" s="662" t="s">
        <v>5898</v>
      </c>
      <c r="F463" s="665">
        <v>1</v>
      </c>
      <c r="G463" s="665">
        <v>7800</v>
      </c>
      <c r="H463" s="665">
        <v>1</v>
      </c>
      <c r="I463" s="665">
        <v>7800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542</v>
      </c>
      <c r="B464" s="662" t="s">
        <v>5543</v>
      </c>
      <c r="C464" s="662" t="s">
        <v>5341</v>
      </c>
      <c r="D464" s="662" t="s">
        <v>5899</v>
      </c>
      <c r="E464" s="662" t="s">
        <v>5900</v>
      </c>
      <c r="F464" s="665"/>
      <c r="G464" s="665"/>
      <c r="H464" s="665"/>
      <c r="I464" s="665"/>
      <c r="J464" s="665"/>
      <c r="K464" s="665"/>
      <c r="L464" s="665"/>
      <c r="M464" s="665"/>
      <c r="N464" s="665">
        <v>2</v>
      </c>
      <c r="O464" s="665">
        <v>12411.4</v>
      </c>
      <c r="P464" s="678"/>
      <c r="Q464" s="666">
        <v>6205.7</v>
      </c>
    </row>
    <row r="465" spans="1:17" ht="14.4" customHeight="1" x14ac:dyDescent="0.3">
      <c r="A465" s="661" t="s">
        <v>542</v>
      </c>
      <c r="B465" s="662" t="s">
        <v>5543</v>
      </c>
      <c r="C465" s="662" t="s">
        <v>5308</v>
      </c>
      <c r="D465" s="662" t="s">
        <v>5388</v>
      </c>
      <c r="E465" s="662" t="s">
        <v>5389</v>
      </c>
      <c r="F465" s="665"/>
      <c r="G465" s="665"/>
      <c r="H465" s="665"/>
      <c r="I465" s="665"/>
      <c r="J465" s="665">
        <v>2</v>
      </c>
      <c r="K465" s="665">
        <v>560</v>
      </c>
      <c r="L465" s="665"/>
      <c r="M465" s="665">
        <v>280</v>
      </c>
      <c r="N465" s="665"/>
      <c r="O465" s="665"/>
      <c r="P465" s="678"/>
      <c r="Q465" s="666"/>
    </row>
    <row r="466" spans="1:17" ht="14.4" customHeight="1" x14ac:dyDescent="0.3">
      <c r="A466" s="661" t="s">
        <v>542</v>
      </c>
      <c r="B466" s="662" t="s">
        <v>5543</v>
      </c>
      <c r="C466" s="662" t="s">
        <v>5308</v>
      </c>
      <c r="D466" s="662" t="s">
        <v>5901</v>
      </c>
      <c r="E466" s="662" t="s">
        <v>5902</v>
      </c>
      <c r="F466" s="665">
        <v>97</v>
      </c>
      <c r="G466" s="665">
        <v>18182</v>
      </c>
      <c r="H466" s="665">
        <v>1</v>
      </c>
      <c r="I466" s="665">
        <v>187.44329896907217</v>
      </c>
      <c r="J466" s="665">
        <v>100</v>
      </c>
      <c r="K466" s="665">
        <v>18900</v>
      </c>
      <c r="L466" s="665">
        <v>1.0394896051039491</v>
      </c>
      <c r="M466" s="665">
        <v>189</v>
      </c>
      <c r="N466" s="665">
        <v>105</v>
      </c>
      <c r="O466" s="665">
        <v>20463</v>
      </c>
      <c r="P466" s="678">
        <v>1.1254537454625453</v>
      </c>
      <c r="Q466" s="666">
        <v>194.88571428571427</v>
      </c>
    </row>
    <row r="467" spans="1:17" ht="14.4" customHeight="1" x14ac:dyDescent="0.3">
      <c r="A467" s="661" t="s">
        <v>542</v>
      </c>
      <c r="B467" s="662" t="s">
        <v>5543</v>
      </c>
      <c r="C467" s="662" t="s">
        <v>5308</v>
      </c>
      <c r="D467" s="662" t="s">
        <v>5903</v>
      </c>
      <c r="E467" s="662" t="s">
        <v>5904</v>
      </c>
      <c r="F467" s="665">
        <v>5</v>
      </c>
      <c r="G467" s="665">
        <v>10293</v>
      </c>
      <c r="H467" s="665">
        <v>1</v>
      </c>
      <c r="I467" s="665">
        <v>2058.6</v>
      </c>
      <c r="J467" s="665">
        <v>2</v>
      </c>
      <c r="K467" s="665">
        <v>4146</v>
      </c>
      <c r="L467" s="665">
        <v>0.40279801807053339</v>
      </c>
      <c r="M467" s="665">
        <v>2073</v>
      </c>
      <c r="N467" s="665">
        <v>1</v>
      </c>
      <c r="O467" s="665">
        <v>2145</v>
      </c>
      <c r="P467" s="678">
        <v>0.20839405421160012</v>
      </c>
      <c r="Q467" s="666">
        <v>2145</v>
      </c>
    </row>
    <row r="468" spans="1:17" ht="14.4" customHeight="1" x14ac:dyDescent="0.3">
      <c r="A468" s="661" t="s">
        <v>542</v>
      </c>
      <c r="B468" s="662" t="s">
        <v>5543</v>
      </c>
      <c r="C468" s="662" t="s">
        <v>5308</v>
      </c>
      <c r="D468" s="662" t="s">
        <v>5905</v>
      </c>
      <c r="E468" s="662" t="s">
        <v>5906</v>
      </c>
      <c r="F468" s="665"/>
      <c r="G468" s="665"/>
      <c r="H468" s="665"/>
      <c r="I468" s="665"/>
      <c r="J468" s="665">
        <v>2</v>
      </c>
      <c r="K468" s="665">
        <v>3260</v>
      </c>
      <c r="L468" s="665"/>
      <c r="M468" s="665">
        <v>1630</v>
      </c>
      <c r="N468" s="665"/>
      <c r="O468" s="665"/>
      <c r="P468" s="678"/>
      <c r="Q468" s="666"/>
    </row>
    <row r="469" spans="1:17" ht="14.4" customHeight="1" x14ac:dyDescent="0.3">
      <c r="A469" s="661" t="s">
        <v>542</v>
      </c>
      <c r="B469" s="662" t="s">
        <v>5543</v>
      </c>
      <c r="C469" s="662" t="s">
        <v>5308</v>
      </c>
      <c r="D469" s="662" t="s">
        <v>5907</v>
      </c>
      <c r="E469" s="662" t="s">
        <v>5908</v>
      </c>
      <c r="F469" s="665">
        <v>7</v>
      </c>
      <c r="G469" s="665">
        <v>36036</v>
      </c>
      <c r="H469" s="665">
        <v>1</v>
      </c>
      <c r="I469" s="665">
        <v>5148</v>
      </c>
      <c r="J469" s="665">
        <v>41</v>
      </c>
      <c r="K469" s="665">
        <v>211068</v>
      </c>
      <c r="L469" s="665">
        <v>5.8571428571428568</v>
      </c>
      <c r="M469" s="665">
        <v>5148</v>
      </c>
      <c r="N469" s="665">
        <v>10</v>
      </c>
      <c r="O469" s="665">
        <v>51480</v>
      </c>
      <c r="P469" s="678">
        <v>1.4285714285714286</v>
      </c>
      <c r="Q469" s="666">
        <v>5148</v>
      </c>
    </row>
    <row r="470" spans="1:17" ht="14.4" customHeight="1" x14ac:dyDescent="0.3">
      <c r="A470" s="661" t="s">
        <v>542</v>
      </c>
      <c r="B470" s="662" t="s">
        <v>5543</v>
      </c>
      <c r="C470" s="662" t="s">
        <v>5308</v>
      </c>
      <c r="D470" s="662" t="s">
        <v>5909</v>
      </c>
      <c r="E470" s="662" t="s">
        <v>5910</v>
      </c>
      <c r="F470" s="665"/>
      <c r="G470" s="665"/>
      <c r="H470" s="665"/>
      <c r="I470" s="665"/>
      <c r="J470" s="665"/>
      <c r="K470" s="665"/>
      <c r="L470" s="665"/>
      <c r="M470" s="665"/>
      <c r="N470" s="665">
        <v>1</v>
      </c>
      <c r="O470" s="665">
        <v>709</v>
      </c>
      <c r="P470" s="678"/>
      <c r="Q470" s="666">
        <v>709</v>
      </c>
    </row>
    <row r="471" spans="1:17" ht="14.4" customHeight="1" x14ac:dyDescent="0.3">
      <c r="A471" s="661" t="s">
        <v>542</v>
      </c>
      <c r="B471" s="662" t="s">
        <v>5543</v>
      </c>
      <c r="C471" s="662" t="s">
        <v>5308</v>
      </c>
      <c r="D471" s="662" t="s">
        <v>5406</v>
      </c>
      <c r="E471" s="662" t="s">
        <v>5407</v>
      </c>
      <c r="F471" s="665">
        <v>1950</v>
      </c>
      <c r="G471" s="665">
        <v>455414</v>
      </c>
      <c r="H471" s="665">
        <v>1</v>
      </c>
      <c r="I471" s="665">
        <v>233.54564102564103</v>
      </c>
      <c r="J471" s="665">
        <v>2072</v>
      </c>
      <c r="K471" s="665">
        <v>486920</v>
      </c>
      <c r="L471" s="665">
        <v>1.0691810089281402</v>
      </c>
      <c r="M471" s="665">
        <v>235</v>
      </c>
      <c r="N471" s="665">
        <v>2025</v>
      </c>
      <c r="O471" s="665">
        <v>508259</v>
      </c>
      <c r="P471" s="678">
        <v>1.1160372759730706</v>
      </c>
      <c r="Q471" s="666">
        <v>250.9920987654321</v>
      </c>
    </row>
    <row r="472" spans="1:17" ht="14.4" customHeight="1" x14ac:dyDescent="0.3">
      <c r="A472" s="661" t="s">
        <v>542</v>
      </c>
      <c r="B472" s="662" t="s">
        <v>5543</v>
      </c>
      <c r="C472" s="662" t="s">
        <v>5308</v>
      </c>
      <c r="D472" s="662" t="s">
        <v>5697</v>
      </c>
      <c r="E472" s="662" t="s">
        <v>5698</v>
      </c>
      <c r="F472" s="665">
        <v>22</v>
      </c>
      <c r="G472" s="665">
        <v>2208194.44</v>
      </c>
      <c r="H472" s="665">
        <v>1</v>
      </c>
      <c r="I472" s="665">
        <v>100372.47454545455</v>
      </c>
      <c r="J472" s="665">
        <v>19</v>
      </c>
      <c r="K472" s="665">
        <v>1475666.68</v>
      </c>
      <c r="L472" s="665">
        <v>0.66826845193940443</v>
      </c>
      <c r="M472" s="665">
        <v>77666.667368421055</v>
      </c>
      <c r="N472" s="665">
        <v>26</v>
      </c>
      <c r="O472" s="665">
        <v>2022222.2300000002</v>
      </c>
      <c r="P472" s="678">
        <v>0.91578087208660863</v>
      </c>
      <c r="Q472" s="666">
        <v>77777.778076923089</v>
      </c>
    </row>
    <row r="473" spans="1:17" ht="14.4" customHeight="1" x14ac:dyDescent="0.3">
      <c r="A473" s="661" t="s">
        <v>542</v>
      </c>
      <c r="B473" s="662" t="s">
        <v>5543</v>
      </c>
      <c r="C473" s="662" t="s">
        <v>5308</v>
      </c>
      <c r="D473" s="662" t="s">
        <v>5410</v>
      </c>
      <c r="E473" s="662" t="s">
        <v>5411</v>
      </c>
      <c r="F473" s="665">
        <v>3</v>
      </c>
      <c r="G473" s="665">
        <v>879</v>
      </c>
      <c r="H473" s="665">
        <v>1</v>
      </c>
      <c r="I473" s="665">
        <v>293</v>
      </c>
      <c r="J473" s="665">
        <v>5</v>
      </c>
      <c r="K473" s="665">
        <v>1490</v>
      </c>
      <c r="L473" s="665">
        <v>1.6951080773606371</v>
      </c>
      <c r="M473" s="665">
        <v>298</v>
      </c>
      <c r="N473" s="665">
        <v>2</v>
      </c>
      <c r="O473" s="665">
        <v>620</v>
      </c>
      <c r="P473" s="678">
        <v>0.70534698521046646</v>
      </c>
      <c r="Q473" s="666">
        <v>310</v>
      </c>
    </row>
    <row r="474" spans="1:17" ht="14.4" customHeight="1" x14ac:dyDescent="0.3">
      <c r="A474" s="661" t="s">
        <v>542</v>
      </c>
      <c r="B474" s="662" t="s">
        <v>5543</v>
      </c>
      <c r="C474" s="662" t="s">
        <v>5308</v>
      </c>
      <c r="D474" s="662" t="s">
        <v>5412</v>
      </c>
      <c r="E474" s="662" t="s">
        <v>5413</v>
      </c>
      <c r="F474" s="665">
        <v>6</v>
      </c>
      <c r="G474" s="665">
        <v>9252</v>
      </c>
      <c r="H474" s="665">
        <v>1</v>
      </c>
      <c r="I474" s="665">
        <v>1542</v>
      </c>
      <c r="J474" s="665">
        <v>2</v>
      </c>
      <c r="K474" s="665">
        <v>3090</v>
      </c>
      <c r="L474" s="665">
        <v>0.33398184176394291</v>
      </c>
      <c r="M474" s="665">
        <v>1545</v>
      </c>
      <c r="N474" s="665"/>
      <c r="O474" s="665"/>
      <c r="P474" s="678"/>
      <c r="Q474" s="666"/>
    </row>
    <row r="475" spans="1:17" ht="14.4" customHeight="1" x14ac:dyDescent="0.3">
      <c r="A475" s="661" t="s">
        <v>542</v>
      </c>
      <c r="B475" s="662" t="s">
        <v>5543</v>
      </c>
      <c r="C475" s="662" t="s">
        <v>5308</v>
      </c>
      <c r="D475" s="662" t="s">
        <v>5414</v>
      </c>
      <c r="E475" s="662" t="s">
        <v>5415</v>
      </c>
      <c r="F475" s="665">
        <v>1</v>
      </c>
      <c r="G475" s="665">
        <v>191</v>
      </c>
      <c r="H475" s="665">
        <v>1</v>
      </c>
      <c r="I475" s="665">
        <v>191</v>
      </c>
      <c r="J475" s="665">
        <v>5</v>
      </c>
      <c r="K475" s="665">
        <v>960</v>
      </c>
      <c r="L475" s="665">
        <v>5.0261780104712042</v>
      </c>
      <c r="M475" s="665">
        <v>192</v>
      </c>
      <c r="N475" s="665">
        <v>1</v>
      </c>
      <c r="O475" s="665">
        <v>198</v>
      </c>
      <c r="P475" s="678">
        <v>1.036649214659686</v>
      </c>
      <c r="Q475" s="666">
        <v>198</v>
      </c>
    </row>
    <row r="476" spans="1:17" ht="14.4" customHeight="1" x14ac:dyDescent="0.3">
      <c r="A476" s="661" t="s">
        <v>542</v>
      </c>
      <c r="B476" s="662" t="s">
        <v>5543</v>
      </c>
      <c r="C476" s="662" t="s">
        <v>5308</v>
      </c>
      <c r="D476" s="662" t="s">
        <v>5416</v>
      </c>
      <c r="E476" s="662" t="s">
        <v>5417</v>
      </c>
      <c r="F476" s="665">
        <v>29</v>
      </c>
      <c r="G476" s="665">
        <v>9445</v>
      </c>
      <c r="H476" s="665">
        <v>1</v>
      </c>
      <c r="I476" s="665">
        <v>325.68965517241378</v>
      </c>
      <c r="J476" s="665">
        <v>10</v>
      </c>
      <c r="K476" s="665">
        <v>3270</v>
      </c>
      <c r="L476" s="665">
        <v>0.34621492853361568</v>
      </c>
      <c r="M476" s="665">
        <v>327</v>
      </c>
      <c r="N476" s="665">
        <v>59</v>
      </c>
      <c r="O476" s="665">
        <v>19641</v>
      </c>
      <c r="P476" s="678">
        <v>2.0795129698253043</v>
      </c>
      <c r="Q476" s="666">
        <v>332.89830508474574</v>
      </c>
    </row>
    <row r="477" spans="1:17" ht="14.4" customHeight="1" x14ac:dyDescent="0.3">
      <c r="A477" s="661" t="s">
        <v>542</v>
      </c>
      <c r="B477" s="662" t="s">
        <v>5543</v>
      </c>
      <c r="C477" s="662" t="s">
        <v>5308</v>
      </c>
      <c r="D477" s="662" t="s">
        <v>5418</v>
      </c>
      <c r="E477" s="662" t="s">
        <v>5419</v>
      </c>
      <c r="F477" s="665">
        <v>4</v>
      </c>
      <c r="G477" s="665">
        <v>655</v>
      </c>
      <c r="H477" s="665">
        <v>1</v>
      </c>
      <c r="I477" s="665">
        <v>163.75</v>
      </c>
      <c r="J477" s="665"/>
      <c r="K477" s="665"/>
      <c r="L477" s="665"/>
      <c r="M477" s="665"/>
      <c r="N477" s="665">
        <v>3</v>
      </c>
      <c r="O477" s="665">
        <v>498</v>
      </c>
      <c r="P477" s="678">
        <v>0.7603053435114504</v>
      </c>
      <c r="Q477" s="666">
        <v>166</v>
      </c>
    </row>
    <row r="478" spans="1:17" ht="14.4" customHeight="1" x14ac:dyDescent="0.3">
      <c r="A478" s="661" t="s">
        <v>542</v>
      </c>
      <c r="B478" s="662" t="s">
        <v>5543</v>
      </c>
      <c r="C478" s="662" t="s">
        <v>5308</v>
      </c>
      <c r="D478" s="662" t="s">
        <v>5420</v>
      </c>
      <c r="E478" s="662" t="s">
        <v>5421</v>
      </c>
      <c r="F478" s="665">
        <v>1</v>
      </c>
      <c r="G478" s="665">
        <v>331</v>
      </c>
      <c r="H478" s="665">
        <v>1</v>
      </c>
      <c r="I478" s="665">
        <v>331</v>
      </c>
      <c r="J478" s="665">
        <v>3</v>
      </c>
      <c r="K478" s="665">
        <v>1014</v>
      </c>
      <c r="L478" s="665">
        <v>3.0634441087613293</v>
      </c>
      <c r="M478" s="665">
        <v>338</v>
      </c>
      <c r="N478" s="665">
        <v>3</v>
      </c>
      <c r="O478" s="665">
        <v>1053</v>
      </c>
      <c r="P478" s="678">
        <v>3.1812688821752264</v>
      </c>
      <c r="Q478" s="666">
        <v>351</v>
      </c>
    </row>
    <row r="479" spans="1:17" ht="14.4" customHeight="1" x14ac:dyDescent="0.3">
      <c r="A479" s="661" t="s">
        <v>542</v>
      </c>
      <c r="B479" s="662" t="s">
        <v>5543</v>
      </c>
      <c r="C479" s="662" t="s">
        <v>5308</v>
      </c>
      <c r="D479" s="662" t="s">
        <v>5422</v>
      </c>
      <c r="E479" s="662" t="s">
        <v>5423</v>
      </c>
      <c r="F479" s="665">
        <v>1</v>
      </c>
      <c r="G479" s="665">
        <v>249</v>
      </c>
      <c r="H479" s="665">
        <v>1</v>
      </c>
      <c r="I479" s="665">
        <v>249</v>
      </c>
      <c r="J479" s="665">
        <v>1</v>
      </c>
      <c r="K479" s="665">
        <v>250</v>
      </c>
      <c r="L479" s="665">
        <v>1.0040160642570282</v>
      </c>
      <c r="M479" s="665">
        <v>250</v>
      </c>
      <c r="N479" s="665"/>
      <c r="O479" s="665"/>
      <c r="P479" s="678"/>
      <c r="Q479" s="666"/>
    </row>
    <row r="480" spans="1:17" ht="14.4" customHeight="1" x14ac:dyDescent="0.3">
      <c r="A480" s="661" t="s">
        <v>542</v>
      </c>
      <c r="B480" s="662" t="s">
        <v>5543</v>
      </c>
      <c r="C480" s="662" t="s">
        <v>5308</v>
      </c>
      <c r="D480" s="662" t="s">
        <v>5911</v>
      </c>
      <c r="E480" s="662" t="s">
        <v>5912</v>
      </c>
      <c r="F480" s="665">
        <v>2</v>
      </c>
      <c r="G480" s="665">
        <v>18394</v>
      </c>
      <c r="H480" s="665">
        <v>1</v>
      </c>
      <c r="I480" s="665">
        <v>9197</v>
      </c>
      <c r="J480" s="665"/>
      <c r="K480" s="665"/>
      <c r="L480" s="665"/>
      <c r="M480" s="665"/>
      <c r="N480" s="665">
        <v>2</v>
      </c>
      <c r="O480" s="665">
        <v>18694</v>
      </c>
      <c r="P480" s="678">
        <v>1.0163096661954985</v>
      </c>
      <c r="Q480" s="666">
        <v>9347</v>
      </c>
    </row>
    <row r="481" spans="1:17" ht="14.4" customHeight="1" x14ac:dyDescent="0.3">
      <c r="A481" s="661" t="s">
        <v>542</v>
      </c>
      <c r="B481" s="662" t="s">
        <v>5543</v>
      </c>
      <c r="C481" s="662" t="s">
        <v>5308</v>
      </c>
      <c r="D481" s="662" t="s">
        <v>5913</v>
      </c>
      <c r="E481" s="662" t="s">
        <v>5914</v>
      </c>
      <c r="F481" s="665">
        <v>4</v>
      </c>
      <c r="G481" s="665">
        <v>1302</v>
      </c>
      <c r="H481" s="665">
        <v>1</v>
      </c>
      <c r="I481" s="665">
        <v>325.5</v>
      </c>
      <c r="J481" s="665">
        <v>2</v>
      </c>
      <c r="K481" s="665">
        <v>656</v>
      </c>
      <c r="L481" s="665">
        <v>0.50384024577572961</v>
      </c>
      <c r="M481" s="665">
        <v>328</v>
      </c>
      <c r="N481" s="665">
        <v>7</v>
      </c>
      <c r="O481" s="665">
        <v>2338</v>
      </c>
      <c r="P481" s="678">
        <v>1.7956989247311828</v>
      </c>
      <c r="Q481" s="666">
        <v>334</v>
      </c>
    </row>
    <row r="482" spans="1:17" ht="14.4" customHeight="1" x14ac:dyDescent="0.3">
      <c r="A482" s="661" t="s">
        <v>542</v>
      </c>
      <c r="B482" s="662" t="s">
        <v>5543</v>
      </c>
      <c r="C482" s="662" t="s">
        <v>5308</v>
      </c>
      <c r="D482" s="662" t="s">
        <v>5426</v>
      </c>
      <c r="E482" s="662" t="s">
        <v>5427</v>
      </c>
      <c r="F482" s="665">
        <v>3</v>
      </c>
      <c r="G482" s="665">
        <v>864</v>
      </c>
      <c r="H482" s="665">
        <v>1</v>
      </c>
      <c r="I482" s="665">
        <v>288</v>
      </c>
      <c r="J482" s="665">
        <v>4</v>
      </c>
      <c r="K482" s="665">
        <v>1156</v>
      </c>
      <c r="L482" s="665">
        <v>1.337962962962963</v>
      </c>
      <c r="M482" s="665">
        <v>289</v>
      </c>
      <c r="N482" s="665">
        <v>7</v>
      </c>
      <c r="O482" s="665">
        <v>2065</v>
      </c>
      <c r="P482" s="678">
        <v>2.3900462962962963</v>
      </c>
      <c r="Q482" s="666">
        <v>295</v>
      </c>
    </row>
    <row r="483" spans="1:17" ht="14.4" customHeight="1" x14ac:dyDescent="0.3">
      <c r="A483" s="661" t="s">
        <v>542</v>
      </c>
      <c r="B483" s="662" t="s">
        <v>5543</v>
      </c>
      <c r="C483" s="662" t="s">
        <v>5308</v>
      </c>
      <c r="D483" s="662" t="s">
        <v>5915</v>
      </c>
      <c r="E483" s="662" t="s">
        <v>5916</v>
      </c>
      <c r="F483" s="665">
        <v>1</v>
      </c>
      <c r="G483" s="665">
        <v>1337</v>
      </c>
      <c r="H483" s="665">
        <v>1</v>
      </c>
      <c r="I483" s="665">
        <v>1337</v>
      </c>
      <c r="J483" s="665"/>
      <c r="K483" s="665"/>
      <c r="L483" s="665"/>
      <c r="M483" s="665"/>
      <c r="N483" s="665">
        <v>2</v>
      </c>
      <c r="O483" s="665">
        <v>2752</v>
      </c>
      <c r="P483" s="678">
        <v>2.0583395661929695</v>
      </c>
      <c r="Q483" s="666">
        <v>1376</v>
      </c>
    </row>
    <row r="484" spans="1:17" ht="14.4" customHeight="1" x14ac:dyDescent="0.3">
      <c r="A484" s="661" t="s">
        <v>542</v>
      </c>
      <c r="B484" s="662" t="s">
        <v>5543</v>
      </c>
      <c r="C484" s="662" t="s">
        <v>5308</v>
      </c>
      <c r="D484" s="662" t="s">
        <v>5917</v>
      </c>
      <c r="E484" s="662" t="s">
        <v>5918</v>
      </c>
      <c r="F484" s="665"/>
      <c r="G484" s="665"/>
      <c r="H484" s="665"/>
      <c r="I484" s="665"/>
      <c r="J484" s="665"/>
      <c r="K484" s="665"/>
      <c r="L484" s="665"/>
      <c r="M484" s="665"/>
      <c r="N484" s="665">
        <v>3</v>
      </c>
      <c r="O484" s="665">
        <v>525</v>
      </c>
      <c r="P484" s="678"/>
      <c r="Q484" s="666">
        <v>175</v>
      </c>
    </row>
    <row r="485" spans="1:17" ht="14.4" customHeight="1" x14ac:dyDescent="0.3">
      <c r="A485" s="661" t="s">
        <v>542</v>
      </c>
      <c r="B485" s="662" t="s">
        <v>5543</v>
      </c>
      <c r="C485" s="662" t="s">
        <v>5308</v>
      </c>
      <c r="D485" s="662" t="s">
        <v>5919</v>
      </c>
      <c r="E485" s="662" t="s">
        <v>5920</v>
      </c>
      <c r="F485" s="665"/>
      <c r="G485" s="665"/>
      <c r="H485" s="665"/>
      <c r="I485" s="665"/>
      <c r="J485" s="665">
        <v>1</v>
      </c>
      <c r="K485" s="665">
        <v>5513</v>
      </c>
      <c r="L485" s="665"/>
      <c r="M485" s="665">
        <v>5513</v>
      </c>
      <c r="N485" s="665">
        <v>2</v>
      </c>
      <c r="O485" s="665">
        <v>11388</v>
      </c>
      <c r="P485" s="678"/>
      <c r="Q485" s="666">
        <v>5694</v>
      </c>
    </row>
    <row r="486" spans="1:17" ht="14.4" customHeight="1" x14ac:dyDescent="0.3">
      <c r="A486" s="661" t="s">
        <v>542</v>
      </c>
      <c r="B486" s="662" t="s">
        <v>5543</v>
      </c>
      <c r="C486" s="662" t="s">
        <v>5308</v>
      </c>
      <c r="D486" s="662" t="s">
        <v>5921</v>
      </c>
      <c r="E486" s="662" t="s">
        <v>5922</v>
      </c>
      <c r="F486" s="665">
        <v>1</v>
      </c>
      <c r="G486" s="665">
        <v>4100</v>
      </c>
      <c r="H486" s="665">
        <v>1</v>
      </c>
      <c r="I486" s="665">
        <v>4100</v>
      </c>
      <c r="J486" s="665"/>
      <c r="K486" s="665"/>
      <c r="L486" s="665"/>
      <c r="M486" s="665"/>
      <c r="N486" s="665"/>
      <c r="O486" s="665"/>
      <c r="P486" s="678"/>
      <c r="Q486" s="666"/>
    </row>
    <row r="487" spans="1:17" ht="14.4" customHeight="1" x14ac:dyDescent="0.3">
      <c r="A487" s="661" t="s">
        <v>542</v>
      </c>
      <c r="B487" s="662" t="s">
        <v>5543</v>
      </c>
      <c r="C487" s="662" t="s">
        <v>5308</v>
      </c>
      <c r="D487" s="662" t="s">
        <v>5923</v>
      </c>
      <c r="E487" s="662" t="s">
        <v>5924</v>
      </c>
      <c r="F487" s="665">
        <v>1</v>
      </c>
      <c r="G487" s="665">
        <v>1103</v>
      </c>
      <c r="H487" s="665">
        <v>1</v>
      </c>
      <c r="I487" s="665">
        <v>1103</v>
      </c>
      <c r="J487" s="665">
        <v>3</v>
      </c>
      <c r="K487" s="665">
        <v>3339</v>
      </c>
      <c r="L487" s="665">
        <v>3.0271985494106981</v>
      </c>
      <c r="M487" s="665">
        <v>1113</v>
      </c>
      <c r="N487" s="665">
        <v>1</v>
      </c>
      <c r="O487" s="665">
        <v>1126</v>
      </c>
      <c r="P487" s="678">
        <v>1.0208522212148685</v>
      </c>
      <c r="Q487" s="666">
        <v>1126</v>
      </c>
    </row>
    <row r="488" spans="1:17" ht="14.4" customHeight="1" x14ac:dyDescent="0.3">
      <c r="A488" s="661" t="s">
        <v>542</v>
      </c>
      <c r="B488" s="662" t="s">
        <v>5543</v>
      </c>
      <c r="C488" s="662" t="s">
        <v>5308</v>
      </c>
      <c r="D488" s="662" t="s">
        <v>5925</v>
      </c>
      <c r="E488" s="662" t="s">
        <v>5926</v>
      </c>
      <c r="F488" s="665"/>
      <c r="G488" s="665"/>
      <c r="H488" s="665"/>
      <c r="I488" s="665"/>
      <c r="J488" s="665">
        <v>2</v>
      </c>
      <c r="K488" s="665">
        <v>5884</v>
      </c>
      <c r="L488" s="665"/>
      <c r="M488" s="665">
        <v>2942</v>
      </c>
      <c r="N488" s="665">
        <v>4</v>
      </c>
      <c r="O488" s="665">
        <v>12204</v>
      </c>
      <c r="P488" s="678"/>
      <c r="Q488" s="666">
        <v>3051</v>
      </c>
    </row>
    <row r="489" spans="1:17" ht="14.4" customHeight="1" x14ac:dyDescent="0.3">
      <c r="A489" s="661" t="s">
        <v>542</v>
      </c>
      <c r="B489" s="662" t="s">
        <v>5543</v>
      </c>
      <c r="C489" s="662" t="s">
        <v>5308</v>
      </c>
      <c r="D489" s="662" t="s">
        <v>5927</v>
      </c>
      <c r="E489" s="662" t="s">
        <v>5928</v>
      </c>
      <c r="F489" s="665">
        <v>1</v>
      </c>
      <c r="G489" s="665">
        <v>1901</v>
      </c>
      <c r="H489" s="665">
        <v>1</v>
      </c>
      <c r="I489" s="665">
        <v>1901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542</v>
      </c>
      <c r="B490" s="662" t="s">
        <v>5543</v>
      </c>
      <c r="C490" s="662" t="s">
        <v>5308</v>
      </c>
      <c r="D490" s="662" t="s">
        <v>5929</v>
      </c>
      <c r="E490" s="662" t="s">
        <v>5930</v>
      </c>
      <c r="F490" s="665"/>
      <c r="G490" s="665"/>
      <c r="H490" s="665"/>
      <c r="I490" s="665"/>
      <c r="J490" s="665"/>
      <c r="K490" s="665"/>
      <c r="L490" s="665"/>
      <c r="M490" s="665"/>
      <c r="N490" s="665">
        <v>3</v>
      </c>
      <c r="O490" s="665">
        <v>11097</v>
      </c>
      <c r="P490" s="678"/>
      <c r="Q490" s="666">
        <v>3699</v>
      </c>
    </row>
    <row r="491" spans="1:17" ht="14.4" customHeight="1" x14ac:dyDescent="0.3">
      <c r="A491" s="661" t="s">
        <v>542</v>
      </c>
      <c r="B491" s="662" t="s">
        <v>5543</v>
      </c>
      <c r="C491" s="662" t="s">
        <v>5308</v>
      </c>
      <c r="D491" s="662" t="s">
        <v>5931</v>
      </c>
      <c r="E491" s="662" t="s">
        <v>5932</v>
      </c>
      <c r="F491" s="665">
        <v>1</v>
      </c>
      <c r="G491" s="665">
        <v>671</v>
      </c>
      <c r="H491" s="665">
        <v>1</v>
      </c>
      <c r="I491" s="665">
        <v>671</v>
      </c>
      <c r="J491" s="665">
        <v>2</v>
      </c>
      <c r="K491" s="665">
        <v>1348</v>
      </c>
      <c r="L491" s="665">
        <v>2.0089418777943369</v>
      </c>
      <c r="M491" s="665">
        <v>674</v>
      </c>
      <c r="N491" s="665">
        <v>2</v>
      </c>
      <c r="O491" s="665">
        <v>1374</v>
      </c>
      <c r="P491" s="678">
        <v>2.0476900149031296</v>
      </c>
      <c r="Q491" s="666">
        <v>687</v>
      </c>
    </row>
    <row r="492" spans="1:17" ht="14.4" customHeight="1" x14ac:dyDescent="0.3">
      <c r="A492" s="661" t="s">
        <v>542</v>
      </c>
      <c r="B492" s="662" t="s">
        <v>5543</v>
      </c>
      <c r="C492" s="662" t="s">
        <v>5308</v>
      </c>
      <c r="D492" s="662" t="s">
        <v>5933</v>
      </c>
      <c r="E492" s="662" t="s">
        <v>5934</v>
      </c>
      <c r="F492" s="665">
        <v>1</v>
      </c>
      <c r="G492" s="665">
        <v>219</v>
      </c>
      <c r="H492" s="665">
        <v>1</v>
      </c>
      <c r="I492" s="665">
        <v>219</v>
      </c>
      <c r="J492" s="665">
        <v>5</v>
      </c>
      <c r="K492" s="665">
        <v>1100</v>
      </c>
      <c r="L492" s="665">
        <v>5.0228310502283104</v>
      </c>
      <c r="M492" s="665">
        <v>220</v>
      </c>
      <c r="N492" s="665">
        <v>1</v>
      </c>
      <c r="O492" s="665">
        <v>224</v>
      </c>
      <c r="P492" s="678">
        <v>1.0228310502283104</v>
      </c>
      <c r="Q492" s="666">
        <v>224</v>
      </c>
    </row>
    <row r="493" spans="1:17" ht="14.4" customHeight="1" x14ac:dyDescent="0.3">
      <c r="A493" s="661" t="s">
        <v>542</v>
      </c>
      <c r="B493" s="662" t="s">
        <v>5543</v>
      </c>
      <c r="C493" s="662" t="s">
        <v>5308</v>
      </c>
      <c r="D493" s="662" t="s">
        <v>5935</v>
      </c>
      <c r="E493" s="662" t="s">
        <v>5936</v>
      </c>
      <c r="F493" s="665"/>
      <c r="G493" s="665"/>
      <c r="H493" s="665"/>
      <c r="I493" s="665"/>
      <c r="J493" s="665">
        <v>1</v>
      </c>
      <c r="K493" s="665">
        <v>1780</v>
      </c>
      <c r="L493" s="665"/>
      <c r="M493" s="665">
        <v>1780</v>
      </c>
      <c r="N493" s="665">
        <v>1</v>
      </c>
      <c r="O493" s="665">
        <v>1852</v>
      </c>
      <c r="P493" s="678"/>
      <c r="Q493" s="666">
        <v>1852</v>
      </c>
    </row>
    <row r="494" spans="1:17" ht="14.4" customHeight="1" x14ac:dyDescent="0.3">
      <c r="A494" s="661" t="s">
        <v>542</v>
      </c>
      <c r="B494" s="662" t="s">
        <v>5543</v>
      </c>
      <c r="C494" s="662" t="s">
        <v>5308</v>
      </c>
      <c r="D494" s="662" t="s">
        <v>5937</v>
      </c>
      <c r="E494" s="662" t="s">
        <v>5938</v>
      </c>
      <c r="F494" s="665">
        <v>1</v>
      </c>
      <c r="G494" s="665">
        <v>1284</v>
      </c>
      <c r="H494" s="665">
        <v>1</v>
      </c>
      <c r="I494" s="665">
        <v>1284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542</v>
      </c>
      <c r="B495" s="662" t="s">
        <v>5543</v>
      </c>
      <c r="C495" s="662" t="s">
        <v>5308</v>
      </c>
      <c r="D495" s="662" t="s">
        <v>5939</v>
      </c>
      <c r="E495" s="662" t="s">
        <v>5940</v>
      </c>
      <c r="F495" s="665">
        <v>70</v>
      </c>
      <c r="G495" s="665">
        <v>47558</v>
      </c>
      <c r="H495" s="665">
        <v>1</v>
      </c>
      <c r="I495" s="665">
        <v>679.4</v>
      </c>
      <c r="J495" s="665">
        <v>62</v>
      </c>
      <c r="K495" s="665">
        <v>42284</v>
      </c>
      <c r="L495" s="665">
        <v>0.88910383111148494</v>
      </c>
      <c r="M495" s="665">
        <v>682</v>
      </c>
      <c r="N495" s="665">
        <v>67</v>
      </c>
      <c r="O495" s="665">
        <v>46230</v>
      </c>
      <c r="P495" s="678">
        <v>0.9720762016905673</v>
      </c>
      <c r="Q495" s="666">
        <v>690</v>
      </c>
    </row>
    <row r="496" spans="1:17" ht="14.4" customHeight="1" x14ac:dyDescent="0.3">
      <c r="A496" s="661" t="s">
        <v>542</v>
      </c>
      <c r="B496" s="662" t="s">
        <v>5543</v>
      </c>
      <c r="C496" s="662" t="s">
        <v>5308</v>
      </c>
      <c r="D496" s="662" t="s">
        <v>5941</v>
      </c>
      <c r="E496" s="662" t="s">
        <v>5942</v>
      </c>
      <c r="F496" s="665">
        <v>1</v>
      </c>
      <c r="G496" s="665">
        <v>1825</v>
      </c>
      <c r="H496" s="665">
        <v>1</v>
      </c>
      <c r="I496" s="665">
        <v>1825</v>
      </c>
      <c r="J496" s="665">
        <v>5</v>
      </c>
      <c r="K496" s="665">
        <v>9155</v>
      </c>
      <c r="L496" s="665">
        <v>5.0164383561643833</v>
      </c>
      <c r="M496" s="665">
        <v>1831</v>
      </c>
      <c r="N496" s="665">
        <v>6</v>
      </c>
      <c r="O496" s="665">
        <v>11280</v>
      </c>
      <c r="P496" s="678">
        <v>6.1808219178082195</v>
      </c>
      <c r="Q496" s="666">
        <v>1880</v>
      </c>
    </row>
    <row r="497" spans="1:17" ht="14.4" customHeight="1" x14ac:dyDescent="0.3">
      <c r="A497" s="661" t="s">
        <v>542</v>
      </c>
      <c r="B497" s="662" t="s">
        <v>5543</v>
      </c>
      <c r="C497" s="662" t="s">
        <v>5308</v>
      </c>
      <c r="D497" s="662" t="s">
        <v>5943</v>
      </c>
      <c r="E497" s="662" t="s">
        <v>5944</v>
      </c>
      <c r="F497" s="665"/>
      <c r="G497" s="665"/>
      <c r="H497" s="665"/>
      <c r="I497" s="665"/>
      <c r="J497" s="665">
        <v>1</v>
      </c>
      <c r="K497" s="665">
        <v>1778</v>
      </c>
      <c r="L497" s="665"/>
      <c r="M497" s="665">
        <v>1778</v>
      </c>
      <c r="N497" s="665"/>
      <c r="O497" s="665"/>
      <c r="P497" s="678"/>
      <c r="Q497" s="666"/>
    </row>
    <row r="498" spans="1:17" ht="14.4" customHeight="1" x14ac:dyDescent="0.3">
      <c r="A498" s="661" t="s">
        <v>542</v>
      </c>
      <c r="B498" s="662" t="s">
        <v>5543</v>
      </c>
      <c r="C498" s="662" t="s">
        <v>5308</v>
      </c>
      <c r="D498" s="662" t="s">
        <v>5945</v>
      </c>
      <c r="E498" s="662" t="s">
        <v>5946</v>
      </c>
      <c r="F498" s="665">
        <v>42</v>
      </c>
      <c r="G498" s="665">
        <v>21875</v>
      </c>
      <c r="H498" s="665">
        <v>1</v>
      </c>
      <c r="I498" s="665">
        <v>520.83333333333337</v>
      </c>
      <c r="J498" s="665">
        <v>37</v>
      </c>
      <c r="K498" s="665">
        <v>19425</v>
      </c>
      <c r="L498" s="665">
        <v>0.88800000000000001</v>
      </c>
      <c r="M498" s="665">
        <v>525</v>
      </c>
      <c r="N498" s="665">
        <v>44</v>
      </c>
      <c r="O498" s="665">
        <v>23672</v>
      </c>
      <c r="P498" s="678">
        <v>1.0821485714285715</v>
      </c>
      <c r="Q498" s="666">
        <v>538</v>
      </c>
    </row>
    <row r="499" spans="1:17" ht="14.4" customHeight="1" x14ac:dyDescent="0.3">
      <c r="A499" s="661" t="s">
        <v>542</v>
      </c>
      <c r="B499" s="662" t="s">
        <v>5543</v>
      </c>
      <c r="C499" s="662" t="s">
        <v>5308</v>
      </c>
      <c r="D499" s="662" t="s">
        <v>5947</v>
      </c>
      <c r="E499" s="662" t="s">
        <v>5948</v>
      </c>
      <c r="F499" s="665"/>
      <c r="G499" s="665"/>
      <c r="H499" s="665"/>
      <c r="I499" s="665"/>
      <c r="J499" s="665"/>
      <c r="K499" s="665"/>
      <c r="L499" s="665"/>
      <c r="M499" s="665"/>
      <c r="N499" s="665">
        <v>3</v>
      </c>
      <c r="O499" s="665">
        <v>2019</v>
      </c>
      <c r="P499" s="678"/>
      <c r="Q499" s="666">
        <v>673</v>
      </c>
    </row>
    <row r="500" spans="1:17" ht="14.4" customHeight="1" x14ac:dyDescent="0.3">
      <c r="A500" s="661" t="s">
        <v>542</v>
      </c>
      <c r="B500" s="662" t="s">
        <v>5543</v>
      </c>
      <c r="C500" s="662" t="s">
        <v>5308</v>
      </c>
      <c r="D500" s="662" t="s">
        <v>5949</v>
      </c>
      <c r="E500" s="662" t="s">
        <v>5950</v>
      </c>
      <c r="F500" s="665">
        <v>3</v>
      </c>
      <c r="G500" s="665">
        <v>1455</v>
      </c>
      <c r="H500" s="665">
        <v>1</v>
      </c>
      <c r="I500" s="665">
        <v>485</v>
      </c>
      <c r="J500" s="665">
        <v>2</v>
      </c>
      <c r="K500" s="665">
        <v>972</v>
      </c>
      <c r="L500" s="665">
        <v>0.66804123711340202</v>
      </c>
      <c r="M500" s="665">
        <v>486</v>
      </c>
      <c r="N500" s="665">
        <v>3</v>
      </c>
      <c r="O500" s="665">
        <v>1482</v>
      </c>
      <c r="P500" s="678">
        <v>1.0185567010309278</v>
      </c>
      <c r="Q500" s="666">
        <v>494</v>
      </c>
    </row>
    <row r="501" spans="1:17" ht="14.4" customHeight="1" x14ac:dyDescent="0.3">
      <c r="A501" s="661" t="s">
        <v>542</v>
      </c>
      <c r="B501" s="662" t="s">
        <v>5543</v>
      </c>
      <c r="C501" s="662" t="s">
        <v>5308</v>
      </c>
      <c r="D501" s="662" t="s">
        <v>5951</v>
      </c>
      <c r="E501" s="662" t="s">
        <v>5952</v>
      </c>
      <c r="F501" s="665">
        <v>5</v>
      </c>
      <c r="G501" s="665">
        <v>4900</v>
      </c>
      <c r="H501" s="665">
        <v>1</v>
      </c>
      <c r="I501" s="665">
        <v>980</v>
      </c>
      <c r="J501" s="665">
        <v>2</v>
      </c>
      <c r="K501" s="665">
        <v>1974</v>
      </c>
      <c r="L501" s="665">
        <v>0.40285714285714286</v>
      </c>
      <c r="M501" s="665">
        <v>987</v>
      </c>
      <c r="N501" s="665">
        <v>4</v>
      </c>
      <c r="O501" s="665">
        <v>4024</v>
      </c>
      <c r="P501" s="678">
        <v>0.82122448979591833</v>
      </c>
      <c r="Q501" s="666">
        <v>1006</v>
      </c>
    </row>
    <row r="502" spans="1:17" ht="14.4" customHeight="1" x14ac:dyDescent="0.3">
      <c r="A502" s="661" t="s">
        <v>542</v>
      </c>
      <c r="B502" s="662" t="s">
        <v>5543</v>
      </c>
      <c r="C502" s="662" t="s">
        <v>5308</v>
      </c>
      <c r="D502" s="662" t="s">
        <v>5953</v>
      </c>
      <c r="E502" s="662" t="s">
        <v>5954</v>
      </c>
      <c r="F502" s="665">
        <v>0</v>
      </c>
      <c r="G502" s="665">
        <v>0</v>
      </c>
      <c r="H502" s="665"/>
      <c r="I502" s="665"/>
      <c r="J502" s="665">
        <v>1</v>
      </c>
      <c r="K502" s="665">
        <v>356</v>
      </c>
      <c r="L502" s="665"/>
      <c r="M502" s="665">
        <v>356</v>
      </c>
      <c r="N502" s="665">
        <v>1</v>
      </c>
      <c r="O502" s="665">
        <v>362</v>
      </c>
      <c r="P502" s="678"/>
      <c r="Q502" s="666">
        <v>362</v>
      </c>
    </row>
    <row r="503" spans="1:17" ht="14.4" customHeight="1" x14ac:dyDescent="0.3">
      <c r="A503" s="661" t="s">
        <v>542</v>
      </c>
      <c r="B503" s="662" t="s">
        <v>5543</v>
      </c>
      <c r="C503" s="662" t="s">
        <v>5308</v>
      </c>
      <c r="D503" s="662" t="s">
        <v>5955</v>
      </c>
      <c r="E503" s="662" t="s">
        <v>5956</v>
      </c>
      <c r="F503" s="665">
        <v>24</v>
      </c>
      <c r="G503" s="665">
        <v>53192</v>
      </c>
      <c r="H503" s="665">
        <v>1</v>
      </c>
      <c r="I503" s="665">
        <v>2216.3333333333335</v>
      </c>
      <c r="J503" s="665">
        <v>30</v>
      </c>
      <c r="K503" s="665">
        <v>66690</v>
      </c>
      <c r="L503" s="665">
        <v>1.2537599639043464</v>
      </c>
      <c r="M503" s="665">
        <v>2223</v>
      </c>
      <c r="N503" s="665">
        <v>32</v>
      </c>
      <c r="O503" s="665">
        <v>72288</v>
      </c>
      <c r="P503" s="678">
        <v>1.3590013535870056</v>
      </c>
      <c r="Q503" s="666">
        <v>2259</v>
      </c>
    </row>
    <row r="504" spans="1:17" ht="14.4" customHeight="1" x14ac:dyDescent="0.3">
      <c r="A504" s="661" t="s">
        <v>542</v>
      </c>
      <c r="B504" s="662" t="s">
        <v>5543</v>
      </c>
      <c r="C504" s="662" t="s">
        <v>5308</v>
      </c>
      <c r="D504" s="662" t="s">
        <v>5957</v>
      </c>
      <c r="E504" s="662" t="s">
        <v>5958</v>
      </c>
      <c r="F504" s="665">
        <v>22</v>
      </c>
      <c r="G504" s="665">
        <v>146220</v>
      </c>
      <c r="H504" s="665">
        <v>1</v>
      </c>
      <c r="I504" s="665">
        <v>6646.363636363636</v>
      </c>
      <c r="J504" s="665">
        <v>5</v>
      </c>
      <c r="K504" s="665">
        <v>33435</v>
      </c>
      <c r="L504" s="665">
        <v>0.22866228970045138</v>
      </c>
      <c r="M504" s="665">
        <v>6687</v>
      </c>
      <c r="N504" s="665">
        <v>1</v>
      </c>
      <c r="O504" s="665">
        <v>6941</v>
      </c>
      <c r="P504" s="678">
        <v>4.7469566406784298E-2</v>
      </c>
      <c r="Q504" s="666">
        <v>6941</v>
      </c>
    </row>
    <row r="505" spans="1:17" ht="14.4" customHeight="1" x14ac:dyDescent="0.3">
      <c r="A505" s="661" t="s">
        <v>542</v>
      </c>
      <c r="B505" s="662" t="s">
        <v>5543</v>
      </c>
      <c r="C505" s="662" t="s">
        <v>5308</v>
      </c>
      <c r="D505" s="662" t="s">
        <v>5959</v>
      </c>
      <c r="E505" s="662" t="s">
        <v>5960</v>
      </c>
      <c r="F505" s="665">
        <v>1</v>
      </c>
      <c r="G505" s="665">
        <v>3983</v>
      </c>
      <c r="H505" s="665">
        <v>1</v>
      </c>
      <c r="I505" s="665">
        <v>3983</v>
      </c>
      <c r="J505" s="665">
        <v>3</v>
      </c>
      <c r="K505" s="665">
        <v>11976</v>
      </c>
      <c r="L505" s="665">
        <v>3.0067788099422548</v>
      </c>
      <c r="M505" s="665">
        <v>3992</v>
      </c>
      <c r="N505" s="665">
        <v>6</v>
      </c>
      <c r="O505" s="665">
        <v>24606</v>
      </c>
      <c r="P505" s="678">
        <v>6.177755460708009</v>
      </c>
      <c r="Q505" s="666">
        <v>4101</v>
      </c>
    </row>
    <row r="506" spans="1:17" ht="14.4" customHeight="1" x14ac:dyDescent="0.3">
      <c r="A506" s="661" t="s">
        <v>542</v>
      </c>
      <c r="B506" s="662" t="s">
        <v>5543</v>
      </c>
      <c r="C506" s="662" t="s">
        <v>5308</v>
      </c>
      <c r="D506" s="662" t="s">
        <v>5961</v>
      </c>
      <c r="E506" s="662" t="s">
        <v>5962</v>
      </c>
      <c r="F506" s="665">
        <v>6</v>
      </c>
      <c r="G506" s="665">
        <v>18045</v>
      </c>
      <c r="H506" s="665">
        <v>1</v>
      </c>
      <c r="I506" s="665">
        <v>3007.5</v>
      </c>
      <c r="J506" s="665">
        <v>8</v>
      </c>
      <c r="K506" s="665">
        <v>24160</v>
      </c>
      <c r="L506" s="665">
        <v>1.3388750346356331</v>
      </c>
      <c r="M506" s="665">
        <v>3020</v>
      </c>
      <c r="N506" s="665">
        <v>12</v>
      </c>
      <c r="O506" s="665">
        <v>37548</v>
      </c>
      <c r="P506" s="678">
        <v>2.080798004987531</v>
      </c>
      <c r="Q506" s="666">
        <v>3129</v>
      </c>
    </row>
    <row r="507" spans="1:17" ht="14.4" customHeight="1" x14ac:dyDescent="0.3">
      <c r="A507" s="661" t="s">
        <v>542</v>
      </c>
      <c r="B507" s="662" t="s">
        <v>5543</v>
      </c>
      <c r="C507" s="662" t="s">
        <v>5308</v>
      </c>
      <c r="D507" s="662" t="s">
        <v>5963</v>
      </c>
      <c r="E507" s="662" t="s">
        <v>5964</v>
      </c>
      <c r="F507" s="665">
        <v>14</v>
      </c>
      <c r="G507" s="665">
        <v>54547</v>
      </c>
      <c r="H507" s="665">
        <v>1</v>
      </c>
      <c r="I507" s="665">
        <v>3896.2142857142858</v>
      </c>
      <c r="J507" s="665">
        <v>16</v>
      </c>
      <c r="K507" s="665">
        <v>62624</v>
      </c>
      <c r="L507" s="665">
        <v>1.1480741378994261</v>
      </c>
      <c r="M507" s="665">
        <v>3914</v>
      </c>
      <c r="N507" s="665">
        <v>7</v>
      </c>
      <c r="O507" s="665">
        <v>28413</v>
      </c>
      <c r="P507" s="678">
        <v>0.5208902414431591</v>
      </c>
      <c r="Q507" s="666">
        <v>4059</v>
      </c>
    </row>
    <row r="508" spans="1:17" ht="14.4" customHeight="1" x14ac:dyDescent="0.3">
      <c r="A508" s="661" t="s">
        <v>542</v>
      </c>
      <c r="B508" s="662" t="s">
        <v>5543</v>
      </c>
      <c r="C508" s="662" t="s">
        <v>5308</v>
      </c>
      <c r="D508" s="662" t="s">
        <v>5594</v>
      </c>
      <c r="E508" s="662" t="s">
        <v>5595</v>
      </c>
      <c r="F508" s="665">
        <v>39</v>
      </c>
      <c r="G508" s="665">
        <v>239003</v>
      </c>
      <c r="H508" s="665">
        <v>1</v>
      </c>
      <c r="I508" s="665">
        <v>6128.2820512820517</v>
      </c>
      <c r="J508" s="665">
        <v>46</v>
      </c>
      <c r="K508" s="665">
        <v>282992</v>
      </c>
      <c r="L508" s="665">
        <v>1.1840520830282466</v>
      </c>
      <c r="M508" s="665">
        <v>6152</v>
      </c>
      <c r="N508" s="665">
        <v>55</v>
      </c>
      <c r="O508" s="665">
        <v>348315</v>
      </c>
      <c r="P508" s="678">
        <v>1.4573666439333397</v>
      </c>
      <c r="Q508" s="666">
        <v>6333</v>
      </c>
    </row>
    <row r="509" spans="1:17" ht="14.4" customHeight="1" x14ac:dyDescent="0.3">
      <c r="A509" s="661" t="s">
        <v>542</v>
      </c>
      <c r="B509" s="662" t="s">
        <v>5543</v>
      </c>
      <c r="C509" s="662" t="s">
        <v>5308</v>
      </c>
      <c r="D509" s="662" t="s">
        <v>5428</v>
      </c>
      <c r="E509" s="662" t="s">
        <v>5429</v>
      </c>
      <c r="F509" s="665">
        <v>6</v>
      </c>
      <c r="G509" s="665">
        <v>6996</v>
      </c>
      <c r="H509" s="665">
        <v>1</v>
      </c>
      <c r="I509" s="665">
        <v>1166</v>
      </c>
      <c r="J509" s="665"/>
      <c r="K509" s="665"/>
      <c r="L509" s="665"/>
      <c r="M509" s="665"/>
      <c r="N509" s="665">
        <v>2</v>
      </c>
      <c r="O509" s="665">
        <v>2362</v>
      </c>
      <c r="P509" s="678">
        <v>0.33762149799885649</v>
      </c>
      <c r="Q509" s="666">
        <v>1181</v>
      </c>
    </row>
    <row r="510" spans="1:17" ht="14.4" customHeight="1" x14ac:dyDescent="0.3">
      <c r="A510" s="661" t="s">
        <v>542</v>
      </c>
      <c r="B510" s="662" t="s">
        <v>5543</v>
      </c>
      <c r="C510" s="662" t="s">
        <v>5308</v>
      </c>
      <c r="D510" s="662" t="s">
        <v>5965</v>
      </c>
      <c r="E510" s="662" t="s">
        <v>5966</v>
      </c>
      <c r="F510" s="665">
        <v>19</v>
      </c>
      <c r="G510" s="665">
        <v>41314</v>
      </c>
      <c r="H510" s="665">
        <v>1</v>
      </c>
      <c r="I510" s="665">
        <v>2174.4210526315787</v>
      </c>
      <c r="J510" s="665">
        <v>19</v>
      </c>
      <c r="K510" s="665">
        <v>41439</v>
      </c>
      <c r="L510" s="665">
        <v>1.0030256087524809</v>
      </c>
      <c r="M510" s="665">
        <v>2181</v>
      </c>
      <c r="N510" s="665">
        <v>37</v>
      </c>
      <c r="O510" s="665">
        <v>82029</v>
      </c>
      <c r="P510" s="678">
        <v>1.9855012828581111</v>
      </c>
      <c r="Q510" s="666">
        <v>2217</v>
      </c>
    </row>
    <row r="511" spans="1:17" ht="14.4" customHeight="1" x14ac:dyDescent="0.3">
      <c r="A511" s="661" t="s">
        <v>542</v>
      </c>
      <c r="B511" s="662" t="s">
        <v>5543</v>
      </c>
      <c r="C511" s="662" t="s">
        <v>5308</v>
      </c>
      <c r="D511" s="662" t="s">
        <v>5967</v>
      </c>
      <c r="E511" s="662" t="s">
        <v>5968</v>
      </c>
      <c r="F511" s="665">
        <v>1</v>
      </c>
      <c r="G511" s="665">
        <v>2073</v>
      </c>
      <c r="H511" s="665">
        <v>1</v>
      </c>
      <c r="I511" s="665">
        <v>2073</v>
      </c>
      <c r="J511" s="665">
        <v>3</v>
      </c>
      <c r="K511" s="665">
        <v>6237</v>
      </c>
      <c r="L511" s="665">
        <v>3.008683068017366</v>
      </c>
      <c r="M511" s="665">
        <v>2079</v>
      </c>
      <c r="N511" s="665">
        <v>6</v>
      </c>
      <c r="O511" s="665">
        <v>12630</v>
      </c>
      <c r="P511" s="678">
        <v>6.092619392185239</v>
      </c>
      <c r="Q511" s="666">
        <v>2105</v>
      </c>
    </row>
    <row r="512" spans="1:17" ht="14.4" customHeight="1" x14ac:dyDescent="0.3">
      <c r="A512" s="661" t="s">
        <v>542</v>
      </c>
      <c r="B512" s="662" t="s">
        <v>5543</v>
      </c>
      <c r="C512" s="662" t="s">
        <v>5308</v>
      </c>
      <c r="D512" s="662" t="s">
        <v>5969</v>
      </c>
      <c r="E512" s="662" t="s">
        <v>5970</v>
      </c>
      <c r="F512" s="665">
        <v>33</v>
      </c>
      <c r="G512" s="665">
        <v>80777</v>
      </c>
      <c r="H512" s="665">
        <v>1</v>
      </c>
      <c r="I512" s="665">
        <v>2447.787878787879</v>
      </c>
      <c r="J512" s="665">
        <v>39</v>
      </c>
      <c r="K512" s="665">
        <v>95706</v>
      </c>
      <c r="L512" s="665">
        <v>1.1848174604157125</v>
      </c>
      <c r="M512" s="665">
        <v>2454</v>
      </c>
      <c r="N512" s="665">
        <v>69</v>
      </c>
      <c r="O512" s="665">
        <v>171810</v>
      </c>
      <c r="P512" s="678">
        <v>2.1269668346187651</v>
      </c>
      <c r="Q512" s="666">
        <v>2490</v>
      </c>
    </row>
    <row r="513" spans="1:17" ht="14.4" customHeight="1" x14ac:dyDescent="0.3">
      <c r="A513" s="661" t="s">
        <v>542</v>
      </c>
      <c r="B513" s="662" t="s">
        <v>5543</v>
      </c>
      <c r="C513" s="662" t="s">
        <v>5308</v>
      </c>
      <c r="D513" s="662" t="s">
        <v>5608</v>
      </c>
      <c r="E513" s="662" t="s">
        <v>5609</v>
      </c>
      <c r="F513" s="665">
        <v>64</v>
      </c>
      <c r="G513" s="665">
        <v>158316</v>
      </c>
      <c r="H513" s="665">
        <v>1</v>
      </c>
      <c r="I513" s="665">
        <v>2473.6875</v>
      </c>
      <c r="J513" s="665">
        <v>106</v>
      </c>
      <c r="K513" s="665">
        <v>263728</v>
      </c>
      <c r="L513" s="665">
        <v>1.665832891179666</v>
      </c>
      <c r="M513" s="665">
        <v>2488</v>
      </c>
      <c r="N513" s="665">
        <v>106</v>
      </c>
      <c r="O513" s="665">
        <v>268978</v>
      </c>
      <c r="P513" s="678">
        <v>1.6989944162308295</v>
      </c>
      <c r="Q513" s="666">
        <v>2537.5283018867926</v>
      </c>
    </row>
    <row r="514" spans="1:17" ht="14.4" customHeight="1" x14ac:dyDescent="0.3">
      <c r="A514" s="661" t="s">
        <v>542</v>
      </c>
      <c r="B514" s="662" t="s">
        <v>5543</v>
      </c>
      <c r="C514" s="662" t="s">
        <v>5308</v>
      </c>
      <c r="D514" s="662" t="s">
        <v>5971</v>
      </c>
      <c r="E514" s="662" t="s">
        <v>5972</v>
      </c>
      <c r="F514" s="665">
        <v>58</v>
      </c>
      <c r="G514" s="665">
        <v>294912</v>
      </c>
      <c r="H514" s="665">
        <v>1</v>
      </c>
      <c r="I514" s="665">
        <v>5084.6896551724139</v>
      </c>
      <c r="J514" s="665">
        <v>56</v>
      </c>
      <c r="K514" s="665">
        <v>286048</v>
      </c>
      <c r="L514" s="665">
        <v>0.96994357638888884</v>
      </c>
      <c r="M514" s="665">
        <v>5108</v>
      </c>
      <c r="N514" s="665">
        <v>63</v>
      </c>
      <c r="O514" s="665">
        <v>326403</v>
      </c>
      <c r="P514" s="678">
        <v>1.106781005859375</v>
      </c>
      <c r="Q514" s="666">
        <v>5181</v>
      </c>
    </row>
    <row r="515" spans="1:17" ht="14.4" customHeight="1" x14ac:dyDescent="0.3">
      <c r="A515" s="661" t="s">
        <v>542</v>
      </c>
      <c r="B515" s="662" t="s">
        <v>5543</v>
      </c>
      <c r="C515" s="662" t="s">
        <v>5308</v>
      </c>
      <c r="D515" s="662" t="s">
        <v>5588</v>
      </c>
      <c r="E515" s="662" t="s">
        <v>5589</v>
      </c>
      <c r="F515" s="665"/>
      <c r="G515" s="665"/>
      <c r="H515" s="665"/>
      <c r="I515" s="665"/>
      <c r="J515" s="665"/>
      <c r="K515" s="665"/>
      <c r="L515" s="665"/>
      <c r="M515" s="665"/>
      <c r="N515" s="665">
        <v>1</v>
      </c>
      <c r="O515" s="665">
        <v>708</v>
      </c>
      <c r="P515" s="678"/>
      <c r="Q515" s="666">
        <v>708</v>
      </c>
    </row>
    <row r="516" spans="1:17" ht="14.4" customHeight="1" x14ac:dyDescent="0.3">
      <c r="A516" s="661" t="s">
        <v>542</v>
      </c>
      <c r="B516" s="662" t="s">
        <v>5543</v>
      </c>
      <c r="C516" s="662" t="s">
        <v>5308</v>
      </c>
      <c r="D516" s="662" t="s">
        <v>5973</v>
      </c>
      <c r="E516" s="662" t="s">
        <v>5974</v>
      </c>
      <c r="F516" s="665">
        <v>36</v>
      </c>
      <c r="G516" s="665">
        <v>144003</v>
      </c>
      <c r="H516" s="665">
        <v>1</v>
      </c>
      <c r="I516" s="665">
        <v>4000.0833333333335</v>
      </c>
      <c r="J516" s="665">
        <v>43</v>
      </c>
      <c r="K516" s="665">
        <v>172430</v>
      </c>
      <c r="L516" s="665">
        <v>1.1974056096053554</v>
      </c>
      <c r="M516" s="665">
        <v>4010</v>
      </c>
      <c r="N516" s="665">
        <v>28</v>
      </c>
      <c r="O516" s="665">
        <v>113316</v>
      </c>
      <c r="P516" s="678">
        <v>0.78690027291098097</v>
      </c>
      <c r="Q516" s="666">
        <v>4047</v>
      </c>
    </row>
    <row r="517" spans="1:17" ht="14.4" customHeight="1" x14ac:dyDescent="0.3">
      <c r="A517" s="661" t="s">
        <v>542</v>
      </c>
      <c r="B517" s="662" t="s">
        <v>5543</v>
      </c>
      <c r="C517" s="662" t="s">
        <v>5308</v>
      </c>
      <c r="D517" s="662" t="s">
        <v>5975</v>
      </c>
      <c r="E517" s="662" t="s">
        <v>5976</v>
      </c>
      <c r="F517" s="665">
        <v>39</v>
      </c>
      <c r="G517" s="665">
        <v>108377</v>
      </c>
      <c r="H517" s="665">
        <v>1</v>
      </c>
      <c r="I517" s="665">
        <v>2778.897435897436</v>
      </c>
      <c r="J517" s="665">
        <v>41</v>
      </c>
      <c r="K517" s="665">
        <v>114472</v>
      </c>
      <c r="L517" s="665">
        <v>1.0562388698709135</v>
      </c>
      <c r="M517" s="665">
        <v>2792</v>
      </c>
      <c r="N517" s="665">
        <v>31</v>
      </c>
      <c r="O517" s="665">
        <v>88102</v>
      </c>
      <c r="P517" s="678">
        <v>0.81292156084778133</v>
      </c>
      <c r="Q517" s="666">
        <v>2842</v>
      </c>
    </row>
    <row r="518" spans="1:17" ht="14.4" customHeight="1" x14ac:dyDescent="0.3">
      <c r="A518" s="661" t="s">
        <v>542</v>
      </c>
      <c r="B518" s="662" t="s">
        <v>5543</v>
      </c>
      <c r="C518" s="662" t="s">
        <v>5308</v>
      </c>
      <c r="D518" s="662" t="s">
        <v>5977</v>
      </c>
      <c r="E518" s="662" t="s">
        <v>5978</v>
      </c>
      <c r="F518" s="665">
        <v>15</v>
      </c>
      <c r="G518" s="665">
        <v>5069</v>
      </c>
      <c r="H518" s="665">
        <v>1</v>
      </c>
      <c r="I518" s="665">
        <v>337.93333333333334</v>
      </c>
      <c r="J518" s="665">
        <v>24</v>
      </c>
      <c r="K518" s="665">
        <v>8184</v>
      </c>
      <c r="L518" s="665">
        <v>1.6145196291181694</v>
      </c>
      <c r="M518" s="665">
        <v>341</v>
      </c>
      <c r="N518" s="665">
        <v>11</v>
      </c>
      <c r="O518" s="665">
        <v>3938</v>
      </c>
      <c r="P518" s="678">
        <v>0.77687906884987179</v>
      </c>
      <c r="Q518" s="666">
        <v>358</v>
      </c>
    </row>
    <row r="519" spans="1:17" ht="14.4" customHeight="1" x14ac:dyDescent="0.3">
      <c r="A519" s="661" t="s">
        <v>542</v>
      </c>
      <c r="B519" s="662" t="s">
        <v>5543</v>
      </c>
      <c r="C519" s="662" t="s">
        <v>5308</v>
      </c>
      <c r="D519" s="662" t="s">
        <v>5979</v>
      </c>
      <c r="E519" s="662" t="s">
        <v>5980</v>
      </c>
      <c r="F519" s="665">
        <v>44</v>
      </c>
      <c r="G519" s="665">
        <v>77344</v>
      </c>
      <c r="H519" s="665">
        <v>1</v>
      </c>
      <c r="I519" s="665">
        <v>1757.8181818181818</v>
      </c>
      <c r="J519" s="665">
        <v>46</v>
      </c>
      <c r="K519" s="665">
        <v>81236</v>
      </c>
      <c r="L519" s="665">
        <v>1.0503206454282168</v>
      </c>
      <c r="M519" s="665">
        <v>1766</v>
      </c>
      <c r="N519" s="665">
        <v>62</v>
      </c>
      <c r="O519" s="665">
        <v>110980</v>
      </c>
      <c r="P519" s="678">
        <v>1.4348882912701697</v>
      </c>
      <c r="Q519" s="666">
        <v>1790</v>
      </c>
    </row>
    <row r="520" spans="1:17" ht="14.4" customHeight="1" x14ac:dyDescent="0.3">
      <c r="A520" s="661" t="s">
        <v>542</v>
      </c>
      <c r="B520" s="662" t="s">
        <v>5543</v>
      </c>
      <c r="C520" s="662" t="s">
        <v>5308</v>
      </c>
      <c r="D520" s="662" t="s">
        <v>5981</v>
      </c>
      <c r="E520" s="662" t="s">
        <v>5982</v>
      </c>
      <c r="F520" s="665">
        <v>68</v>
      </c>
      <c r="G520" s="665">
        <v>270280</v>
      </c>
      <c r="H520" s="665">
        <v>1</v>
      </c>
      <c r="I520" s="665">
        <v>3974.705882352941</v>
      </c>
      <c r="J520" s="665">
        <v>89</v>
      </c>
      <c r="K520" s="665">
        <v>355021</v>
      </c>
      <c r="L520" s="665">
        <v>1.3135304129051355</v>
      </c>
      <c r="M520" s="665">
        <v>3989</v>
      </c>
      <c r="N520" s="665">
        <v>83</v>
      </c>
      <c r="O520" s="665">
        <v>335237</v>
      </c>
      <c r="P520" s="678">
        <v>1.2403322480390706</v>
      </c>
      <c r="Q520" s="666">
        <v>4039</v>
      </c>
    </row>
    <row r="521" spans="1:17" ht="14.4" customHeight="1" x14ac:dyDescent="0.3">
      <c r="A521" s="661" t="s">
        <v>542</v>
      </c>
      <c r="B521" s="662" t="s">
        <v>5543</v>
      </c>
      <c r="C521" s="662" t="s">
        <v>5308</v>
      </c>
      <c r="D521" s="662" t="s">
        <v>5983</v>
      </c>
      <c r="E521" s="662" t="s">
        <v>5984</v>
      </c>
      <c r="F521" s="665">
        <v>20</v>
      </c>
      <c r="G521" s="665">
        <v>42770</v>
      </c>
      <c r="H521" s="665">
        <v>1</v>
      </c>
      <c r="I521" s="665">
        <v>2138.5</v>
      </c>
      <c r="J521" s="665">
        <v>8</v>
      </c>
      <c r="K521" s="665">
        <v>17176</v>
      </c>
      <c r="L521" s="665">
        <v>0.40158989946223989</v>
      </c>
      <c r="M521" s="665">
        <v>2147</v>
      </c>
      <c r="N521" s="665">
        <v>9</v>
      </c>
      <c r="O521" s="665">
        <v>19539</v>
      </c>
      <c r="P521" s="678">
        <v>0.45683890577507597</v>
      </c>
      <c r="Q521" s="666">
        <v>2171</v>
      </c>
    </row>
    <row r="522" spans="1:17" ht="14.4" customHeight="1" x14ac:dyDescent="0.3">
      <c r="A522" s="661" t="s">
        <v>542</v>
      </c>
      <c r="B522" s="662" t="s">
        <v>5543</v>
      </c>
      <c r="C522" s="662" t="s">
        <v>5308</v>
      </c>
      <c r="D522" s="662" t="s">
        <v>5528</v>
      </c>
      <c r="E522" s="662" t="s">
        <v>5529</v>
      </c>
      <c r="F522" s="665">
        <v>12</v>
      </c>
      <c r="G522" s="665">
        <v>11448</v>
      </c>
      <c r="H522" s="665">
        <v>1</v>
      </c>
      <c r="I522" s="665">
        <v>954</v>
      </c>
      <c r="J522" s="665">
        <v>10</v>
      </c>
      <c r="K522" s="665">
        <v>9580</v>
      </c>
      <c r="L522" s="665">
        <v>0.83682739343116697</v>
      </c>
      <c r="M522" s="665">
        <v>958</v>
      </c>
      <c r="N522" s="665">
        <v>17</v>
      </c>
      <c r="O522" s="665">
        <v>16439</v>
      </c>
      <c r="P522" s="678">
        <v>1.4359713487071977</v>
      </c>
      <c r="Q522" s="666">
        <v>967</v>
      </c>
    </row>
    <row r="523" spans="1:17" ht="14.4" customHeight="1" x14ac:dyDescent="0.3">
      <c r="A523" s="661" t="s">
        <v>542</v>
      </c>
      <c r="B523" s="662" t="s">
        <v>5543</v>
      </c>
      <c r="C523" s="662" t="s">
        <v>5308</v>
      </c>
      <c r="D523" s="662" t="s">
        <v>5985</v>
      </c>
      <c r="E523" s="662" t="s">
        <v>5986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4107</v>
      </c>
      <c r="P523" s="678"/>
      <c r="Q523" s="666">
        <v>4107</v>
      </c>
    </row>
    <row r="524" spans="1:17" ht="14.4" customHeight="1" x14ac:dyDescent="0.3">
      <c r="A524" s="661" t="s">
        <v>542</v>
      </c>
      <c r="B524" s="662" t="s">
        <v>5543</v>
      </c>
      <c r="C524" s="662" t="s">
        <v>5308</v>
      </c>
      <c r="D524" s="662" t="s">
        <v>5610</v>
      </c>
      <c r="E524" s="662" t="s">
        <v>5611</v>
      </c>
      <c r="F524" s="665"/>
      <c r="G524" s="665"/>
      <c r="H524" s="665"/>
      <c r="I524" s="665"/>
      <c r="J524" s="665">
        <v>1</v>
      </c>
      <c r="K524" s="665">
        <v>8144</v>
      </c>
      <c r="L524" s="665"/>
      <c r="M524" s="665">
        <v>8144</v>
      </c>
      <c r="N524" s="665"/>
      <c r="O524" s="665"/>
      <c r="P524" s="678"/>
      <c r="Q524" s="666"/>
    </row>
    <row r="525" spans="1:17" ht="14.4" customHeight="1" x14ac:dyDescent="0.3">
      <c r="A525" s="661" t="s">
        <v>542</v>
      </c>
      <c r="B525" s="662" t="s">
        <v>5543</v>
      </c>
      <c r="C525" s="662" t="s">
        <v>5308</v>
      </c>
      <c r="D525" s="662" t="s">
        <v>5987</v>
      </c>
      <c r="E525" s="662" t="s">
        <v>5988</v>
      </c>
      <c r="F525" s="665">
        <v>3</v>
      </c>
      <c r="G525" s="665">
        <v>19213</v>
      </c>
      <c r="H525" s="665">
        <v>1</v>
      </c>
      <c r="I525" s="665">
        <v>6404.333333333333</v>
      </c>
      <c r="J525" s="665"/>
      <c r="K525" s="665"/>
      <c r="L525" s="665"/>
      <c r="M525" s="665"/>
      <c r="N525" s="665">
        <v>1</v>
      </c>
      <c r="O525" s="665">
        <v>6599</v>
      </c>
      <c r="P525" s="678">
        <v>0.34346536199448291</v>
      </c>
      <c r="Q525" s="666">
        <v>6599</v>
      </c>
    </row>
    <row r="526" spans="1:17" ht="14.4" customHeight="1" x14ac:dyDescent="0.3">
      <c r="A526" s="661" t="s">
        <v>542</v>
      </c>
      <c r="B526" s="662" t="s">
        <v>5543</v>
      </c>
      <c r="C526" s="662" t="s">
        <v>5308</v>
      </c>
      <c r="D526" s="662" t="s">
        <v>5989</v>
      </c>
      <c r="E526" s="662" t="s">
        <v>5990</v>
      </c>
      <c r="F526" s="665">
        <v>1</v>
      </c>
      <c r="G526" s="665">
        <v>4686</v>
      </c>
      <c r="H526" s="665">
        <v>1</v>
      </c>
      <c r="I526" s="665">
        <v>4686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542</v>
      </c>
      <c r="B527" s="662" t="s">
        <v>5543</v>
      </c>
      <c r="C527" s="662" t="s">
        <v>5308</v>
      </c>
      <c r="D527" s="662" t="s">
        <v>5991</v>
      </c>
      <c r="E527" s="662" t="s">
        <v>5992</v>
      </c>
      <c r="F527" s="665">
        <v>0</v>
      </c>
      <c r="G527" s="665">
        <v>0</v>
      </c>
      <c r="H527" s="665"/>
      <c r="I527" s="665"/>
      <c r="J527" s="665">
        <v>0</v>
      </c>
      <c r="K527" s="665">
        <v>0</v>
      </c>
      <c r="L527" s="665"/>
      <c r="M527" s="665"/>
      <c r="N527" s="665">
        <v>0</v>
      </c>
      <c r="O527" s="665">
        <v>0</v>
      </c>
      <c r="P527" s="678"/>
      <c r="Q527" s="666"/>
    </row>
    <row r="528" spans="1:17" ht="14.4" customHeight="1" x14ac:dyDescent="0.3">
      <c r="A528" s="661" t="s">
        <v>542</v>
      </c>
      <c r="B528" s="662" t="s">
        <v>5543</v>
      </c>
      <c r="C528" s="662" t="s">
        <v>5308</v>
      </c>
      <c r="D528" s="662" t="s">
        <v>5993</v>
      </c>
      <c r="E528" s="662" t="s">
        <v>5994</v>
      </c>
      <c r="F528" s="665">
        <v>519</v>
      </c>
      <c r="G528" s="665">
        <v>0</v>
      </c>
      <c r="H528" s="665"/>
      <c r="I528" s="665">
        <v>0</v>
      </c>
      <c r="J528" s="665">
        <v>582</v>
      </c>
      <c r="K528" s="665">
        <v>0</v>
      </c>
      <c r="L528" s="665"/>
      <c r="M528" s="665">
        <v>0</v>
      </c>
      <c r="N528" s="665">
        <v>489</v>
      </c>
      <c r="O528" s="665">
        <v>0</v>
      </c>
      <c r="P528" s="678"/>
      <c r="Q528" s="666">
        <v>0</v>
      </c>
    </row>
    <row r="529" spans="1:17" ht="14.4" customHeight="1" x14ac:dyDescent="0.3">
      <c r="A529" s="661" t="s">
        <v>542</v>
      </c>
      <c r="B529" s="662" t="s">
        <v>5543</v>
      </c>
      <c r="C529" s="662" t="s">
        <v>5308</v>
      </c>
      <c r="D529" s="662" t="s">
        <v>5995</v>
      </c>
      <c r="E529" s="662" t="s">
        <v>5996</v>
      </c>
      <c r="F529" s="665">
        <v>30</v>
      </c>
      <c r="G529" s="665">
        <v>0</v>
      </c>
      <c r="H529" s="665"/>
      <c r="I529" s="665">
        <v>0</v>
      </c>
      <c r="J529" s="665">
        <v>23</v>
      </c>
      <c r="K529" s="665">
        <v>0</v>
      </c>
      <c r="L529" s="665"/>
      <c r="M529" s="665">
        <v>0</v>
      </c>
      <c r="N529" s="665">
        <v>22</v>
      </c>
      <c r="O529" s="665">
        <v>0</v>
      </c>
      <c r="P529" s="678"/>
      <c r="Q529" s="666">
        <v>0</v>
      </c>
    </row>
    <row r="530" spans="1:17" ht="14.4" customHeight="1" x14ac:dyDescent="0.3">
      <c r="A530" s="661" t="s">
        <v>542</v>
      </c>
      <c r="B530" s="662" t="s">
        <v>5543</v>
      </c>
      <c r="C530" s="662" t="s">
        <v>5308</v>
      </c>
      <c r="D530" s="662" t="s">
        <v>5636</v>
      </c>
      <c r="E530" s="662" t="s">
        <v>5637</v>
      </c>
      <c r="F530" s="665">
        <v>1</v>
      </c>
      <c r="G530" s="665">
        <v>0</v>
      </c>
      <c r="H530" s="665"/>
      <c r="I530" s="665">
        <v>0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542</v>
      </c>
      <c r="B531" s="662" t="s">
        <v>5543</v>
      </c>
      <c r="C531" s="662" t="s">
        <v>5308</v>
      </c>
      <c r="D531" s="662" t="s">
        <v>5997</v>
      </c>
      <c r="E531" s="662" t="s">
        <v>5998</v>
      </c>
      <c r="F531" s="665">
        <v>1</v>
      </c>
      <c r="G531" s="665">
        <v>0</v>
      </c>
      <c r="H531" s="665"/>
      <c r="I531" s="665">
        <v>0</v>
      </c>
      <c r="J531" s="665"/>
      <c r="K531" s="665"/>
      <c r="L531" s="665"/>
      <c r="M531" s="665"/>
      <c r="N531" s="665">
        <v>1</v>
      </c>
      <c r="O531" s="665">
        <v>0</v>
      </c>
      <c r="P531" s="678"/>
      <c r="Q531" s="666">
        <v>0</v>
      </c>
    </row>
    <row r="532" spans="1:17" ht="14.4" customHeight="1" x14ac:dyDescent="0.3">
      <c r="A532" s="661" t="s">
        <v>542</v>
      </c>
      <c r="B532" s="662" t="s">
        <v>5543</v>
      </c>
      <c r="C532" s="662" t="s">
        <v>5308</v>
      </c>
      <c r="D532" s="662" t="s">
        <v>5999</v>
      </c>
      <c r="E532" s="662" t="s">
        <v>6000</v>
      </c>
      <c r="F532" s="665">
        <v>9</v>
      </c>
      <c r="G532" s="665">
        <v>0</v>
      </c>
      <c r="H532" s="665"/>
      <c r="I532" s="665">
        <v>0</v>
      </c>
      <c r="J532" s="665">
        <v>9</v>
      </c>
      <c r="K532" s="665">
        <v>0</v>
      </c>
      <c r="L532" s="665"/>
      <c r="M532" s="665">
        <v>0</v>
      </c>
      <c r="N532" s="665">
        <v>8</v>
      </c>
      <c r="O532" s="665">
        <v>0</v>
      </c>
      <c r="P532" s="678"/>
      <c r="Q532" s="666">
        <v>0</v>
      </c>
    </row>
    <row r="533" spans="1:17" ht="14.4" customHeight="1" x14ac:dyDescent="0.3">
      <c r="A533" s="661" t="s">
        <v>542</v>
      </c>
      <c r="B533" s="662" t="s">
        <v>5543</v>
      </c>
      <c r="C533" s="662" t="s">
        <v>5308</v>
      </c>
      <c r="D533" s="662" t="s">
        <v>6001</v>
      </c>
      <c r="E533" s="662" t="s">
        <v>6002</v>
      </c>
      <c r="F533" s="665">
        <v>14</v>
      </c>
      <c r="G533" s="665">
        <v>0</v>
      </c>
      <c r="H533" s="665"/>
      <c r="I533" s="665">
        <v>0</v>
      </c>
      <c r="J533" s="665">
        <v>10</v>
      </c>
      <c r="K533" s="665">
        <v>0</v>
      </c>
      <c r="L533" s="665"/>
      <c r="M533" s="665">
        <v>0</v>
      </c>
      <c r="N533" s="665">
        <v>18</v>
      </c>
      <c r="O533" s="665">
        <v>0</v>
      </c>
      <c r="P533" s="678"/>
      <c r="Q533" s="666">
        <v>0</v>
      </c>
    </row>
    <row r="534" spans="1:17" ht="14.4" customHeight="1" x14ac:dyDescent="0.3">
      <c r="A534" s="661" t="s">
        <v>542</v>
      </c>
      <c r="B534" s="662" t="s">
        <v>5543</v>
      </c>
      <c r="C534" s="662" t="s">
        <v>5308</v>
      </c>
      <c r="D534" s="662" t="s">
        <v>6003</v>
      </c>
      <c r="E534" s="662" t="s">
        <v>6004</v>
      </c>
      <c r="F534" s="665">
        <v>174</v>
      </c>
      <c r="G534" s="665">
        <v>0</v>
      </c>
      <c r="H534" s="665"/>
      <c r="I534" s="665">
        <v>0</v>
      </c>
      <c r="J534" s="665">
        <v>208</v>
      </c>
      <c r="K534" s="665">
        <v>0</v>
      </c>
      <c r="L534" s="665"/>
      <c r="M534" s="665">
        <v>0</v>
      </c>
      <c r="N534" s="665">
        <v>236</v>
      </c>
      <c r="O534" s="665">
        <v>0</v>
      </c>
      <c r="P534" s="678"/>
      <c r="Q534" s="666">
        <v>0</v>
      </c>
    </row>
    <row r="535" spans="1:17" ht="14.4" customHeight="1" x14ac:dyDescent="0.3">
      <c r="A535" s="661" t="s">
        <v>542</v>
      </c>
      <c r="B535" s="662" t="s">
        <v>5543</v>
      </c>
      <c r="C535" s="662" t="s">
        <v>5308</v>
      </c>
      <c r="D535" s="662" t="s">
        <v>6005</v>
      </c>
      <c r="E535" s="662" t="s">
        <v>6006</v>
      </c>
      <c r="F535" s="665">
        <v>1</v>
      </c>
      <c r="G535" s="665">
        <v>0</v>
      </c>
      <c r="H535" s="665"/>
      <c r="I535" s="665">
        <v>0</v>
      </c>
      <c r="J535" s="665">
        <v>1</v>
      </c>
      <c r="K535" s="665">
        <v>0</v>
      </c>
      <c r="L535" s="665"/>
      <c r="M535" s="665">
        <v>0</v>
      </c>
      <c r="N535" s="665">
        <v>2</v>
      </c>
      <c r="O535" s="665">
        <v>0</v>
      </c>
      <c r="P535" s="678"/>
      <c r="Q535" s="666">
        <v>0</v>
      </c>
    </row>
    <row r="536" spans="1:17" ht="14.4" customHeight="1" x14ac:dyDescent="0.3">
      <c r="A536" s="661" t="s">
        <v>542</v>
      </c>
      <c r="B536" s="662" t="s">
        <v>5543</v>
      </c>
      <c r="C536" s="662" t="s">
        <v>5308</v>
      </c>
      <c r="D536" s="662" t="s">
        <v>6007</v>
      </c>
      <c r="E536" s="662" t="s">
        <v>6008</v>
      </c>
      <c r="F536" s="665">
        <v>39</v>
      </c>
      <c r="G536" s="665">
        <v>0</v>
      </c>
      <c r="H536" s="665"/>
      <c r="I536" s="665">
        <v>0</v>
      </c>
      <c r="J536" s="665">
        <v>40</v>
      </c>
      <c r="K536" s="665">
        <v>0</v>
      </c>
      <c r="L536" s="665"/>
      <c r="M536" s="665">
        <v>0</v>
      </c>
      <c r="N536" s="665">
        <v>31</v>
      </c>
      <c r="O536" s="665">
        <v>0</v>
      </c>
      <c r="P536" s="678"/>
      <c r="Q536" s="666">
        <v>0</v>
      </c>
    </row>
    <row r="537" spans="1:17" ht="14.4" customHeight="1" x14ac:dyDescent="0.3">
      <c r="A537" s="661" t="s">
        <v>542</v>
      </c>
      <c r="B537" s="662" t="s">
        <v>5543</v>
      </c>
      <c r="C537" s="662" t="s">
        <v>5308</v>
      </c>
      <c r="D537" s="662" t="s">
        <v>6009</v>
      </c>
      <c r="E537" s="662" t="s">
        <v>6010</v>
      </c>
      <c r="F537" s="665">
        <v>25</v>
      </c>
      <c r="G537" s="665">
        <v>0</v>
      </c>
      <c r="H537" s="665"/>
      <c r="I537" s="665">
        <v>0</v>
      </c>
      <c r="J537" s="665">
        <v>32</v>
      </c>
      <c r="K537" s="665">
        <v>0</v>
      </c>
      <c r="L537" s="665"/>
      <c r="M537" s="665">
        <v>0</v>
      </c>
      <c r="N537" s="665">
        <v>25</v>
      </c>
      <c r="O537" s="665">
        <v>0</v>
      </c>
      <c r="P537" s="678"/>
      <c r="Q537" s="666">
        <v>0</v>
      </c>
    </row>
    <row r="538" spans="1:17" ht="14.4" customHeight="1" x14ac:dyDescent="0.3">
      <c r="A538" s="661" t="s">
        <v>542</v>
      </c>
      <c r="B538" s="662" t="s">
        <v>5543</v>
      </c>
      <c r="C538" s="662" t="s">
        <v>5308</v>
      </c>
      <c r="D538" s="662" t="s">
        <v>6011</v>
      </c>
      <c r="E538" s="662" t="s">
        <v>6012</v>
      </c>
      <c r="F538" s="665">
        <v>1</v>
      </c>
      <c r="G538" s="665">
        <v>105</v>
      </c>
      <c r="H538" s="665">
        <v>1</v>
      </c>
      <c r="I538" s="665">
        <v>105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542</v>
      </c>
      <c r="B539" s="662" t="s">
        <v>5543</v>
      </c>
      <c r="C539" s="662" t="s">
        <v>5308</v>
      </c>
      <c r="D539" s="662" t="s">
        <v>6013</v>
      </c>
      <c r="E539" s="662" t="s">
        <v>6014</v>
      </c>
      <c r="F539" s="665">
        <v>5</v>
      </c>
      <c r="G539" s="665">
        <v>3530</v>
      </c>
      <c r="H539" s="665">
        <v>1</v>
      </c>
      <c r="I539" s="665">
        <v>706</v>
      </c>
      <c r="J539" s="665">
        <v>4</v>
      </c>
      <c r="K539" s="665">
        <v>2828</v>
      </c>
      <c r="L539" s="665">
        <v>0.80113314447592066</v>
      </c>
      <c r="M539" s="665">
        <v>707</v>
      </c>
      <c r="N539" s="665">
        <v>6</v>
      </c>
      <c r="O539" s="665">
        <v>4314</v>
      </c>
      <c r="P539" s="678">
        <v>1.2220963172804533</v>
      </c>
      <c r="Q539" s="666">
        <v>719</v>
      </c>
    </row>
    <row r="540" spans="1:17" ht="14.4" customHeight="1" x14ac:dyDescent="0.3">
      <c r="A540" s="661" t="s">
        <v>542</v>
      </c>
      <c r="B540" s="662" t="s">
        <v>5543</v>
      </c>
      <c r="C540" s="662" t="s">
        <v>5308</v>
      </c>
      <c r="D540" s="662" t="s">
        <v>5446</v>
      </c>
      <c r="E540" s="662" t="s">
        <v>5447</v>
      </c>
      <c r="F540" s="665">
        <v>116</v>
      </c>
      <c r="G540" s="665">
        <v>28464</v>
      </c>
      <c r="H540" s="665">
        <v>1</v>
      </c>
      <c r="I540" s="665">
        <v>245.37931034482759</v>
      </c>
      <c r="J540" s="665">
        <v>125</v>
      </c>
      <c r="K540" s="665">
        <v>30875</v>
      </c>
      <c r="L540" s="665">
        <v>1.0847034851039909</v>
      </c>
      <c r="M540" s="665">
        <v>247</v>
      </c>
      <c r="N540" s="665">
        <v>113</v>
      </c>
      <c r="O540" s="665">
        <v>29267</v>
      </c>
      <c r="P540" s="678">
        <v>1.0282110736368746</v>
      </c>
      <c r="Q540" s="666">
        <v>259</v>
      </c>
    </row>
    <row r="541" spans="1:17" ht="14.4" customHeight="1" x14ac:dyDescent="0.3">
      <c r="A541" s="661" t="s">
        <v>542</v>
      </c>
      <c r="B541" s="662" t="s">
        <v>5543</v>
      </c>
      <c r="C541" s="662" t="s">
        <v>5308</v>
      </c>
      <c r="D541" s="662" t="s">
        <v>5450</v>
      </c>
      <c r="E541" s="662" t="s">
        <v>5451</v>
      </c>
      <c r="F541" s="665">
        <v>7</v>
      </c>
      <c r="G541" s="665">
        <v>573</v>
      </c>
      <c r="H541" s="665">
        <v>1</v>
      </c>
      <c r="I541" s="665">
        <v>81.857142857142861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542</v>
      </c>
      <c r="B542" s="662" t="s">
        <v>5543</v>
      </c>
      <c r="C542" s="662" t="s">
        <v>5308</v>
      </c>
      <c r="D542" s="662" t="s">
        <v>6015</v>
      </c>
      <c r="E542" s="662" t="s">
        <v>6016</v>
      </c>
      <c r="F542" s="665">
        <v>7168</v>
      </c>
      <c r="G542" s="665">
        <v>8023444</v>
      </c>
      <c r="H542" s="665">
        <v>1</v>
      </c>
      <c r="I542" s="665">
        <v>1119.3420758928571</v>
      </c>
      <c r="J542" s="665">
        <v>7909</v>
      </c>
      <c r="K542" s="665">
        <v>8869996</v>
      </c>
      <c r="L542" s="665">
        <v>1.1055098035207824</v>
      </c>
      <c r="M542" s="665">
        <v>1121.5066380073333</v>
      </c>
      <c r="N542" s="665">
        <v>7588</v>
      </c>
      <c r="O542" s="665">
        <v>8549582</v>
      </c>
      <c r="P542" s="678">
        <v>1.0655750822215497</v>
      </c>
      <c r="Q542" s="666">
        <v>1126.7240379546652</v>
      </c>
    </row>
    <row r="543" spans="1:17" ht="14.4" customHeight="1" x14ac:dyDescent="0.3">
      <c r="A543" s="661" t="s">
        <v>542</v>
      </c>
      <c r="B543" s="662" t="s">
        <v>5543</v>
      </c>
      <c r="C543" s="662" t="s">
        <v>5308</v>
      </c>
      <c r="D543" s="662" t="s">
        <v>5464</v>
      </c>
      <c r="E543" s="662" t="s">
        <v>5465</v>
      </c>
      <c r="F543" s="665">
        <v>25</v>
      </c>
      <c r="G543" s="665">
        <v>23550</v>
      </c>
      <c r="H543" s="665">
        <v>1</v>
      </c>
      <c r="I543" s="665">
        <v>942</v>
      </c>
      <c r="J543" s="665">
        <v>22</v>
      </c>
      <c r="K543" s="665">
        <v>20790</v>
      </c>
      <c r="L543" s="665">
        <v>0.88280254777070066</v>
      </c>
      <c r="M543" s="665">
        <v>945</v>
      </c>
      <c r="N543" s="665">
        <v>7</v>
      </c>
      <c r="O543" s="665">
        <v>6706</v>
      </c>
      <c r="P543" s="678">
        <v>0.28475583864118897</v>
      </c>
      <c r="Q543" s="666">
        <v>958</v>
      </c>
    </row>
    <row r="544" spans="1:17" ht="14.4" customHeight="1" x14ac:dyDescent="0.3">
      <c r="A544" s="661" t="s">
        <v>542</v>
      </c>
      <c r="B544" s="662" t="s">
        <v>5543</v>
      </c>
      <c r="C544" s="662" t="s">
        <v>5308</v>
      </c>
      <c r="D544" s="662" t="s">
        <v>5466</v>
      </c>
      <c r="E544" s="662" t="s">
        <v>5467</v>
      </c>
      <c r="F544" s="665">
        <v>11</v>
      </c>
      <c r="G544" s="665">
        <v>0</v>
      </c>
      <c r="H544" s="665"/>
      <c r="I544" s="665">
        <v>0</v>
      </c>
      <c r="J544" s="665">
        <v>13</v>
      </c>
      <c r="K544" s="665">
        <v>0</v>
      </c>
      <c r="L544" s="665"/>
      <c r="M544" s="665">
        <v>0</v>
      </c>
      <c r="N544" s="665">
        <v>25</v>
      </c>
      <c r="O544" s="665">
        <v>0</v>
      </c>
      <c r="P544" s="678"/>
      <c r="Q544" s="666">
        <v>0</v>
      </c>
    </row>
    <row r="545" spans="1:17" ht="14.4" customHeight="1" x14ac:dyDescent="0.3">
      <c r="A545" s="661" t="s">
        <v>542</v>
      </c>
      <c r="B545" s="662" t="s">
        <v>5543</v>
      </c>
      <c r="C545" s="662" t="s">
        <v>5308</v>
      </c>
      <c r="D545" s="662" t="s">
        <v>5468</v>
      </c>
      <c r="E545" s="662" t="s">
        <v>5469</v>
      </c>
      <c r="F545" s="665">
        <v>65</v>
      </c>
      <c r="G545" s="665">
        <v>55837</v>
      </c>
      <c r="H545" s="665">
        <v>1</v>
      </c>
      <c r="I545" s="665">
        <v>859.03076923076924</v>
      </c>
      <c r="J545" s="665">
        <v>43</v>
      </c>
      <c r="K545" s="665">
        <v>37023</v>
      </c>
      <c r="L545" s="665">
        <v>0.66305496355463223</v>
      </c>
      <c r="M545" s="665">
        <v>861</v>
      </c>
      <c r="N545" s="665">
        <v>76</v>
      </c>
      <c r="O545" s="665">
        <v>65892</v>
      </c>
      <c r="P545" s="678">
        <v>1.180077726238874</v>
      </c>
      <c r="Q545" s="666">
        <v>867</v>
      </c>
    </row>
    <row r="546" spans="1:17" ht="14.4" customHeight="1" x14ac:dyDescent="0.3">
      <c r="A546" s="661" t="s">
        <v>542</v>
      </c>
      <c r="B546" s="662" t="s">
        <v>5543</v>
      </c>
      <c r="C546" s="662" t="s">
        <v>5308</v>
      </c>
      <c r="D546" s="662" t="s">
        <v>5472</v>
      </c>
      <c r="E546" s="662" t="s">
        <v>5473</v>
      </c>
      <c r="F546" s="665">
        <v>228</v>
      </c>
      <c r="G546" s="665">
        <v>132476</v>
      </c>
      <c r="H546" s="665">
        <v>1</v>
      </c>
      <c r="I546" s="665">
        <v>581.03508771929819</v>
      </c>
      <c r="J546" s="665">
        <v>271</v>
      </c>
      <c r="K546" s="665">
        <v>157992</v>
      </c>
      <c r="L546" s="665">
        <v>1.1926084724780337</v>
      </c>
      <c r="M546" s="665">
        <v>582.99630996309963</v>
      </c>
      <c r="N546" s="665">
        <v>263</v>
      </c>
      <c r="O546" s="665">
        <v>155417</v>
      </c>
      <c r="P546" s="678">
        <v>1.1731709894622422</v>
      </c>
      <c r="Q546" s="666">
        <v>590.93916349809888</v>
      </c>
    </row>
    <row r="547" spans="1:17" ht="14.4" customHeight="1" x14ac:dyDescent="0.3">
      <c r="A547" s="661" t="s">
        <v>542</v>
      </c>
      <c r="B547" s="662" t="s">
        <v>5543</v>
      </c>
      <c r="C547" s="662" t="s">
        <v>5308</v>
      </c>
      <c r="D547" s="662" t="s">
        <v>6017</v>
      </c>
      <c r="E547" s="662" t="s">
        <v>6018</v>
      </c>
      <c r="F547" s="665">
        <v>1</v>
      </c>
      <c r="G547" s="665">
        <v>431</v>
      </c>
      <c r="H547" s="665">
        <v>1</v>
      </c>
      <c r="I547" s="665">
        <v>431</v>
      </c>
      <c r="J547" s="665"/>
      <c r="K547" s="665"/>
      <c r="L547" s="665"/>
      <c r="M547" s="665"/>
      <c r="N547" s="665">
        <v>1</v>
      </c>
      <c r="O547" s="665">
        <v>444</v>
      </c>
      <c r="P547" s="678">
        <v>1.0301624129930393</v>
      </c>
      <c r="Q547" s="666">
        <v>444</v>
      </c>
    </row>
    <row r="548" spans="1:17" ht="14.4" customHeight="1" x14ac:dyDescent="0.3">
      <c r="A548" s="661" t="s">
        <v>542</v>
      </c>
      <c r="B548" s="662" t="s">
        <v>5543</v>
      </c>
      <c r="C548" s="662" t="s">
        <v>5308</v>
      </c>
      <c r="D548" s="662" t="s">
        <v>5474</v>
      </c>
      <c r="E548" s="662" t="s">
        <v>5475</v>
      </c>
      <c r="F548" s="665">
        <v>193</v>
      </c>
      <c r="G548" s="665">
        <v>146222</v>
      </c>
      <c r="H548" s="665">
        <v>1</v>
      </c>
      <c r="I548" s="665">
        <v>757.62694300518137</v>
      </c>
      <c r="J548" s="665">
        <v>260</v>
      </c>
      <c r="K548" s="665">
        <v>197339</v>
      </c>
      <c r="L548" s="665">
        <v>1.3495848777885682</v>
      </c>
      <c r="M548" s="665">
        <v>758.9961538461539</v>
      </c>
      <c r="N548" s="665">
        <v>251</v>
      </c>
      <c r="O548" s="665">
        <v>192509</v>
      </c>
      <c r="P548" s="678">
        <v>1.3165529126943962</v>
      </c>
      <c r="Q548" s="666">
        <v>766.96812749003982</v>
      </c>
    </row>
    <row r="549" spans="1:17" ht="14.4" customHeight="1" x14ac:dyDescent="0.3">
      <c r="A549" s="661" t="s">
        <v>542</v>
      </c>
      <c r="B549" s="662" t="s">
        <v>5543</v>
      </c>
      <c r="C549" s="662" t="s">
        <v>5308</v>
      </c>
      <c r="D549" s="662" t="s">
        <v>5480</v>
      </c>
      <c r="E549" s="662" t="s">
        <v>5481</v>
      </c>
      <c r="F549" s="665">
        <v>44</v>
      </c>
      <c r="G549" s="665">
        <v>191325</v>
      </c>
      <c r="H549" s="665">
        <v>1</v>
      </c>
      <c r="I549" s="665">
        <v>4348.295454545455</v>
      </c>
      <c r="J549" s="665">
        <v>62</v>
      </c>
      <c r="K549" s="665">
        <v>270444</v>
      </c>
      <c r="L549" s="665">
        <v>1.4135319482555861</v>
      </c>
      <c r="M549" s="665">
        <v>4362</v>
      </c>
      <c r="N549" s="665">
        <v>28</v>
      </c>
      <c r="O549" s="665">
        <v>123200</v>
      </c>
      <c r="P549" s="678">
        <v>0.6439304847772116</v>
      </c>
      <c r="Q549" s="666">
        <v>4400</v>
      </c>
    </row>
    <row r="550" spans="1:17" ht="14.4" customHeight="1" x14ac:dyDescent="0.3">
      <c r="A550" s="661" t="s">
        <v>542</v>
      </c>
      <c r="B550" s="662" t="s">
        <v>5543</v>
      </c>
      <c r="C550" s="662" t="s">
        <v>5308</v>
      </c>
      <c r="D550" s="662" t="s">
        <v>5612</v>
      </c>
      <c r="E550" s="662" t="s">
        <v>5613</v>
      </c>
      <c r="F550" s="665">
        <v>1437</v>
      </c>
      <c r="G550" s="665">
        <v>1472423</v>
      </c>
      <c r="H550" s="665">
        <v>1</v>
      </c>
      <c r="I550" s="665">
        <v>1024.6506610995129</v>
      </c>
      <c r="J550" s="665">
        <v>1643</v>
      </c>
      <c r="K550" s="665">
        <v>1690647</v>
      </c>
      <c r="L550" s="665">
        <v>1.1482074105063558</v>
      </c>
      <c r="M550" s="665">
        <v>1029</v>
      </c>
      <c r="N550" s="665">
        <v>1771</v>
      </c>
      <c r="O550" s="665">
        <v>1886115</v>
      </c>
      <c r="P550" s="678">
        <v>1.2809600230368583</v>
      </c>
      <c r="Q550" s="666">
        <v>1065</v>
      </c>
    </row>
    <row r="551" spans="1:17" ht="14.4" customHeight="1" x14ac:dyDescent="0.3">
      <c r="A551" s="661" t="s">
        <v>542</v>
      </c>
      <c r="B551" s="662" t="s">
        <v>5543</v>
      </c>
      <c r="C551" s="662" t="s">
        <v>5308</v>
      </c>
      <c r="D551" s="662" t="s">
        <v>5488</v>
      </c>
      <c r="E551" s="662" t="s">
        <v>5489</v>
      </c>
      <c r="F551" s="665">
        <v>2</v>
      </c>
      <c r="G551" s="665">
        <v>356</v>
      </c>
      <c r="H551" s="665">
        <v>1</v>
      </c>
      <c r="I551" s="665">
        <v>178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542</v>
      </c>
      <c r="B552" s="662" t="s">
        <v>5543</v>
      </c>
      <c r="C552" s="662" t="s">
        <v>5308</v>
      </c>
      <c r="D552" s="662" t="s">
        <v>601</v>
      </c>
      <c r="E552" s="662" t="s">
        <v>5656</v>
      </c>
      <c r="F552" s="665"/>
      <c r="G552" s="665"/>
      <c r="H552" s="665"/>
      <c r="I552" s="665"/>
      <c r="J552" s="665"/>
      <c r="K552" s="665"/>
      <c r="L552" s="665"/>
      <c r="M552" s="665"/>
      <c r="N552" s="665">
        <v>2</v>
      </c>
      <c r="O552" s="665">
        <v>3968</v>
      </c>
      <c r="P552" s="678"/>
      <c r="Q552" s="666">
        <v>1984</v>
      </c>
    </row>
    <row r="553" spans="1:17" ht="14.4" customHeight="1" x14ac:dyDescent="0.3">
      <c r="A553" s="661" t="s">
        <v>542</v>
      </c>
      <c r="B553" s="662" t="s">
        <v>5543</v>
      </c>
      <c r="C553" s="662" t="s">
        <v>5308</v>
      </c>
      <c r="D553" s="662" t="s">
        <v>5490</v>
      </c>
      <c r="E553" s="662" t="s">
        <v>5491</v>
      </c>
      <c r="F553" s="665">
        <v>3</v>
      </c>
      <c r="G553" s="665">
        <v>459</v>
      </c>
      <c r="H553" s="665">
        <v>1</v>
      </c>
      <c r="I553" s="665">
        <v>153</v>
      </c>
      <c r="J553" s="665">
        <v>1</v>
      </c>
      <c r="K553" s="665">
        <v>154</v>
      </c>
      <c r="L553" s="665">
        <v>0.33551198257080611</v>
      </c>
      <c r="M553" s="665">
        <v>154</v>
      </c>
      <c r="N553" s="665"/>
      <c r="O553" s="665"/>
      <c r="P553" s="678"/>
      <c r="Q553" s="666"/>
    </row>
    <row r="554" spans="1:17" ht="14.4" customHeight="1" x14ac:dyDescent="0.3">
      <c r="A554" s="661" t="s">
        <v>542</v>
      </c>
      <c r="B554" s="662" t="s">
        <v>5543</v>
      </c>
      <c r="C554" s="662" t="s">
        <v>5308</v>
      </c>
      <c r="D554" s="662" t="s">
        <v>5532</v>
      </c>
      <c r="E554" s="662" t="s">
        <v>5533</v>
      </c>
      <c r="F554" s="665"/>
      <c r="G554" s="665"/>
      <c r="H554" s="665"/>
      <c r="I554" s="665"/>
      <c r="J554" s="665"/>
      <c r="K554" s="665"/>
      <c r="L554" s="665"/>
      <c r="M554" s="665"/>
      <c r="N554" s="665">
        <v>51</v>
      </c>
      <c r="O554" s="665">
        <v>2193</v>
      </c>
      <c r="P554" s="678"/>
      <c r="Q554" s="666">
        <v>43</v>
      </c>
    </row>
    <row r="555" spans="1:17" ht="14.4" customHeight="1" x14ac:dyDescent="0.3">
      <c r="A555" s="661" t="s">
        <v>542</v>
      </c>
      <c r="B555" s="662" t="s">
        <v>5543</v>
      </c>
      <c r="C555" s="662" t="s">
        <v>5308</v>
      </c>
      <c r="D555" s="662" t="s">
        <v>5496</v>
      </c>
      <c r="E555" s="662" t="s">
        <v>5497</v>
      </c>
      <c r="F555" s="665">
        <v>5</v>
      </c>
      <c r="G555" s="665">
        <v>1523</v>
      </c>
      <c r="H555" s="665">
        <v>1</v>
      </c>
      <c r="I555" s="665">
        <v>304.60000000000002</v>
      </c>
      <c r="J555" s="665">
        <v>2</v>
      </c>
      <c r="K555" s="665">
        <v>616</v>
      </c>
      <c r="L555" s="665">
        <v>0.40446487196323044</v>
      </c>
      <c r="M555" s="665">
        <v>308</v>
      </c>
      <c r="N555" s="665">
        <v>3</v>
      </c>
      <c r="O555" s="665">
        <v>948</v>
      </c>
      <c r="P555" s="678">
        <v>0.62245567957977677</v>
      </c>
      <c r="Q555" s="666">
        <v>316</v>
      </c>
    </row>
    <row r="556" spans="1:17" ht="14.4" customHeight="1" x14ac:dyDescent="0.3">
      <c r="A556" s="661" t="s">
        <v>542</v>
      </c>
      <c r="B556" s="662" t="s">
        <v>5543</v>
      </c>
      <c r="C556" s="662" t="s">
        <v>5308</v>
      </c>
      <c r="D556" s="662" t="s">
        <v>5500</v>
      </c>
      <c r="E556" s="662" t="s">
        <v>5501</v>
      </c>
      <c r="F556" s="665">
        <v>1299</v>
      </c>
      <c r="G556" s="665">
        <v>450832</v>
      </c>
      <c r="H556" s="665">
        <v>1</v>
      </c>
      <c r="I556" s="665">
        <v>347.06081601231716</v>
      </c>
      <c r="J556" s="665">
        <v>1416</v>
      </c>
      <c r="K556" s="665">
        <v>494182</v>
      </c>
      <c r="L556" s="665">
        <v>1.0961555524008944</v>
      </c>
      <c r="M556" s="665">
        <v>348.99858757062145</v>
      </c>
      <c r="N556" s="665">
        <v>1414</v>
      </c>
      <c r="O556" s="665">
        <v>526008</v>
      </c>
      <c r="P556" s="678">
        <v>1.1667494765234057</v>
      </c>
      <c r="Q556" s="666">
        <v>372</v>
      </c>
    </row>
    <row r="557" spans="1:17" ht="14.4" customHeight="1" x14ac:dyDescent="0.3">
      <c r="A557" s="661" t="s">
        <v>542</v>
      </c>
      <c r="B557" s="662" t="s">
        <v>5543</v>
      </c>
      <c r="C557" s="662" t="s">
        <v>5308</v>
      </c>
      <c r="D557" s="662" t="s">
        <v>6019</v>
      </c>
      <c r="E557" s="662" t="s">
        <v>6020</v>
      </c>
      <c r="F557" s="665">
        <v>27</v>
      </c>
      <c r="G557" s="665">
        <v>36900</v>
      </c>
      <c r="H557" s="665">
        <v>1</v>
      </c>
      <c r="I557" s="665">
        <v>1366.6666666666667</v>
      </c>
      <c r="J557" s="665">
        <v>22</v>
      </c>
      <c r="K557" s="665">
        <v>30140</v>
      </c>
      <c r="L557" s="665">
        <v>0.81680216802168026</v>
      </c>
      <c r="M557" s="665">
        <v>1370</v>
      </c>
      <c r="N557" s="665">
        <v>24</v>
      </c>
      <c r="O557" s="665">
        <v>33096</v>
      </c>
      <c r="P557" s="678">
        <v>0.896910569105691</v>
      </c>
      <c r="Q557" s="666">
        <v>1379</v>
      </c>
    </row>
    <row r="558" spans="1:17" ht="14.4" customHeight="1" x14ac:dyDescent="0.3">
      <c r="A558" s="661" t="s">
        <v>542</v>
      </c>
      <c r="B558" s="662" t="s">
        <v>5543</v>
      </c>
      <c r="C558" s="662" t="s">
        <v>5308</v>
      </c>
      <c r="D558" s="662" t="s">
        <v>5502</v>
      </c>
      <c r="E558" s="662" t="s">
        <v>5503</v>
      </c>
      <c r="F558" s="665">
        <v>13</v>
      </c>
      <c r="G558" s="665">
        <v>18187</v>
      </c>
      <c r="H558" s="665">
        <v>1</v>
      </c>
      <c r="I558" s="665">
        <v>1399</v>
      </c>
      <c r="J558" s="665">
        <v>22</v>
      </c>
      <c r="K558" s="665">
        <v>30844</v>
      </c>
      <c r="L558" s="665">
        <v>1.6959366580524551</v>
      </c>
      <c r="M558" s="665">
        <v>1402</v>
      </c>
      <c r="N558" s="665">
        <v>22</v>
      </c>
      <c r="O558" s="665">
        <v>31130</v>
      </c>
      <c r="P558" s="678">
        <v>1.7116621762797604</v>
      </c>
      <c r="Q558" s="666">
        <v>1415</v>
      </c>
    </row>
    <row r="559" spans="1:17" ht="14.4" customHeight="1" x14ac:dyDescent="0.3">
      <c r="A559" s="661" t="s">
        <v>542</v>
      </c>
      <c r="B559" s="662" t="s">
        <v>5543</v>
      </c>
      <c r="C559" s="662" t="s">
        <v>5308</v>
      </c>
      <c r="D559" s="662" t="s">
        <v>5504</v>
      </c>
      <c r="E559" s="662" t="s">
        <v>5505</v>
      </c>
      <c r="F559" s="665">
        <v>167</v>
      </c>
      <c r="G559" s="665">
        <v>59576</v>
      </c>
      <c r="H559" s="665">
        <v>1</v>
      </c>
      <c r="I559" s="665">
        <v>356.74251497005986</v>
      </c>
      <c r="J559" s="665">
        <v>180</v>
      </c>
      <c r="K559" s="665">
        <v>64439</v>
      </c>
      <c r="L559" s="665">
        <v>1.0816268295958105</v>
      </c>
      <c r="M559" s="665">
        <v>357.99444444444447</v>
      </c>
      <c r="N559" s="665">
        <v>235</v>
      </c>
      <c r="O559" s="665">
        <v>85066</v>
      </c>
      <c r="P559" s="678">
        <v>1.4278568551094399</v>
      </c>
      <c r="Q559" s="666">
        <v>361.98297872340424</v>
      </c>
    </row>
    <row r="560" spans="1:17" ht="14.4" customHeight="1" x14ac:dyDescent="0.3">
      <c r="A560" s="661" t="s">
        <v>542</v>
      </c>
      <c r="B560" s="662" t="s">
        <v>5543</v>
      </c>
      <c r="C560" s="662" t="s">
        <v>5308</v>
      </c>
      <c r="D560" s="662" t="s">
        <v>6021</v>
      </c>
      <c r="E560" s="662" t="s">
        <v>6022</v>
      </c>
      <c r="F560" s="665">
        <v>4</v>
      </c>
      <c r="G560" s="665">
        <v>28081</v>
      </c>
      <c r="H560" s="665">
        <v>1</v>
      </c>
      <c r="I560" s="665">
        <v>7020.25</v>
      </c>
      <c r="J560" s="665">
        <v>4</v>
      </c>
      <c r="K560" s="665">
        <v>28232</v>
      </c>
      <c r="L560" s="665">
        <v>1.005377301378156</v>
      </c>
      <c r="M560" s="665">
        <v>7058</v>
      </c>
      <c r="N560" s="665">
        <v>1</v>
      </c>
      <c r="O560" s="665">
        <v>7347</v>
      </c>
      <c r="P560" s="678">
        <v>0.26163598162458601</v>
      </c>
      <c r="Q560" s="666">
        <v>7347</v>
      </c>
    </row>
    <row r="561" spans="1:17" ht="14.4" customHeight="1" x14ac:dyDescent="0.3">
      <c r="A561" s="661" t="s">
        <v>542</v>
      </c>
      <c r="B561" s="662" t="s">
        <v>5543</v>
      </c>
      <c r="C561" s="662" t="s">
        <v>5308</v>
      </c>
      <c r="D561" s="662" t="s">
        <v>6023</v>
      </c>
      <c r="E561" s="662" t="s">
        <v>6024</v>
      </c>
      <c r="F561" s="665">
        <v>19</v>
      </c>
      <c r="G561" s="665">
        <v>39043</v>
      </c>
      <c r="H561" s="665">
        <v>1</v>
      </c>
      <c r="I561" s="665">
        <v>2054.8947368421054</v>
      </c>
      <c r="J561" s="665">
        <v>23</v>
      </c>
      <c r="K561" s="665">
        <v>47426</v>
      </c>
      <c r="L561" s="665">
        <v>1.2147119842225238</v>
      </c>
      <c r="M561" s="665">
        <v>2062</v>
      </c>
      <c r="N561" s="665">
        <v>23</v>
      </c>
      <c r="O561" s="665">
        <v>47863</v>
      </c>
      <c r="P561" s="678">
        <v>1.2259047716620137</v>
      </c>
      <c r="Q561" s="666">
        <v>2081</v>
      </c>
    </row>
    <row r="562" spans="1:17" ht="14.4" customHeight="1" x14ac:dyDescent="0.3">
      <c r="A562" s="661" t="s">
        <v>542</v>
      </c>
      <c r="B562" s="662" t="s">
        <v>5543</v>
      </c>
      <c r="C562" s="662" t="s">
        <v>5308</v>
      </c>
      <c r="D562" s="662" t="s">
        <v>6025</v>
      </c>
      <c r="E562" s="662" t="s">
        <v>6026</v>
      </c>
      <c r="F562" s="665">
        <v>12</v>
      </c>
      <c r="G562" s="665">
        <v>14451</v>
      </c>
      <c r="H562" s="665">
        <v>1</v>
      </c>
      <c r="I562" s="665">
        <v>1204.25</v>
      </c>
      <c r="J562" s="665">
        <v>19</v>
      </c>
      <c r="K562" s="665">
        <v>22971</v>
      </c>
      <c r="L562" s="665">
        <v>1.5895785758771019</v>
      </c>
      <c r="M562" s="665">
        <v>1209</v>
      </c>
      <c r="N562" s="665">
        <v>9</v>
      </c>
      <c r="O562" s="665">
        <v>11097</v>
      </c>
      <c r="P562" s="678">
        <v>0.76790533527091553</v>
      </c>
      <c r="Q562" s="666">
        <v>1233</v>
      </c>
    </row>
    <row r="563" spans="1:17" ht="14.4" customHeight="1" x14ac:dyDescent="0.3">
      <c r="A563" s="661" t="s">
        <v>542</v>
      </c>
      <c r="B563" s="662" t="s">
        <v>5543</v>
      </c>
      <c r="C563" s="662" t="s">
        <v>5308</v>
      </c>
      <c r="D563" s="662" t="s">
        <v>6027</v>
      </c>
      <c r="E563" s="662" t="s">
        <v>6028</v>
      </c>
      <c r="F563" s="665">
        <v>23</v>
      </c>
      <c r="G563" s="665">
        <v>99991</v>
      </c>
      <c r="H563" s="665">
        <v>1</v>
      </c>
      <c r="I563" s="665">
        <v>4347.434782608696</v>
      </c>
      <c r="J563" s="665">
        <v>13</v>
      </c>
      <c r="K563" s="665">
        <v>56810</v>
      </c>
      <c r="L563" s="665">
        <v>0.56815113360202418</v>
      </c>
      <c r="M563" s="665">
        <v>4370</v>
      </c>
      <c r="N563" s="665">
        <v>3</v>
      </c>
      <c r="O563" s="665">
        <v>13545</v>
      </c>
      <c r="P563" s="678">
        <v>0.13546219159724376</v>
      </c>
      <c r="Q563" s="666">
        <v>4515</v>
      </c>
    </row>
    <row r="564" spans="1:17" ht="14.4" customHeight="1" x14ac:dyDescent="0.3">
      <c r="A564" s="661" t="s">
        <v>542</v>
      </c>
      <c r="B564" s="662" t="s">
        <v>5543</v>
      </c>
      <c r="C564" s="662" t="s">
        <v>5308</v>
      </c>
      <c r="D564" s="662" t="s">
        <v>5616</v>
      </c>
      <c r="E564" s="662" t="s">
        <v>5617</v>
      </c>
      <c r="F564" s="665">
        <v>28</v>
      </c>
      <c r="G564" s="665">
        <v>19418</v>
      </c>
      <c r="H564" s="665">
        <v>1</v>
      </c>
      <c r="I564" s="665">
        <v>693.5</v>
      </c>
      <c r="J564" s="665">
        <v>32</v>
      </c>
      <c r="K564" s="665">
        <v>22304</v>
      </c>
      <c r="L564" s="665">
        <v>1.1486249871253476</v>
      </c>
      <c r="M564" s="665">
        <v>697</v>
      </c>
      <c r="N564" s="665">
        <v>40</v>
      </c>
      <c r="O564" s="665">
        <v>28400</v>
      </c>
      <c r="P564" s="678">
        <v>1.4625605108662065</v>
      </c>
      <c r="Q564" s="666">
        <v>710</v>
      </c>
    </row>
    <row r="565" spans="1:17" ht="14.4" customHeight="1" x14ac:dyDescent="0.3">
      <c r="A565" s="661" t="s">
        <v>542</v>
      </c>
      <c r="B565" s="662" t="s">
        <v>5543</v>
      </c>
      <c r="C565" s="662" t="s">
        <v>5308</v>
      </c>
      <c r="D565" s="662" t="s">
        <v>6029</v>
      </c>
      <c r="E565" s="662" t="s">
        <v>6030</v>
      </c>
      <c r="F565" s="665">
        <v>18</v>
      </c>
      <c r="G565" s="665">
        <v>109062</v>
      </c>
      <c r="H565" s="665">
        <v>1</v>
      </c>
      <c r="I565" s="665">
        <v>6059</v>
      </c>
      <c r="J565" s="665">
        <v>27</v>
      </c>
      <c r="K565" s="665">
        <v>164376</v>
      </c>
      <c r="L565" s="665">
        <v>1.5071794025416736</v>
      </c>
      <c r="M565" s="665">
        <v>6088</v>
      </c>
      <c r="N565" s="665">
        <v>21</v>
      </c>
      <c r="O565" s="665">
        <v>133182</v>
      </c>
      <c r="P565" s="678">
        <v>1.2211586070308631</v>
      </c>
      <c r="Q565" s="666">
        <v>6342</v>
      </c>
    </row>
    <row r="566" spans="1:17" ht="14.4" customHeight="1" x14ac:dyDescent="0.3">
      <c r="A566" s="661" t="s">
        <v>542</v>
      </c>
      <c r="B566" s="662" t="s">
        <v>5543</v>
      </c>
      <c r="C566" s="662" t="s">
        <v>5308</v>
      </c>
      <c r="D566" s="662" t="s">
        <v>5597</v>
      </c>
      <c r="E566" s="662" t="s">
        <v>5598</v>
      </c>
      <c r="F566" s="665">
        <v>3</v>
      </c>
      <c r="G566" s="665">
        <v>12783</v>
      </c>
      <c r="H566" s="665">
        <v>1</v>
      </c>
      <c r="I566" s="665">
        <v>4261</v>
      </c>
      <c r="J566" s="665">
        <v>3</v>
      </c>
      <c r="K566" s="665">
        <v>12828</v>
      </c>
      <c r="L566" s="665">
        <v>1.0035203003989674</v>
      </c>
      <c r="M566" s="665">
        <v>4276</v>
      </c>
      <c r="N566" s="665">
        <v>2</v>
      </c>
      <c r="O566" s="665">
        <v>8914</v>
      </c>
      <c r="P566" s="678">
        <v>0.69733239458656027</v>
      </c>
      <c r="Q566" s="666">
        <v>4457</v>
      </c>
    </row>
    <row r="567" spans="1:17" ht="14.4" customHeight="1" x14ac:dyDescent="0.3">
      <c r="A567" s="661" t="s">
        <v>542</v>
      </c>
      <c r="B567" s="662" t="s">
        <v>5543</v>
      </c>
      <c r="C567" s="662" t="s">
        <v>5308</v>
      </c>
      <c r="D567" s="662" t="s">
        <v>5512</v>
      </c>
      <c r="E567" s="662" t="s">
        <v>5513</v>
      </c>
      <c r="F567" s="665">
        <v>1</v>
      </c>
      <c r="G567" s="665">
        <v>201</v>
      </c>
      <c r="H567" s="665">
        <v>1</v>
      </c>
      <c r="I567" s="665">
        <v>201</v>
      </c>
      <c r="J567" s="665"/>
      <c r="K567" s="665"/>
      <c r="L567" s="665"/>
      <c r="M567" s="665"/>
      <c r="N567" s="665">
        <v>1</v>
      </c>
      <c r="O567" s="665">
        <v>211</v>
      </c>
      <c r="P567" s="678">
        <v>1.0497512437810945</v>
      </c>
      <c r="Q567" s="666">
        <v>211</v>
      </c>
    </row>
    <row r="568" spans="1:17" ht="14.4" customHeight="1" x14ac:dyDescent="0.3">
      <c r="A568" s="661" t="s">
        <v>542</v>
      </c>
      <c r="B568" s="662" t="s">
        <v>5543</v>
      </c>
      <c r="C568" s="662" t="s">
        <v>5308</v>
      </c>
      <c r="D568" s="662" t="s">
        <v>6031</v>
      </c>
      <c r="E568" s="662" t="s">
        <v>6032</v>
      </c>
      <c r="F568" s="665">
        <v>5</v>
      </c>
      <c r="G568" s="665">
        <v>40021</v>
      </c>
      <c r="H568" s="665">
        <v>1</v>
      </c>
      <c r="I568" s="665">
        <v>8004.2</v>
      </c>
      <c r="J568" s="665">
        <v>8</v>
      </c>
      <c r="K568" s="665">
        <v>64584</v>
      </c>
      <c r="L568" s="665">
        <v>1.6137527797906099</v>
      </c>
      <c r="M568" s="665">
        <v>8073</v>
      </c>
      <c r="N568" s="665">
        <v>5</v>
      </c>
      <c r="O568" s="665">
        <v>41340</v>
      </c>
      <c r="P568" s="678">
        <v>1.0329576972089654</v>
      </c>
      <c r="Q568" s="666">
        <v>8268</v>
      </c>
    </row>
    <row r="569" spans="1:17" ht="14.4" customHeight="1" x14ac:dyDescent="0.3">
      <c r="A569" s="661" t="s">
        <v>542</v>
      </c>
      <c r="B569" s="662" t="s">
        <v>5543</v>
      </c>
      <c r="C569" s="662" t="s">
        <v>5308</v>
      </c>
      <c r="D569" s="662" t="s">
        <v>6033</v>
      </c>
      <c r="E569" s="662" t="s">
        <v>6034</v>
      </c>
      <c r="F569" s="665">
        <v>14</v>
      </c>
      <c r="G569" s="665">
        <v>128425</v>
      </c>
      <c r="H569" s="665">
        <v>1</v>
      </c>
      <c r="I569" s="665">
        <v>9173.2142857142862</v>
      </c>
      <c r="J569" s="665">
        <v>22</v>
      </c>
      <c r="K569" s="665">
        <v>202598</v>
      </c>
      <c r="L569" s="665">
        <v>1.5775588865096359</v>
      </c>
      <c r="M569" s="665">
        <v>9209</v>
      </c>
      <c r="N569" s="665">
        <v>19</v>
      </c>
      <c r="O569" s="665">
        <v>180462</v>
      </c>
      <c r="P569" s="678">
        <v>1.4051936928168192</v>
      </c>
      <c r="Q569" s="666">
        <v>9498</v>
      </c>
    </row>
    <row r="570" spans="1:17" ht="14.4" customHeight="1" x14ac:dyDescent="0.3">
      <c r="A570" s="661" t="s">
        <v>542</v>
      </c>
      <c r="B570" s="662" t="s">
        <v>5543</v>
      </c>
      <c r="C570" s="662" t="s">
        <v>5308</v>
      </c>
      <c r="D570" s="662" t="s">
        <v>6035</v>
      </c>
      <c r="E570" s="662" t="s">
        <v>6036</v>
      </c>
      <c r="F570" s="665">
        <v>3</v>
      </c>
      <c r="G570" s="665">
        <v>1325</v>
      </c>
      <c r="H570" s="665">
        <v>1</v>
      </c>
      <c r="I570" s="665">
        <v>441.66666666666669</v>
      </c>
      <c r="J570" s="665">
        <v>2</v>
      </c>
      <c r="K570" s="665">
        <v>888</v>
      </c>
      <c r="L570" s="665">
        <v>0.67018867924528303</v>
      </c>
      <c r="M570" s="665">
        <v>444</v>
      </c>
      <c r="N570" s="665">
        <v>8</v>
      </c>
      <c r="O570" s="665">
        <v>3616</v>
      </c>
      <c r="P570" s="678">
        <v>2.7290566037735848</v>
      </c>
      <c r="Q570" s="666">
        <v>452</v>
      </c>
    </row>
    <row r="571" spans="1:17" ht="14.4" customHeight="1" x14ac:dyDescent="0.3">
      <c r="A571" s="661" t="s">
        <v>542</v>
      </c>
      <c r="B571" s="662" t="s">
        <v>5543</v>
      </c>
      <c r="C571" s="662" t="s">
        <v>5308</v>
      </c>
      <c r="D571" s="662" t="s">
        <v>6037</v>
      </c>
      <c r="E571" s="662" t="s">
        <v>6038</v>
      </c>
      <c r="F571" s="665">
        <v>97</v>
      </c>
      <c r="G571" s="665">
        <v>0</v>
      </c>
      <c r="H571" s="665"/>
      <c r="I571" s="665">
        <v>0</v>
      </c>
      <c r="J571" s="665">
        <v>99</v>
      </c>
      <c r="K571" s="665">
        <v>0</v>
      </c>
      <c r="L571" s="665"/>
      <c r="M571" s="665">
        <v>0</v>
      </c>
      <c r="N571" s="665">
        <v>93</v>
      </c>
      <c r="O571" s="665">
        <v>0</v>
      </c>
      <c r="P571" s="678"/>
      <c r="Q571" s="666">
        <v>0</v>
      </c>
    </row>
    <row r="572" spans="1:17" ht="14.4" customHeight="1" x14ac:dyDescent="0.3">
      <c r="A572" s="661" t="s">
        <v>542</v>
      </c>
      <c r="B572" s="662" t="s">
        <v>5543</v>
      </c>
      <c r="C572" s="662" t="s">
        <v>5308</v>
      </c>
      <c r="D572" s="662" t="s">
        <v>6039</v>
      </c>
      <c r="E572" s="662" t="s">
        <v>6040</v>
      </c>
      <c r="F572" s="665">
        <v>4</v>
      </c>
      <c r="G572" s="665">
        <v>1776</v>
      </c>
      <c r="H572" s="665">
        <v>1</v>
      </c>
      <c r="I572" s="665">
        <v>444</v>
      </c>
      <c r="J572" s="665">
        <v>5</v>
      </c>
      <c r="K572" s="665">
        <v>2235</v>
      </c>
      <c r="L572" s="665">
        <v>1.2584459459459461</v>
      </c>
      <c r="M572" s="665">
        <v>447</v>
      </c>
      <c r="N572" s="665">
        <v>10</v>
      </c>
      <c r="O572" s="665">
        <v>4550</v>
      </c>
      <c r="P572" s="678">
        <v>2.5619369369369371</v>
      </c>
      <c r="Q572" s="666">
        <v>455</v>
      </c>
    </row>
    <row r="573" spans="1:17" ht="14.4" customHeight="1" x14ac:dyDescent="0.3">
      <c r="A573" s="661" t="s">
        <v>542</v>
      </c>
      <c r="B573" s="662" t="s">
        <v>5543</v>
      </c>
      <c r="C573" s="662" t="s">
        <v>5308</v>
      </c>
      <c r="D573" s="662" t="s">
        <v>6041</v>
      </c>
      <c r="E573" s="662" t="s">
        <v>6042</v>
      </c>
      <c r="F573" s="665">
        <v>10</v>
      </c>
      <c r="G573" s="665">
        <v>152764</v>
      </c>
      <c r="H573" s="665">
        <v>1</v>
      </c>
      <c r="I573" s="665">
        <v>15276.4</v>
      </c>
      <c r="J573" s="665">
        <v>3</v>
      </c>
      <c r="K573" s="665">
        <v>46146</v>
      </c>
      <c r="L573" s="665">
        <v>0.30207378701788379</v>
      </c>
      <c r="M573" s="665">
        <v>15382</v>
      </c>
      <c r="N573" s="665">
        <v>5</v>
      </c>
      <c r="O573" s="665">
        <v>79460</v>
      </c>
      <c r="P573" s="678">
        <v>0.52014872613966645</v>
      </c>
      <c r="Q573" s="666">
        <v>15892</v>
      </c>
    </row>
    <row r="574" spans="1:17" ht="14.4" customHeight="1" x14ac:dyDescent="0.3">
      <c r="A574" s="661" t="s">
        <v>542</v>
      </c>
      <c r="B574" s="662" t="s">
        <v>5543</v>
      </c>
      <c r="C574" s="662" t="s">
        <v>5308</v>
      </c>
      <c r="D574" s="662" t="s">
        <v>6043</v>
      </c>
      <c r="E574" s="662" t="s">
        <v>6044</v>
      </c>
      <c r="F574" s="665">
        <v>1</v>
      </c>
      <c r="G574" s="665">
        <v>4498</v>
      </c>
      <c r="H574" s="665">
        <v>1</v>
      </c>
      <c r="I574" s="665">
        <v>4498</v>
      </c>
      <c r="J574" s="665">
        <v>1</v>
      </c>
      <c r="K574" s="665">
        <v>4547</v>
      </c>
      <c r="L574" s="665">
        <v>1.0108937305469097</v>
      </c>
      <c r="M574" s="665">
        <v>4547</v>
      </c>
      <c r="N574" s="665">
        <v>1</v>
      </c>
      <c r="O574" s="665">
        <v>4728</v>
      </c>
      <c r="P574" s="678">
        <v>1.0511338372610048</v>
      </c>
      <c r="Q574" s="666">
        <v>4728</v>
      </c>
    </row>
    <row r="575" spans="1:17" ht="14.4" customHeight="1" x14ac:dyDescent="0.3">
      <c r="A575" s="661" t="s">
        <v>542</v>
      </c>
      <c r="B575" s="662" t="s">
        <v>5543</v>
      </c>
      <c r="C575" s="662" t="s">
        <v>5308</v>
      </c>
      <c r="D575" s="662" t="s">
        <v>6045</v>
      </c>
      <c r="E575" s="662" t="s">
        <v>6046</v>
      </c>
      <c r="F575" s="665">
        <v>1</v>
      </c>
      <c r="G575" s="665">
        <v>1023</v>
      </c>
      <c r="H575" s="665">
        <v>1</v>
      </c>
      <c r="I575" s="665">
        <v>1023</v>
      </c>
      <c r="J575" s="665">
        <v>4</v>
      </c>
      <c r="K575" s="665">
        <v>4112</v>
      </c>
      <c r="L575" s="665">
        <v>4.0195503421309873</v>
      </c>
      <c r="M575" s="665">
        <v>1028</v>
      </c>
      <c r="N575" s="665">
        <v>2</v>
      </c>
      <c r="O575" s="665">
        <v>2130</v>
      </c>
      <c r="P575" s="678">
        <v>2.0821114369501466</v>
      </c>
      <c r="Q575" s="666">
        <v>1065</v>
      </c>
    </row>
    <row r="576" spans="1:17" ht="14.4" customHeight="1" x14ac:dyDescent="0.3">
      <c r="A576" s="661" t="s">
        <v>542</v>
      </c>
      <c r="B576" s="662" t="s">
        <v>5543</v>
      </c>
      <c r="C576" s="662" t="s">
        <v>5308</v>
      </c>
      <c r="D576" s="662" t="s">
        <v>6047</v>
      </c>
      <c r="E576" s="662" t="s">
        <v>6048</v>
      </c>
      <c r="F576" s="665">
        <v>0</v>
      </c>
      <c r="G576" s="665">
        <v>0</v>
      </c>
      <c r="H576" s="665"/>
      <c r="I576" s="665"/>
      <c r="J576" s="665"/>
      <c r="K576" s="665"/>
      <c r="L576" s="665"/>
      <c r="M576" s="665"/>
      <c r="N576" s="665">
        <v>3</v>
      </c>
      <c r="O576" s="665">
        <v>2580</v>
      </c>
      <c r="P576" s="678"/>
      <c r="Q576" s="666">
        <v>860</v>
      </c>
    </row>
    <row r="577" spans="1:17" ht="14.4" customHeight="1" x14ac:dyDescent="0.3">
      <c r="A577" s="661" t="s">
        <v>542</v>
      </c>
      <c r="B577" s="662" t="s">
        <v>5543</v>
      </c>
      <c r="C577" s="662" t="s">
        <v>5308</v>
      </c>
      <c r="D577" s="662" t="s">
        <v>6049</v>
      </c>
      <c r="E577" s="662" t="s">
        <v>6050</v>
      </c>
      <c r="F577" s="665">
        <v>4</v>
      </c>
      <c r="G577" s="665">
        <v>0</v>
      </c>
      <c r="H577" s="665"/>
      <c r="I577" s="665">
        <v>0</v>
      </c>
      <c r="J577" s="665">
        <v>1</v>
      </c>
      <c r="K577" s="665">
        <v>0</v>
      </c>
      <c r="L577" s="665"/>
      <c r="M577" s="665">
        <v>0</v>
      </c>
      <c r="N577" s="665">
        <v>1</v>
      </c>
      <c r="O577" s="665">
        <v>0</v>
      </c>
      <c r="P577" s="678"/>
      <c r="Q577" s="666">
        <v>0</v>
      </c>
    </row>
    <row r="578" spans="1:17" ht="14.4" customHeight="1" x14ac:dyDescent="0.3">
      <c r="A578" s="661" t="s">
        <v>542</v>
      </c>
      <c r="B578" s="662" t="s">
        <v>5543</v>
      </c>
      <c r="C578" s="662" t="s">
        <v>5308</v>
      </c>
      <c r="D578" s="662" t="s">
        <v>6051</v>
      </c>
      <c r="E578" s="662" t="s">
        <v>6052</v>
      </c>
      <c r="F578" s="665"/>
      <c r="G578" s="665"/>
      <c r="H578" s="665"/>
      <c r="I578" s="665"/>
      <c r="J578" s="665">
        <v>1</v>
      </c>
      <c r="K578" s="665">
        <v>3032</v>
      </c>
      <c r="L578" s="665"/>
      <c r="M578" s="665">
        <v>3032</v>
      </c>
      <c r="N578" s="665">
        <v>1</v>
      </c>
      <c r="O578" s="665">
        <v>3141</v>
      </c>
      <c r="P578" s="678"/>
      <c r="Q578" s="666">
        <v>3141</v>
      </c>
    </row>
    <row r="579" spans="1:17" ht="14.4" customHeight="1" x14ac:dyDescent="0.3">
      <c r="A579" s="661" t="s">
        <v>542</v>
      </c>
      <c r="B579" s="662" t="s">
        <v>5543</v>
      </c>
      <c r="C579" s="662" t="s">
        <v>5308</v>
      </c>
      <c r="D579" s="662" t="s">
        <v>6053</v>
      </c>
      <c r="E579" s="662" t="s">
        <v>6054</v>
      </c>
      <c r="F579" s="665">
        <v>1</v>
      </c>
      <c r="G579" s="665">
        <v>145</v>
      </c>
      <c r="H579" s="665">
        <v>1</v>
      </c>
      <c r="I579" s="665">
        <v>145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542</v>
      </c>
      <c r="B580" s="662" t="s">
        <v>5543</v>
      </c>
      <c r="C580" s="662" t="s">
        <v>5308</v>
      </c>
      <c r="D580" s="662" t="s">
        <v>6055</v>
      </c>
      <c r="E580" s="662" t="s">
        <v>6056</v>
      </c>
      <c r="F580" s="665"/>
      <c r="G580" s="665"/>
      <c r="H580" s="665"/>
      <c r="I580" s="665"/>
      <c r="J580" s="665">
        <v>1</v>
      </c>
      <c r="K580" s="665">
        <v>3922</v>
      </c>
      <c r="L580" s="665"/>
      <c r="M580" s="665">
        <v>3922</v>
      </c>
      <c r="N580" s="665"/>
      <c r="O580" s="665"/>
      <c r="P580" s="678"/>
      <c r="Q580" s="666"/>
    </row>
    <row r="581" spans="1:17" ht="14.4" customHeight="1" x14ac:dyDescent="0.3">
      <c r="A581" s="661" t="s">
        <v>542</v>
      </c>
      <c r="B581" s="662" t="s">
        <v>5543</v>
      </c>
      <c r="C581" s="662" t="s">
        <v>5308</v>
      </c>
      <c r="D581" s="662" t="s">
        <v>6057</v>
      </c>
      <c r="E581" s="662" t="s">
        <v>6058</v>
      </c>
      <c r="F581" s="665"/>
      <c r="G581" s="665"/>
      <c r="H581" s="665"/>
      <c r="I581" s="665"/>
      <c r="J581" s="665"/>
      <c r="K581" s="665"/>
      <c r="L581" s="665"/>
      <c r="M581" s="665"/>
      <c r="N581" s="665">
        <v>1</v>
      </c>
      <c r="O581" s="665">
        <v>5229</v>
      </c>
      <c r="P581" s="678"/>
      <c r="Q581" s="666">
        <v>5229</v>
      </c>
    </row>
    <row r="582" spans="1:17" ht="14.4" customHeight="1" x14ac:dyDescent="0.3">
      <c r="A582" s="661" t="s">
        <v>542</v>
      </c>
      <c r="B582" s="662" t="s">
        <v>5543</v>
      </c>
      <c r="C582" s="662" t="s">
        <v>5308</v>
      </c>
      <c r="D582" s="662" t="s">
        <v>6059</v>
      </c>
      <c r="E582" s="662" t="s">
        <v>6060</v>
      </c>
      <c r="F582" s="665">
        <v>6</v>
      </c>
      <c r="G582" s="665">
        <v>3333</v>
      </c>
      <c r="H582" s="665">
        <v>1</v>
      </c>
      <c r="I582" s="665">
        <v>555.5</v>
      </c>
      <c r="J582" s="665">
        <v>11</v>
      </c>
      <c r="K582" s="665">
        <v>6160</v>
      </c>
      <c r="L582" s="665">
        <v>1.8481848184818481</v>
      </c>
      <c r="M582" s="665">
        <v>560</v>
      </c>
      <c r="N582" s="665">
        <v>6</v>
      </c>
      <c r="O582" s="665">
        <v>3438</v>
      </c>
      <c r="P582" s="678">
        <v>1.0315031503150316</v>
      </c>
      <c r="Q582" s="666">
        <v>573</v>
      </c>
    </row>
    <row r="583" spans="1:17" ht="14.4" customHeight="1" x14ac:dyDescent="0.3">
      <c r="A583" s="661" t="s">
        <v>542</v>
      </c>
      <c r="B583" s="662" t="s">
        <v>5543</v>
      </c>
      <c r="C583" s="662" t="s">
        <v>5308</v>
      </c>
      <c r="D583" s="662" t="s">
        <v>5544</v>
      </c>
      <c r="E583" s="662" t="s">
        <v>5545</v>
      </c>
      <c r="F583" s="665">
        <v>1</v>
      </c>
      <c r="G583" s="665">
        <v>1080</v>
      </c>
      <c r="H583" s="665">
        <v>1</v>
      </c>
      <c r="I583" s="665">
        <v>1080</v>
      </c>
      <c r="J583" s="665">
        <v>3</v>
      </c>
      <c r="K583" s="665">
        <v>3246</v>
      </c>
      <c r="L583" s="665">
        <v>3.0055555555555555</v>
      </c>
      <c r="M583" s="665">
        <v>1082</v>
      </c>
      <c r="N583" s="665">
        <v>1</v>
      </c>
      <c r="O583" s="665">
        <v>1102</v>
      </c>
      <c r="P583" s="678">
        <v>1.0203703703703704</v>
      </c>
      <c r="Q583" s="666">
        <v>1102</v>
      </c>
    </row>
    <row r="584" spans="1:17" ht="14.4" customHeight="1" x14ac:dyDescent="0.3">
      <c r="A584" s="661" t="s">
        <v>542</v>
      </c>
      <c r="B584" s="662" t="s">
        <v>5543</v>
      </c>
      <c r="C584" s="662" t="s">
        <v>5308</v>
      </c>
      <c r="D584" s="662" t="s">
        <v>6061</v>
      </c>
      <c r="E584" s="662" t="s">
        <v>6062</v>
      </c>
      <c r="F584" s="665"/>
      <c r="G584" s="665"/>
      <c r="H584" s="665"/>
      <c r="I584" s="665"/>
      <c r="J584" s="665">
        <v>3</v>
      </c>
      <c r="K584" s="665">
        <v>8139</v>
      </c>
      <c r="L584" s="665"/>
      <c r="M584" s="665">
        <v>2713</v>
      </c>
      <c r="N584" s="665">
        <v>1</v>
      </c>
      <c r="O584" s="665">
        <v>2822</v>
      </c>
      <c r="P584" s="678"/>
      <c r="Q584" s="666">
        <v>2822</v>
      </c>
    </row>
    <row r="585" spans="1:17" ht="14.4" customHeight="1" x14ac:dyDescent="0.3">
      <c r="A585" s="661" t="s">
        <v>542</v>
      </c>
      <c r="B585" s="662" t="s">
        <v>5543</v>
      </c>
      <c r="C585" s="662" t="s">
        <v>5308</v>
      </c>
      <c r="D585" s="662" t="s">
        <v>6063</v>
      </c>
      <c r="E585" s="662" t="s">
        <v>6064</v>
      </c>
      <c r="F585" s="665">
        <v>1</v>
      </c>
      <c r="G585" s="665">
        <v>3413</v>
      </c>
      <c r="H585" s="665">
        <v>1</v>
      </c>
      <c r="I585" s="665">
        <v>3413</v>
      </c>
      <c r="J585" s="665"/>
      <c r="K585" s="665"/>
      <c r="L585" s="665"/>
      <c r="M585" s="665"/>
      <c r="N585" s="665">
        <v>1</v>
      </c>
      <c r="O585" s="665">
        <v>3570</v>
      </c>
      <c r="P585" s="678">
        <v>1.0460005859947261</v>
      </c>
      <c r="Q585" s="666">
        <v>3570</v>
      </c>
    </row>
    <row r="586" spans="1:17" ht="14.4" customHeight="1" x14ac:dyDescent="0.3">
      <c r="A586" s="661" t="s">
        <v>542</v>
      </c>
      <c r="B586" s="662" t="s">
        <v>5543</v>
      </c>
      <c r="C586" s="662" t="s">
        <v>5308</v>
      </c>
      <c r="D586" s="662" t="s">
        <v>6065</v>
      </c>
      <c r="E586" s="662" t="s">
        <v>6066</v>
      </c>
      <c r="F586" s="665">
        <v>2</v>
      </c>
      <c r="G586" s="665">
        <v>5268</v>
      </c>
      <c r="H586" s="665">
        <v>1</v>
      </c>
      <c r="I586" s="665">
        <v>2634</v>
      </c>
      <c r="J586" s="665">
        <v>2</v>
      </c>
      <c r="K586" s="665">
        <v>5286</v>
      </c>
      <c r="L586" s="665">
        <v>1.0034168564920274</v>
      </c>
      <c r="M586" s="665">
        <v>2643</v>
      </c>
      <c r="N586" s="665">
        <v>1</v>
      </c>
      <c r="O586" s="665">
        <v>2752</v>
      </c>
      <c r="P586" s="678">
        <v>0.52239939255884582</v>
      </c>
      <c r="Q586" s="666">
        <v>2752</v>
      </c>
    </row>
    <row r="587" spans="1:17" ht="14.4" customHeight="1" x14ac:dyDescent="0.3">
      <c r="A587" s="661" t="s">
        <v>542</v>
      </c>
      <c r="B587" s="662" t="s">
        <v>5543</v>
      </c>
      <c r="C587" s="662" t="s">
        <v>5308</v>
      </c>
      <c r="D587" s="662" t="s">
        <v>6067</v>
      </c>
      <c r="E587" s="662" t="s">
        <v>5920</v>
      </c>
      <c r="F587" s="665">
        <v>1</v>
      </c>
      <c r="G587" s="665">
        <v>54444.44</v>
      </c>
      <c r="H587" s="665">
        <v>1</v>
      </c>
      <c r="I587" s="665">
        <v>54444.44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542</v>
      </c>
      <c r="B588" s="662" t="s">
        <v>5543</v>
      </c>
      <c r="C588" s="662" t="s">
        <v>5308</v>
      </c>
      <c r="D588" s="662" t="s">
        <v>6068</v>
      </c>
      <c r="E588" s="662" t="s">
        <v>6069</v>
      </c>
      <c r="F588" s="665">
        <v>7</v>
      </c>
      <c r="G588" s="665">
        <v>0</v>
      </c>
      <c r="H588" s="665"/>
      <c r="I588" s="665">
        <v>0</v>
      </c>
      <c r="J588" s="665">
        <v>7</v>
      </c>
      <c r="K588" s="665">
        <v>0</v>
      </c>
      <c r="L588" s="665"/>
      <c r="M588" s="665">
        <v>0</v>
      </c>
      <c r="N588" s="665">
        <v>7</v>
      </c>
      <c r="O588" s="665">
        <v>0</v>
      </c>
      <c r="P588" s="678"/>
      <c r="Q588" s="666">
        <v>0</v>
      </c>
    </row>
    <row r="589" spans="1:17" ht="14.4" customHeight="1" x14ac:dyDescent="0.3">
      <c r="A589" s="661" t="s">
        <v>542</v>
      </c>
      <c r="B589" s="662" t="s">
        <v>5543</v>
      </c>
      <c r="C589" s="662" t="s">
        <v>5308</v>
      </c>
      <c r="D589" s="662" t="s">
        <v>6070</v>
      </c>
      <c r="E589" s="662" t="s">
        <v>6071</v>
      </c>
      <c r="F589" s="665">
        <v>1</v>
      </c>
      <c r="G589" s="665">
        <v>824</v>
      </c>
      <c r="H589" s="665">
        <v>1</v>
      </c>
      <c r="I589" s="665">
        <v>824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542</v>
      </c>
      <c r="B590" s="662" t="s">
        <v>5543</v>
      </c>
      <c r="C590" s="662" t="s">
        <v>5308</v>
      </c>
      <c r="D590" s="662" t="s">
        <v>6072</v>
      </c>
      <c r="E590" s="662" t="s">
        <v>6073</v>
      </c>
      <c r="F590" s="665">
        <v>9</v>
      </c>
      <c r="G590" s="665">
        <v>704250</v>
      </c>
      <c r="H590" s="665">
        <v>1</v>
      </c>
      <c r="I590" s="665">
        <v>78250</v>
      </c>
      <c r="J590" s="665">
        <v>7</v>
      </c>
      <c r="K590" s="665">
        <v>547750</v>
      </c>
      <c r="L590" s="665">
        <v>0.77777777777777779</v>
      </c>
      <c r="M590" s="665">
        <v>78250</v>
      </c>
      <c r="N590" s="665">
        <v>6</v>
      </c>
      <c r="O590" s="665">
        <v>469500</v>
      </c>
      <c r="P590" s="678">
        <v>0.66666666666666663</v>
      </c>
      <c r="Q590" s="666">
        <v>78250</v>
      </c>
    </row>
    <row r="591" spans="1:17" ht="14.4" customHeight="1" x14ac:dyDescent="0.3">
      <c r="A591" s="661" t="s">
        <v>542</v>
      </c>
      <c r="B591" s="662" t="s">
        <v>5543</v>
      </c>
      <c r="C591" s="662" t="s">
        <v>5308</v>
      </c>
      <c r="D591" s="662" t="s">
        <v>6074</v>
      </c>
      <c r="E591" s="662" t="s">
        <v>6075</v>
      </c>
      <c r="F591" s="665">
        <v>1</v>
      </c>
      <c r="G591" s="665">
        <v>973</v>
      </c>
      <c r="H591" s="665">
        <v>1</v>
      </c>
      <c r="I591" s="665">
        <v>973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542</v>
      </c>
      <c r="B592" s="662" t="s">
        <v>5543</v>
      </c>
      <c r="C592" s="662" t="s">
        <v>5308</v>
      </c>
      <c r="D592" s="662" t="s">
        <v>6076</v>
      </c>
      <c r="E592" s="662" t="s">
        <v>6077</v>
      </c>
      <c r="F592" s="665">
        <v>1</v>
      </c>
      <c r="G592" s="665">
        <v>10206</v>
      </c>
      <c r="H592" s="665">
        <v>1</v>
      </c>
      <c r="I592" s="665">
        <v>10206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542</v>
      </c>
      <c r="B593" s="662" t="s">
        <v>5543</v>
      </c>
      <c r="C593" s="662" t="s">
        <v>5308</v>
      </c>
      <c r="D593" s="662" t="s">
        <v>6078</v>
      </c>
      <c r="E593" s="662" t="s">
        <v>6079</v>
      </c>
      <c r="F593" s="665">
        <v>2</v>
      </c>
      <c r="G593" s="665">
        <v>4596</v>
      </c>
      <c r="H593" s="665">
        <v>1</v>
      </c>
      <c r="I593" s="665">
        <v>2298</v>
      </c>
      <c r="J593" s="665"/>
      <c r="K593" s="665"/>
      <c r="L593" s="665"/>
      <c r="M593" s="665"/>
      <c r="N593" s="665">
        <v>2</v>
      </c>
      <c r="O593" s="665">
        <v>4612</v>
      </c>
      <c r="P593" s="678">
        <v>1.0034812880765884</v>
      </c>
      <c r="Q593" s="666">
        <v>2306</v>
      </c>
    </row>
    <row r="594" spans="1:17" ht="14.4" customHeight="1" x14ac:dyDescent="0.3">
      <c r="A594" s="661" t="s">
        <v>542</v>
      </c>
      <c r="B594" s="662" t="s">
        <v>5543</v>
      </c>
      <c r="C594" s="662" t="s">
        <v>5308</v>
      </c>
      <c r="D594" s="662" t="s">
        <v>6080</v>
      </c>
      <c r="E594" s="662" t="s">
        <v>6081</v>
      </c>
      <c r="F594" s="665">
        <v>1</v>
      </c>
      <c r="G594" s="665">
        <v>0</v>
      </c>
      <c r="H594" s="665"/>
      <c r="I594" s="665">
        <v>0</v>
      </c>
      <c r="J594" s="665">
        <v>1</v>
      </c>
      <c r="K594" s="665">
        <v>0</v>
      </c>
      <c r="L594" s="665"/>
      <c r="M594" s="665">
        <v>0</v>
      </c>
      <c r="N594" s="665"/>
      <c r="O594" s="665"/>
      <c r="P594" s="678"/>
      <c r="Q594" s="666"/>
    </row>
    <row r="595" spans="1:17" ht="14.4" customHeight="1" x14ac:dyDescent="0.3">
      <c r="A595" s="661" t="s">
        <v>542</v>
      </c>
      <c r="B595" s="662" t="s">
        <v>5543</v>
      </c>
      <c r="C595" s="662" t="s">
        <v>5308</v>
      </c>
      <c r="D595" s="662" t="s">
        <v>6082</v>
      </c>
      <c r="E595" s="662" t="s">
        <v>6083</v>
      </c>
      <c r="F595" s="665"/>
      <c r="G595" s="665"/>
      <c r="H595" s="665"/>
      <c r="I595" s="665"/>
      <c r="J595" s="665">
        <v>1</v>
      </c>
      <c r="K595" s="665">
        <v>3681</v>
      </c>
      <c r="L595" s="665"/>
      <c r="M595" s="665">
        <v>3681</v>
      </c>
      <c r="N595" s="665">
        <v>1</v>
      </c>
      <c r="O595" s="665">
        <v>3826</v>
      </c>
      <c r="P595" s="678"/>
      <c r="Q595" s="666">
        <v>3826</v>
      </c>
    </row>
    <row r="596" spans="1:17" ht="14.4" customHeight="1" x14ac:dyDescent="0.3">
      <c r="A596" s="661" t="s">
        <v>542</v>
      </c>
      <c r="B596" s="662" t="s">
        <v>5543</v>
      </c>
      <c r="C596" s="662" t="s">
        <v>5308</v>
      </c>
      <c r="D596" s="662" t="s">
        <v>6084</v>
      </c>
      <c r="E596" s="662" t="s">
        <v>6085</v>
      </c>
      <c r="F596" s="665"/>
      <c r="G596" s="665"/>
      <c r="H596" s="665"/>
      <c r="I596" s="665"/>
      <c r="J596" s="665">
        <v>2</v>
      </c>
      <c r="K596" s="665">
        <v>0</v>
      </c>
      <c r="L596" s="665"/>
      <c r="M596" s="665">
        <v>0</v>
      </c>
      <c r="N596" s="665">
        <v>7</v>
      </c>
      <c r="O596" s="665">
        <v>0</v>
      </c>
      <c r="P596" s="678"/>
      <c r="Q596" s="666">
        <v>0</v>
      </c>
    </row>
    <row r="597" spans="1:17" ht="14.4" customHeight="1" x14ac:dyDescent="0.3">
      <c r="A597" s="661" t="s">
        <v>542</v>
      </c>
      <c r="B597" s="662" t="s">
        <v>5543</v>
      </c>
      <c r="C597" s="662" t="s">
        <v>5308</v>
      </c>
      <c r="D597" s="662" t="s">
        <v>6086</v>
      </c>
      <c r="E597" s="662" t="s">
        <v>6087</v>
      </c>
      <c r="F597" s="665"/>
      <c r="G597" s="665"/>
      <c r="H597" s="665"/>
      <c r="I597" s="665"/>
      <c r="J597" s="665">
        <v>1</v>
      </c>
      <c r="K597" s="665">
        <v>788</v>
      </c>
      <c r="L597" s="665"/>
      <c r="M597" s="665">
        <v>788</v>
      </c>
      <c r="N597" s="665"/>
      <c r="O597" s="665"/>
      <c r="P597" s="678"/>
      <c r="Q597" s="666"/>
    </row>
    <row r="598" spans="1:17" ht="14.4" customHeight="1" x14ac:dyDescent="0.3">
      <c r="A598" s="661" t="s">
        <v>542</v>
      </c>
      <c r="B598" s="662" t="s">
        <v>5543</v>
      </c>
      <c r="C598" s="662" t="s">
        <v>5308</v>
      </c>
      <c r="D598" s="662" t="s">
        <v>6088</v>
      </c>
      <c r="E598" s="662" t="s">
        <v>6089</v>
      </c>
      <c r="F598" s="665">
        <v>1</v>
      </c>
      <c r="G598" s="665">
        <v>0</v>
      </c>
      <c r="H598" s="665"/>
      <c r="I598" s="665">
        <v>0</v>
      </c>
      <c r="J598" s="665">
        <v>1</v>
      </c>
      <c r="K598" s="665">
        <v>0</v>
      </c>
      <c r="L598" s="665"/>
      <c r="M598" s="665">
        <v>0</v>
      </c>
      <c r="N598" s="665"/>
      <c r="O598" s="665"/>
      <c r="P598" s="678"/>
      <c r="Q598" s="666"/>
    </row>
    <row r="599" spans="1:17" ht="14.4" customHeight="1" x14ac:dyDescent="0.3">
      <c r="A599" s="661" t="s">
        <v>542</v>
      </c>
      <c r="B599" s="662" t="s">
        <v>5543</v>
      </c>
      <c r="C599" s="662" t="s">
        <v>5308</v>
      </c>
      <c r="D599" s="662" t="s">
        <v>6090</v>
      </c>
      <c r="E599" s="662" t="s">
        <v>6091</v>
      </c>
      <c r="F599" s="665"/>
      <c r="G599" s="665"/>
      <c r="H599" s="665"/>
      <c r="I599" s="665"/>
      <c r="J599" s="665">
        <v>3</v>
      </c>
      <c r="K599" s="665">
        <v>0</v>
      </c>
      <c r="L599" s="665"/>
      <c r="M599" s="665">
        <v>0</v>
      </c>
      <c r="N599" s="665">
        <v>29</v>
      </c>
      <c r="O599" s="665">
        <v>0</v>
      </c>
      <c r="P599" s="678"/>
      <c r="Q599" s="666">
        <v>0</v>
      </c>
    </row>
    <row r="600" spans="1:17" ht="14.4" customHeight="1" x14ac:dyDescent="0.3">
      <c r="A600" s="661" t="s">
        <v>542</v>
      </c>
      <c r="B600" s="662" t="s">
        <v>5543</v>
      </c>
      <c r="C600" s="662" t="s">
        <v>5308</v>
      </c>
      <c r="D600" s="662" t="s">
        <v>6092</v>
      </c>
      <c r="E600" s="662" t="s">
        <v>6093</v>
      </c>
      <c r="F600" s="665"/>
      <c r="G600" s="665"/>
      <c r="H600" s="665"/>
      <c r="I600" s="665"/>
      <c r="J600" s="665">
        <v>4</v>
      </c>
      <c r="K600" s="665">
        <v>4268</v>
      </c>
      <c r="L600" s="665"/>
      <c r="M600" s="665">
        <v>1067</v>
      </c>
      <c r="N600" s="665">
        <v>1</v>
      </c>
      <c r="O600" s="665">
        <v>1080</v>
      </c>
      <c r="P600" s="678"/>
      <c r="Q600" s="666">
        <v>1080</v>
      </c>
    </row>
    <row r="601" spans="1:17" ht="14.4" customHeight="1" x14ac:dyDescent="0.3">
      <c r="A601" s="661" t="s">
        <v>542</v>
      </c>
      <c r="B601" s="662" t="s">
        <v>5543</v>
      </c>
      <c r="C601" s="662" t="s">
        <v>5308</v>
      </c>
      <c r="D601" s="662" t="s">
        <v>6094</v>
      </c>
      <c r="E601" s="662" t="s">
        <v>6095</v>
      </c>
      <c r="F601" s="665"/>
      <c r="G601" s="665"/>
      <c r="H601" s="665"/>
      <c r="I601" s="665"/>
      <c r="J601" s="665"/>
      <c r="K601" s="665"/>
      <c r="L601" s="665"/>
      <c r="M601" s="665"/>
      <c r="N601" s="665">
        <v>1</v>
      </c>
      <c r="O601" s="665">
        <v>60833.33</v>
      </c>
      <c r="P601" s="678"/>
      <c r="Q601" s="666">
        <v>60833.33</v>
      </c>
    </row>
    <row r="602" spans="1:17" ht="14.4" customHeight="1" x14ac:dyDescent="0.3">
      <c r="A602" s="661" t="s">
        <v>542</v>
      </c>
      <c r="B602" s="662" t="s">
        <v>5543</v>
      </c>
      <c r="C602" s="662" t="s">
        <v>5308</v>
      </c>
      <c r="D602" s="662" t="s">
        <v>6096</v>
      </c>
      <c r="E602" s="662" t="s">
        <v>6097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0</v>
      </c>
      <c r="P602" s="678"/>
      <c r="Q602" s="666">
        <v>0</v>
      </c>
    </row>
    <row r="603" spans="1:17" ht="14.4" customHeight="1" x14ac:dyDescent="0.3">
      <c r="A603" s="661" t="s">
        <v>542</v>
      </c>
      <c r="B603" s="662" t="s">
        <v>5543</v>
      </c>
      <c r="C603" s="662" t="s">
        <v>5308</v>
      </c>
      <c r="D603" s="662" t="s">
        <v>6098</v>
      </c>
      <c r="E603" s="662" t="s">
        <v>6099</v>
      </c>
      <c r="F603" s="665"/>
      <c r="G603" s="665"/>
      <c r="H603" s="665"/>
      <c r="I603" s="665"/>
      <c r="J603" s="665"/>
      <c r="K603" s="665"/>
      <c r="L603" s="665"/>
      <c r="M603" s="665"/>
      <c r="N603" s="665">
        <v>2</v>
      </c>
      <c r="O603" s="665">
        <v>12298</v>
      </c>
      <c r="P603" s="678"/>
      <c r="Q603" s="666">
        <v>6149</v>
      </c>
    </row>
    <row r="604" spans="1:17" ht="14.4" customHeight="1" x14ac:dyDescent="0.3">
      <c r="A604" s="661" t="s">
        <v>542</v>
      </c>
      <c r="B604" s="662" t="s">
        <v>5543</v>
      </c>
      <c r="C604" s="662" t="s">
        <v>5308</v>
      </c>
      <c r="D604" s="662" t="s">
        <v>6100</v>
      </c>
      <c r="E604" s="662" t="s">
        <v>6101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7828</v>
      </c>
      <c r="P604" s="678"/>
      <c r="Q604" s="666">
        <v>7828</v>
      </c>
    </row>
    <row r="605" spans="1:17" ht="14.4" customHeight="1" x14ac:dyDescent="0.3">
      <c r="A605" s="661" t="s">
        <v>542</v>
      </c>
      <c r="B605" s="662" t="s">
        <v>5543</v>
      </c>
      <c r="C605" s="662" t="s">
        <v>5308</v>
      </c>
      <c r="D605" s="662" t="s">
        <v>6102</v>
      </c>
      <c r="E605" s="662" t="s">
        <v>6103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6910</v>
      </c>
      <c r="P605" s="678"/>
      <c r="Q605" s="666">
        <v>6910</v>
      </c>
    </row>
    <row r="606" spans="1:17" ht="14.4" customHeight="1" x14ac:dyDescent="0.3">
      <c r="A606" s="661" t="s">
        <v>542</v>
      </c>
      <c r="B606" s="662" t="s">
        <v>5543</v>
      </c>
      <c r="C606" s="662" t="s">
        <v>5308</v>
      </c>
      <c r="D606" s="662" t="s">
        <v>6104</v>
      </c>
      <c r="E606" s="662" t="s">
        <v>6105</v>
      </c>
      <c r="F606" s="665"/>
      <c r="G606" s="665"/>
      <c r="H606" s="665"/>
      <c r="I606" s="665"/>
      <c r="J606" s="665"/>
      <c r="K606" s="665"/>
      <c r="L606" s="665"/>
      <c r="M606" s="665"/>
      <c r="N606" s="665">
        <v>2</v>
      </c>
      <c r="O606" s="665">
        <v>570</v>
      </c>
      <c r="P606" s="678"/>
      <c r="Q606" s="666">
        <v>285</v>
      </c>
    </row>
    <row r="607" spans="1:17" ht="14.4" customHeight="1" x14ac:dyDescent="0.3">
      <c r="A607" s="661" t="s">
        <v>542</v>
      </c>
      <c r="B607" s="662" t="s">
        <v>5543</v>
      </c>
      <c r="C607" s="662" t="s">
        <v>5308</v>
      </c>
      <c r="D607" s="662" t="s">
        <v>6106</v>
      </c>
      <c r="E607" s="662" t="s">
        <v>6107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950</v>
      </c>
      <c r="P607" s="678"/>
      <c r="Q607" s="666">
        <v>950</v>
      </c>
    </row>
    <row r="608" spans="1:17" ht="14.4" customHeight="1" x14ac:dyDescent="0.3">
      <c r="A608" s="661" t="s">
        <v>542</v>
      </c>
      <c r="B608" s="662" t="s">
        <v>5543</v>
      </c>
      <c r="C608" s="662" t="s">
        <v>5308</v>
      </c>
      <c r="D608" s="662" t="s">
        <v>6108</v>
      </c>
      <c r="E608" s="662" t="s">
        <v>6109</v>
      </c>
      <c r="F608" s="665"/>
      <c r="G608" s="665"/>
      <c r="H608" s="665"/>
      <c r="I608" s="665"/>
      <c r="J608" s="665">
        <v>1</v>
      </c>
      <c r="K608" s="665">
        <v>5602</v>
      </c>
      <c r="L608" s="665"/>
      <c r="M608" s="665">
        <v>5602</v>
      </c>
      <c r="N608" s="665"/>
      <c r="O608" s="665"/>
      <c r="P608" s="678"/>
      <c r="Q608" s="666"/>
    </row>
    <row r="609" spans="1:17" ht="14.4" customHeight="1" x14ac:dyDescent="0.3">
      <c r="A609" s="661" t="s">
        <v>542</v>
      </c>
      <c r="B609" s="662" t="s">
        <v>5546</v>
      </c>
      <c r="C609" s="662" t="s">
        <v>5312</v>
      </c>
      <c r="D609" s="662" t="s">
        <v>5324</v>
      </c>
      <c r="E609" s="662" t="s">
        <v>2343</v>
      </c>
      <c r="F609" s="665">
        <v>0.5</v>
      </c>
      <c r="G609" s="665">
        <v>2730.4</v>
      </c>
      <c r="H609" s="665">
        <v>1</v>
      </c>
      <c r="I609" s="665">
        <v>5460.8</v>
      </c>
      <c r="J609" s="665">
        <v>0.5</v>
      </c>
      <c r="K609" s="665">
        <v>2213.5</v>
      </c>
      <c r="L609" s="665">
        <v>0.81068707881629065</v>
      </c>
      <c r="M609" s="665">
        <v>4427</v>
      </c>
      <c r="N609" s="665"/>
      <c r="O609" s="665"/>
      <c r="P609" s="678"/>
      <c r="Q609" s="666"/>
    </row>
    <row r="610" spans="1:17" ht="14.4" customHeight="1" x14ac:dyDescent="0.3">
      <c r="A610" s="661" t="s">
        <v>542</v>
      </c>
      <c r="B610" s="662" t="s">
        <v>5546</v>
      </c>
      <c r="C610" s="662" t="s">
        <v>5308</v>
      </c>
      <c r="D610" s="662" t="s">
        <v>6110</v>
      </c>
      <c r="E610" s="662" t="s">
        <v>6111</v>
      </c>
      <c r="F610" s="665">
        <v>1</v>
      </c>
      <c r="G610" s="665">
        <v>206</v>
      </c>
      <c r="H610" s="665">
        <v>1</v>
      </c>
      <c r="I610" s="665">
        <v>206</v>
      </c>
      <c r="J610" s="665"/>
      <c r="K610" s="665"/>
      <c r="L610" s="665"/>
      <c r="M610" s="665"/>
      <c r="N610" s="665">
        <v>4</v>
      </c>
      <c r="O610" s="665">
        <v>852</v>
      </c>
      <c r="P610" s="678">
        <v>4.1359223300970873</v>
      </c>
      <c r="Q610" s="666">
        <v>213</v>
      </c>
    </row>
    <row r="611" spans="1:17" ht="14.4" customHeight="1" x14ac:dyDescent="0.3">
      <c r="A611" s="661" t="s">
        <v>542</v>
      </c>
      <c r="B611" s="662" t="s">
        <v>5546</v>
      </c>
      <c r="C611" s="662" t="s">
        <v>5308</v>
      </c>
      <c r="D611" s="662" t="s">
        <v>5432</v>
      </c>
      <c r="E611" s="662" t="s">
        <v>5433</v>
      </c>
      <c r="F611" s="665">
        <v>4</v>
      </c>
      <c r="G611" s="665">
        <v>879</v>
      </c>
      <c r="H611" s="665">
        <v>1</v>
      </c>
      <c r="I611" s="665">
        <v>219.75</v>
      </c>
      <c r="J611" s="665">
        <v>1</v>
      </c>
      <c r="K611" s="665">
        <v>221</v>
      </c>
      <c r="L611" s="665">
        <v>0.25142207053469851</v>
      </c>
      <c r="M611" s="665">
        <v>221</v>
      </c>
      <c r="N611" s="665">
        <v>1</v>
      </c>
      <c r="O611" s="665">
        <v>225</v>
      </c>
      <c r="P611" s="678">
        <v>0.25597269624573377</v>
      </c>
      <c r="Q611" s="666">
        <v>225</v>
      </c>
    </row>
    <row r="612" spans="1:17" ht="14.4" customHeight="1" x14ac:dyDescent="0.3">
      <c r="A612" s="661" t="s">
        <v>542</v>
      </c>
      <c r="B612" s="662" t="s">
        <v>5546</v>
      </c>
      <c r="C612" s="662" t="s">
        <v>5308</v>
      </c>
      <c r="D612" s="662" t="s">
        <v>5549</v>
      </c>
      <c r="E612" s="662" t="s">
        <v>5550</v>
      </c>
      <c r="F612" s="665">
        <v>1</v>
      </c>
      <c r="G612" s="665">
        <v>449</v>
      </c>
      <c r="H612" s="665">
        <v>1</v>
      </c>
      <c r="I612" s="665">
        <v>449</v>
      </c>
      <c r="J612" s="665">
        <v>4</v>
      </c>
      <c r="K612" s="665">
        <v>1808</v>
      </c>
      <c r="L612" s="665">
        <v>4.0267260579064592</v>
      </c>
      <c r="M612" s="665">
        <v>452</v>
      </c>
      <c r="N612" s="665">
        <v>1</v>
      </c>
      <c r="O612" s="665">
        <v>460</v>
      </c>
      <c r="P612" s="678">
        <v>1.0244988864142539</v>
      </c>
      <c r="Q612" s="666">
        <v>460</v>
      </c>
    </row>
    <row r="613" spans="1:17" ht="14.4" customHeight="1" x14ac:dyDescent="0.3">
      <c r="A613" s="661" t="s">
        <v>542</v>
      </c>
      <c r="B613" s="662" t="s">
        <v>5546</v>
      </c>
      <c r="C613" s="662" t="s">
        <v>5308</v>
      </c>
      <c r="D613" s="662" t="s">
        <v>5434</v>
      </c>
      <c r="E613" s="662" t="s">
        <v>5435</v>
      </c>
      <c r="F613" s="665">
        <v>85</v>
      </c>
      <c r="G613" s="665">
        <v>95045</v>
      </c>
      <c r="H613" s="665">
        <v>1</v>
      </c>
      <c r="I613" s="665">
        <v>1118.1764705882354</v>
      </c>
      <c r="J613" s="665">
        <v>84</v>
      </c>
      <c r="K613" s="665">
        <v>94164</v>
      </c>
      <c r="L613" s="665">
        <v>0.99073070650744388</v>
      </c>
      <c r="M613" s="665">
        <v>1121</v>
      </c>
      <c r="N613" s="665">
        <v>69</v>
      </c>
      <c r="O613" s="665">
        <v>78384</v>
      </c>
      <c r="P613" s="678">
        <v>0.82470408753748226</v>
      </c>
      <c r="Q613" s="666">
        <v>1136</v>
      </c>
    </row>
    <row r="614" spans="1:17" ht="14.4" customHeight="1" x14ac:dyDescent="0.3">
      <c r="A614" s="661" t="s">
        <v>542</v>
      </c>
      <c r="B614" s="662" t="s">
        <v>5546</v>
      </c>
      <c r="C614" s="662" t="s">
        <v>5308</v>
      </c>
      <c r="D614" s="662" t="s">
        <v>5530</v>
      </c>
      <c r="E614" s="662" t="s">
        <v>5531</v>
      </c>
      <c r="F614" s="665">
        <v>73</v>
      </c>
      <c r="G614" s="665">
        <v>18820</v>
      </c>
      <c r="H614" s="665">
        <v>1</v>
      </c>
      <c r="I614" s="665">
        <v>257.8082191780822</v>
      </c>
      <c r="J614" s="665">
        <v>72</v>
      </c>
      <c r="K614" s="665">
        <v>18647</v>
      </c>
      <c r="L614" s="665">
        <v>0.990807651434644</v>
      </c>
      <c r="M614" s="665">
        <v>258.98611111111109</v>
      </c>
      <c r="N614" s="665">
        <v>64</v>
      </c>
      <c r="O614" s="665">
        <v>16960</v>
      </c>
      <c r="P614" s="678">
        <v>0.90116896918172162</v>
      </c>
      <c r="Q614" s="666">
        <v>265</v>
      </c>
    </row>
    <row r="615" spans="1:17" ht="14.4" customHeight="1" x14ac:dyDescent="0.3">
      <c r="A615" s="661" t="s">
        <v>542</v>
      </c>
      <c r="B615" s="662" t="s">
        <v>5546</v>
      </c>
      <c r="C615" s="662" t="s">
        <v>5308</v>
      </c>
      <c r="D615" s="662" t="s">
        <v>6112</v>
      </c>
      <c r="E615" s="662" t="s">
        <v>6113</v>
      </c>
      <c r="F615" s="665">
        <v>7</v>
      </c>
      <c r="G615" s="665">
        <v>2297</v>
      </c>
      <c r="H615" s="665">
        <v>1</v>
      </c>
      <c r="I615" s="665">
        <v>328.14285714285717</v>
      </c>
      <c r="J615" s="665">
        <v>5</v>
      </c>
      <c r="K615" s="665">
        <v>1650</v>
      </c>
      <c r="L615" s="665">
        <v>0.71832825424466695</v>
      </c>
      <c r="M615" s="665">
        <v>330</v>
      </c>
      <c r="N615" s="665">
        <v>2</v>
      </c>
      <c r="O615" s="665">
        <v>698</v>
      </c>
      <c r="P615" s="678">
        <v>0.30387461906835</v>
      </c>
      <c r="Q615" s="666">
        <v>349</v>
      </c>
    </row>
    <row r="616" spans="1:17" ht="14.4" customHeight="1" x14ac:dyDescent="0.3">
      <c r="A616" s="661" t="s">
        <v>542</v>
      </c>
      <c r="B616" s="662" t="s">
        <v>5546</v>
      </c>
      <c r="C616" s="662" t="s">
        <v>5308</v>
      </c>
      <c r="D616" s="662" t="s">
        <v>6114</v>
      </c>
      <c r="E616" s="662" t="s">
        <v>6115</v>
      </c>
      <c r="F616" s="665">
        <v>15</v>
      </c>
      <c r="G616" s="665">
        <v>4182</v>
      </c>
      <c r="H616" s="665">
        <v>1</v>
      </c>
      <c r="I616" s="665">
        <v>278.8</v>
      </c>
      <c r="J616" s="665">
        <v>24</v>
      </c>
      <c r="K616" s="665">
        <v>6696</v>
      </c>
      <c r="L616" s="665">
        <v>1.6011477761836441</v>
      </c>
      <c r="M616" s="665">
        <v>279</v>
      </c>
      <c r="N616" s="665">
        <v>18</v>
      </c>
      <c r="O616" s="665">
        <v>5094</v>
      </c>
      <c r="P616" s="678">
        <v>1.2180774748923959</v>
      </c>
      <c r="Q616" s="666">
        <v>283</v>
      </c>
    </row>
    <row r="617" spans="1:17" ht="14.4" customHeight="1" x14ac:dyDescent="0.3">
      <c r="A617" s="661" t="s">
        <v>542</v>
      </c>
      <c r="B617" s="662" t="s">
        <v>5546</v>
      </c>
      <c r="C617" s="662" t="s">
        <v>5308</v>
      </c>
      <c r="D617" s="662" t="s">
        <v>5551</v>
      </c>
      <c r="E617" s="662" t="s">
        <v>5552</v>
      </c>
      <c r="F617" s="665">
        <v>24</v>
      </c>
      <c r="G617" s="665">
        <v>17948</v>
      </c>
      <c r="H617" s="665">
        <v>1</v>
      </c>
      <c r="I617" s="665">
        <v>747.83333333333337</v>
      </c>
      <c r="J617" s="665">
        <v>41</v>
      </c>
      <c r="K617" s="665">
        <v>30832</v>
      </c>
      <c r="L617" s="665">
        <v>1.7178515712057054</v>
      </c>
      <c r="M617" s="665">
        <v>752</v>
      </c>
      <c r="N617" s="665">
        <v>26</v>
      </c>
      <c r="O617" s="665">
        <v>20800</v>
      </c>
      <c r="P617" s="678">
        <v>1.1589034989971028</v>
      </c>
      <c r="Q617" s="666">
        <v>800</v>
      </c>
    </row>
    <row r="618" spans="1:17" ht="14.4" customHeight="1" x14ac:dyDescent="0.3">
      <c r="A618" s="661" t="s">
        <v>542</v>
      </c>
      <c r="B618" s="662" t="s">
        <v>5546</v>
      </c>
      <c r="C618" s="662" t="s">
        <v>5308</v>
      </c>
      <c r="D618" s="662" t="s">
        <v>5460</v>
      </c>
      <c r="E618" s="662" t="s">
        <v>5461</v>
      </c>
      <c r="F618" s="665">
        <v>3</v>
      </c>
      <c r="G618" s="665">
        <v>1667</v>
      </c>
      <c r="H618" s="665">
        <v>1</v>
      </c>
      <c r="I618" s="665">
        <v>555.66666666666663</v>
      </c>
      <c r="J618" s="665">
        <v>5</v>
      </c>
      <c r="K618" s="665">
        <v>2790</v>
      </c>
      <c r="L618" s="665">
        <v>1.6736652669466108</v>
      </c>
      <c r="M618" s="665">
        <v>558</v>
      </c>
      <c r="N618" s="665">
        <v>2</v>
      </c>
      <c r="O618" s="665">
        <v>1136</v>
      </c>
      <c r="P618" s="678">
        <v>0.68146370725854832</v>
      </c>
      <c r="Q618" s="666">
        <v>568</v>
      </c>
    </row>
    <row r="619" spans="1:17" ht="14.4" customHeight="1" x14ac:dyDescent="0.3">
      <c r="A619" s="661" t="s">
        <v>542</v>
      </c>
      <c r="B619" s="662" t="s">
        <v>5546</v>
      </c>
      <c r="C619" s="662" t="s">
        <v>5308</v>
      </c>
      <c r="D619" s="662" t="s">
        <v>5466</v>
      </c>
      <c r="E619" s="662" t="s">
        <v>5467</v>
      </c>
      <c r="F619" s="665">
        <v>0</v>
      </c>
      <c r="G619" s="665">
        <v>0</v>
      </c>
      <c r="H619" s="665"/>
      <c r="I619" s="665"/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542</v>
      </c>
      <c r="B620" s="662" t="s">
        <v>5546</v>
      </c>
      <c r="C620" s="662" t="s">
        <v>5308</v>
      </c>
      <c r="D620" s="662" t="s">
        <v>5553</v>
      </c>
      <c r="E620" s="662" t="s">
        <v>5554</v>
      </c>
      <c r="F620" s="665">
        <v>27</v>
      </c>
      <c r="G620" s="665">
        <v>150582</v>
      </c>
      <c r="H620" s="665">
        <v>1</v>
      </c>
      <c r="I620" s="665">
        <v>5577.1111111111113</v>
      </c>
      <c r="J620" s="665">
        <v>27</v>
      </c>
      <c r="K620" s="665">
        <v>150660</v>
      </c>
      <c r="L620" s="665">
        <v>1.0005179901980317</v>
      </c>
      <c r="M620" s="665">
        <v>5580</v>
      </c>
      <c r="N620" s="665">
        <v>25</v>
      </c>
      <c r="O620" s="665">
        <v>139925</v>
      </c>
      <c r="P620" s="678">
        <v>0.92922792896893391</v>
      </c>
      <c r="Q620" s="666">
        <v>5597</v>
      </c>
    </row>
    <row r="621" spans="1:17" ht="14.4" customHeight="1" x14ac:dyDescent="0.3">
      <c r="A621" s="661" t="s">
        <v>542</v>
      </c>
      <c r="B621" s="662" t="s">
        <v>5546</v>
      </c>
      <c r="C621" s="662" t="s">
        <v>5308</v>
      </c>
      <c r="D621" s="662" t="s">
        <v>6116</v>
      </c>
      <c r="E621" s="662" t="s">
        <v>6117</v>
      </c>
      <c r="F621" s="665"/>
      <c r="G621" s="665"/>
      <c r="H621" s="665"/>
      <c r="I621" s="665"/>
      <c r="J621" s="665">
        <v>1</v>
      </c>
      <c r="K621" s="665">
        <v>159</v>
      </c>
      <c r="L621" s="665"/>
      <c r="M621" s="665">
        <v>159</v>
      </c>
      <c r="N621" s="665"/>
      <c r="O621" s="665"/>
      <c r="P621" s="678"/>
      <c r="Q621" s="666"/>
    </row>
    <row r="622" spans="1:17" ht="14.4" customHeight="1" x14ac:dyDescent="0.3">
      <c r="A622" s="661" t="s">
        <v>542</v>
      </c>
      <c r="B622" s="662" t="s">
        <v>5546</v>
      </c>
      <c r="C622" s="662" t="s">
        <v>5308</v>
      </c>
      <c r="D622" s="662" t="s">
        <v>5506</v>
      </c>
      <c r="E622" s="662" t="s">
        <v>5507</v>
      </c>
      <c r="F622" s="665">
        <v>98</v>
      </c>
      <c r="G622" s="665">
        <v>46718</v>
      </c>
      <c r="H622" s="665">
        <v>1</v>
      </c>
      <c r="I622" s="665">
        <v>476.71428571428572</v>
      </c>
      <c r="J622" s="665">
        <v>116</v>
      </c>
      <c r="K622" s="665">
        <v>55448</v>
      </c>
      <c r="L622" s="665">
        <v>1.18686587610771</v>
      </c>
      <c r="M622" s="665">
        <v>478</v>
      </c>
      <c r="N622" s="665">
        <v>104</v>
      </c>
      <c r="O622" s="665">
        <v>50544</v>
      </c>
      <c r="P622" s="678">
        <v>1.0818956290937112</v>
      </c>
      <c r="Q622" s="666">
        <v>486</v>
      </c>
    </row>
    <row r="623" spans="1:17" ht="14.4" customHeight="1" x14ac:dyDescent="0.3">
      <c r="A623" s="661" t="s">
        <v>542</v>
      </c>
      <c r="B623" s="662" t="s">
        <v>5546</v>
      </c>
      <c r="C623" s="662" t="s">
        <v>5308</v>
      </c>
      <c r="D623" s="662" t="s">
        <v>5557</v>
      </c>
      <c r="E623" s="662" t="s">
        <v>5558</v>
      </c>
      <c r="F623" s="665"/>
      <c r="G623" s="665"/>
      <c r="H623" s="665"/>
      <c r="I623" s="665"/>
      <c r="J623" s="665">
        <v>1</v>
      </c>
      <c r="K623" s="665">
        <v>452</v>
      </c>
      <c r="L623" s="665"/>
      <c r="M623" s="665">
        <v>452</v>
      </c>
      <c r="N623" s="665"/>
      <c r="O623" s="665"/>
      <c r="P623" s="678"/>
      <c r="Q623" s="666"/>
    </row>
    <row r="624" spans="1:17" ht="14.4" customHeight="1" x14ac:dyDescent="0.3">
      <c r="A624" s="661" t="s">
        <v>542</v>
      </c>
      <c r="B624" s="662" t="s">
        <v>5546</v>
      </c>
      <c r="C624" s="662" t="s">
        <v>5308</v>
      </c>
      <c r="D624" s="662" t="s">
        <v>6118</v>
      </c>
      <c r="E624" s="662" t="s">
        <v>6119</v>
      </c>
      <c r="F624" s="665">
        <v>1</v>
      </c>
      <c r="G624" s="665">
        <v>549</v>
      </c>
      <c r="H624" s="665">
        <v>1</v>
      </c>
      <c r="I624" s="665">
        <v>549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542</v>
      </c>
      <c r="B625" s="662" t="s">
        <v>5546</v>
      </c>
      <c r="C625" s="662" t="s">
        <v>5308</v>
      </c>
      <c r="D625" s="662" t="s">
        <v>6120</v>
      </c>
      <c r="E625" s="662" t="s">
        <v>6121</v>
      </c>
      <c r="F625" s="665"/>
      <c r="G625" s="665"/>
      <c r="H625" s="665"/>
      <c r="I625" s="665"/>
      <c r="J625" s="665">
        <v>1</v>
      </c>
      <c r="K625" s="665">
        <v>1787</v>
      </c>
      <c r="L625" s="665"/>
      <c r="M625" s="665">
        <v>1787</v>
      </c>
      <c r="N625" s="665"/>
      <c r="O625" s="665"/>
      <c r="P625" s="678"/>
      <c r="Q625" s="666"/>
    </row>
    <row r="626" spans="1:17" ht="14.4" customHeight="1" x14ac:dyDescent="0.3">
      <c r="A626" s="661" t="s">
        <v>6122</v>
      </c>
      <c r="B626" s="662" t="s">
        <v>5311</v>
      </c>
      <c r="C626" s="662" t="s">
        <v>5308</v>
      </c>
      <c r="D626" s="662" t="s">
        <v>5309</v>
      </c>
      <c r="E626" s="662" t="s">
        <v>5310</v>
      </c>
      <c r="F626" s="665">
        <v>1</v>
      </c>
      <c r="G626" s="665">
        <v>35</v>
      </c>
      <c r="H626" s="665">
        <v>1</v>
      </c>
      <c r="I626" s="665">
        <v>35</v>
      </c>
      <c r="J626" s="665">
        <v>2</v>
      </c>
      <c r="K626" s="665">
        <v>70</v>
      </c>
      <c r="L626" s="665">
        <v>2</v>
      </c>
      <c r="M626" s="665">
        <v>35</v>
      </c>
      <c r="N626" s="665">
        <v>2</v>
      </c>
      <c r="O626" s="665">
        <v>74</v>
      </c>
      <c r="P626" s="678">
        <v>2.1142857142857143</v>
      </c>
      <c r="Q626" s="666">
        <v>37</v>
      </c>
    </row>
    <row r="627" spans="1:17" ht="14.4" customHeight="1" x14ac:dyDescent="0.3">
      <c r="A627" s="661" t="s">
        <v>6122</v>
      </c>
      <c r="B627" s="662" t="s">
        <v>5311</v>
      </c>
      <c r="C627" s="662" t="s">
        <v>5308</v>
      </c>
      <c r="D627" s="662" t="s">
        <v>5406</v>
      </c>
      <c r="E627" s="662" t="s">
        <v>5407</v>
      </c>
      <c r="F627" s="665">
        <v>1</v>
      </c>
      <c r="G627" s="665">
        <v>234</v>
      </c>
      <c r="H627" s="665">
        <v>1</v>
      </c>
      <c r="I627" s="665">
        <v>234</v>
      </c>
      <c r="J627" s="665"/>
      <c r="K627" s="665"/>
      <c r="L627" s="665"/>
      <c r="M627" s="665"/>
      <c r="N627" s="665">
        <v>1</v>
      </c>
      <c r="O627" s="665">
        <v>251</v>
      </c>
      <c r="P627" s="678">
        <v>1.0726495726495726</v>
      </c>
      <c r="Q627" s="666">
        <v>251</v>
      </c>
    </row>
    <row r="628" spans="1:17" ht="14.4" customHeight="1" x14ac:dyDescent="0.3">
      <c r="A628" s="661" t="s">
        <v>6122</v>
      </c>
      <c r="B628" s="662" t="s">
        <v>5311</v>
      </c>
      <c r="C628" s="662" t="s">
        <v>5308</v>
      </c>
      <c r="D628" s="662" t="s">
        <v>5416</v>
      </c>
      <c r="E628" s="662" t="s">
        <v>5417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333</v>
      </c>
      <c r="P628" s="678"/>
      <c r="Q628" s="666">
        <v>333</v>
      </c>
    </row>
    <row r="629" spans="1:17" ht="14.4" customHeight="1" x14ac:dyDescent="0.3">
      <c r="A629" s="661" t="s">
        <v>6122</v>
      </c>
      <c r="B629" s="662" t="s">
        <v>5311</v>
      </c>
      <c r="C629" s="662" t="s">
        <v>5308</v>
      </c>
      <c r="D629" s="662" t="s">
        <v>5500</v>
      </c>
      <c r="E629" s="662" t="s">
        <v>5501</v>
      </c>
      <c r="F629" s="665"/>
      <c r="G629" s="665"/>
      <c r="H629" s="665"/>
      <c r="I629" s="665"/>
      <c r="J629" s="665">
        <v>1</v>
      </c>
      <c r="K629" s="665">
        <v>349</v>
      </c>
      <c r="L629" s="665"/>
      <c r="M629" s="665">
        <v>349</v>
      </c>
      <c r="N629" s="665"/>
      <c r="O629" s="665"/>
      <c r="P629" s="678"/>
      <c r="Q629" s="666"/>
    </row>
    <row r="630" spans="1:17" ht="14.4" customHeight="1" x14ac:dyDescent="0.3">
      <c r="A630" s="661" t="s">
        <v>6123</v>
      </c>
      <c r="B630" s="662" t="s">
        <v>5311</v>
      </c>
      <c r="C630" s="662" t="s">
        <v>5308</v>
      </c>
      <c r="D630" s="662" t="s">
        <v>5309</v>
      </c>
      <c r="E630" s="662" t="s">
        <v>5310</v>
      </c>
      <c r="F630" s="665"/>
      <c r="G630" s="665"/>
      <c r="H630" s="665"/>
      <c r="I630" s="665"/>
      <c r="J630" s="665"/>
      <c r="K630" s="665"/>
      <c r="L630" s="665"/>
      <c r="M630" s="665"/>
      <c r="N630" s="665">
        <v>1</v>
      </c>
      <c r="O630" s="665">
        <v>37</v>
      </c>
      <c r="P630" s="678"/>
      <c r="Q630" s="666">
        <v>37</v>
      </c>
    </row>
    <row r="631" spans="1:17" ht="14.4" customHeight="1" x14ac:dyDescent="0.3">
      <c r="A631" s="661" t="s">
        <v>6123</v>
      </c>
      <c r="B631" s="662" t="s">
        <v>5311</v>
      </c>
      <c r="C631" s="662" t="s">
        <v>5308</v>
      </c>
      <c r="D631" s="662" t="s">
        <v>5416</v>
      </c>
      <c r="E631" s="662" t="s">
        <v>5417</v>
      </c>
      <c r="F631" s="665"/>
      <c r="G631" s="665"/>
      <c r="H631" s="665"/>
      <c r="I631" s="665"/>
      <c r="J631" s="665"/>
      <c r="K631" s="665"/>
      <c r="L631" s="665"/>
      <c r="M631" s="665"/>
      <c r="N631" s="665">
        <v>1</v>
      </c>
      <c r="O631" s="665">
        <v>333</v>
      </c>
      <c r="P631" s="678"/>
      <c r="Q631" s="666">
        <v>333</v>
      </c>
    </row>
    <row r="632" spans="1:17" ht="14.4" customHeight="1" x14ac:dyDescent="0.3">
      <c r="A632" s="661" t="s">
        <v>6124</v>
      </c>
      <c r="B632" s="662" t="s">
        <v>5311</v>
      </c>
      <c r="C632" s="662" t="s">
        <v>5312</v>
      </c>
      <c r="D632" s="662" t="s">
        <v>5324</v>
      </c>
      <c r="E632" s="662" t="s">
        <v>2343</v>
      </c>
      <c r="F632" s="665"/>
      <c r="G632" s="665"/>
      <c r="H632" s="665"/>
      <c r="I632" s="665"/>
      <c r="J632" s="665"/>
      <c r="K632" s="665"/>
      <c r="L632" s="665"/>
      <c r="M632" s="665"/>
      <c r="N632" s="665">
        <v>0.1</v>
      </c>
      <c r="O632" s="665">
        <v>454.76</v>
      </c>
      <c r="P632" s="678"/>
      <c r="Q632" s="666">
        <v>4547.5999999999995</v>
      </c>
    </row>
    <row r="633" spans="1:17" ht="14.4" customHeight="1" x14ac:dyDescent="0.3">
      <c r="A633" s="661" t="s">
        <v>6124</v>
      </c>
      <c r="B633" s="662" t="s">
        <v>5311</v>
      </c>
      <c r="C633" s="662" t="s">
        <v>5341</v>
      </c>
      <c r="D633" s="662" t="s">
        <v>5360</v>
      </c>
      <c r="E633" s="662" t="s">
        <v>5361</v>
      </c>
      <c r="F633" s="665"/>
      <c r="G633" s="665"/>
      <c r="H633" s="665"/>
      <c r="I633" s="665"/>
      <c r="J633" s="665"/>
      <c r="K633" s="665"/>
      <c r="L633" s="665"/>
      <c r="M633" s="665"/>
      <c r="N633" s="665">
        <v>1</v>
      </c>
      <c r="O633" s="665">
        <v>408.74</v>
      </c>
      <c r="P633" s="678"/>
      <c r="Q633" s="666">
        <v>408.74</v>
      </c>
    </row>
    <row r="634" spans="1:17" ht="14.4" customHeight="1" x14ac:dyDescent="0.3">
      <c r="A634" s="661" t="s">
        <v>6124</v>
      </c>
      <c r="B634" s="662" t="s">
        <v>5311</v>
      </c>
      <c r="C634" s="662" t="s">
        <v>5341</v>
      </c>
      <c r="D634" s="662" t="s">
        <v>5368</v>
      </c>
      <c r="E634" s="662" t="s">
        <v>5369</v>
      </c>
      <c r="F634" s="665"/>
      <c r="G634" s="665"/>
      <c r="H634" s="665"/>
      <c r="I634" s="665"/>
      <c r="J634" s="665"/>
      <c r="K634" s="665"/>
      <c r="L634" s="665"/>
      <c r="M634" s="665"/>
      <c r="N634" s="665">
        <v>1</v>
      </c>
      <c r="O634" s="665">
        <v>2436</v>
      </c>
      <c r="P634" s="678"/>
      <c r="Q634" s="666">
        <v>2436</v>
      </c>
    </row>
    <row r="635" spans="1:17" ht="14.4" customHeight="1" x14ac:dyDescent="0.3">
      <c r="A635" s="661" t="s">
        <v>6124</v>
      </c>
      <c r="B635" s="662" t="s">
        <v>5311</v>
      </c>
      <c r="C635" s="662" t="s">
        <v>5341</v>
      </c>
      <c r="D635" s="662" t="s">
        <v>5376</v>
      </c>
      <c r="E635" s="662" t="s">
        <v>5377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1396.5</v>
      </c>
      <c r="P635" s="678"/>
      <c r="Q635" s="666">
        <v>1396.5</v>
      </c>
    </row>
    <row r="636" spans="1:17" ht="14.4" customHeight="1" x14ac:dyDescent="0.3">
      <c r="A636" s="661" t="s">
        <v>6124</v>
      </c>
      <c r="B636" s="662" t="s">
        <v>5311</v>
      </c>
      <c r="C636" s="662" t="s">
        <v>5308</v>
      </c>
      <c r="D636" s="662" t="s">
        <v>5309</v>
      </c>
      <c r="E636" s="662" t="s">
        <v>5310</v>
      </c>
      <c r="F636" s="665">
        <v>9</v>
      </c>
      <c r="G636" s="665">
        <v>314</v>
      </c>
      <c r="H636" s="665">
        <v>1</v>
      </c>
      <c r="I636" s="665">
        <v>34.888888888888886</v>
      </c>
      <c r="J636" s="665">
        <v>4</v>
      </c>
      <c r="K636" s="665">
        <v>140</v>
      </c>
      <c r="L636" s="665">
        <v>0.44585987261146498</v>
      </c>
      <c r="M636" s="665">
        <v>35</v>
      </c>
      <c r="N636" s="665">
        <v>5</v>
      </c>
      <c r="O636" s="665">
        <v>185</v>
      </c>
      <c r="P636" s="678">
        <v>0.58917197452229297</v>
      </c>
      <c r="Q636" s="666">
        <v>37</v>
      </c>
    </row>
    <row r="637" spans="1:17" ht="14.4" customHeight="1" x14ac:dyDescent="0.3">
      <c r="A637" s="661" t="s">
        <v>6124</v>
      </c>
      <c r="B637" s="662" t="s">
        <v>5311</v>
      </c>
      <c r="C637" s="662" t="s">
        <v>5308</v>
      </c>
      <c r="D637" s="662" t="s">
        <v>5406</v>
      </c>
      <c r="E637" s="662" t="s">
        <v>5407</v>
      </c>
      <c r="F637" s="665">
        <v>5</v>
      </c>
      <c r="G637" s="665">
        <v>1166</v>
      </c>
      <c r="H637" s="665">
        <v>1</v>
      </c>
      <c r="I637" s="665">
        <v>233.2</v>
      </c>
      <c r="J637" s="665">
        <v>4</v>
      </c>
      <c r="K637" s="665">
        <v>940</v>
      </c>
      <c r="L637" s="665">
        <v>0.8061749571183533</v>
      </c>
      <c r="M637" s="665">
        <v>235</v>
      </c>
      <c r="N637" s="665">
        <v>2</v>
      </c>
      <c r="O637" s="665">
        <v>502</v>
      </c>
      <c r="P637" s="678">
        <v>0.43053173241852488</v>
      </c>
      <c r="Q637" s="666">
        <v>251</v>
      </c>
    </row>
    <row r="638" spans="1:17" ht="14.4" customHeight="1" x14ac:dyDescent="0.3">
      <c r="A638" s="661" t="s">
        <v>6124</v>
      </c>
      <c r="B638" s="662" t="s">
        <v>5311</v>
      </c>
      <c r="C638" s="662" t="s">
        <v>5308</v>
      </c>
      <c r="D638" s="662" t="s">
        <v>5408</v>
      </c>
      <c r="E638" s="662" t="s">
        <v>5409</v>
      </c>
      <c r="F638" s="665">
        <v>2</v>
      </c>
      <c r="G638" s="665">
        <v>234</v>
      </c>
      <c r="H638" s="665">
        <v>1</v>
      </c>
      <c r="I638" s="665">
        <v>117</v>
      </c>
      <c r="J638" s="665"/>
      <c r="K638" s="665"/>
      <c r="L638" s="665"/>
      <c r="M638" s="665"/>
      <c r="N638" s="665">
        <v>3</v>
      </c>
      <c r="O638" s="665">
        <v>378</v>
      </c>
      <c r="P638" s="678">
        <v>1.6153846153846154</v>
      </c>
      <c r="Q638" s="666">
        <v>126</v>
      </c>
    </row>
    <row r="639" spans="1:17" ht="14.4" customHeight="1" x14ac:dyDescent="0.3">
      <c r="A639" s="661" t="s">
        <v>6124</v>
      </c>
      <c r="B639" s="662" t="s">
        <v>5311</v>
      </c>
      <c r="C639" s="662" t="s">
        <v>5308</v>
      </c>
      <c r="D639" s="662" t="s">
        <v>5416</v>
      </c>
      <c r="E639" s="662" t="s">
        <v>5417</v>
      </c>
      <c r="F639" s="665">
        <v>0</v>
      </c>
      <c r="G639" s="665">
        <v>0</v>
      </c>
      <c r="H639" s="665"/>
      <c r="I639" s="665"/>
      <c r="J639" s="665">
        <v>2</v>
      </c>
      <c r="K639" s="665">
        <v>654</v>
      </c>
      <c r="L639" s="665"/>
      <c r="M639" s="665">
        <v>327</v>
      </c>
      <c r="N639" s="665">
        <v>1</v>
      </c>
      <c r="O639" s="665">
        <v>333</v>
      </c>
      <c r="P639" s="678"/>
      <c r="Q639" s="666">
        <v>333</v>
      </c>
    </row>
    <row r="640" spans="1:17" ht="14.4" customHeight="1" x14ac:dyDescent="0.3">
      <c r="A640" s="661" t="s">
        <v>6124</v>
      </c>
      <c r="B640" s="662" t="s">
        <v>5311</v>
      </c>
      <c r="C640" s="662" t="s">
        <v>5308</v>
      </c>
      <c r="D640" s="662" t="s">
        <v>5442</v>
      </c>
      <c r="E640" s="662" t="s">
        <v>5443</v>
      </c>
      <c r="F640" s="665"/>
      <c r="G640" s="665"/>
      <c r="H640" s="665"/>
      <c r="I640" s="665"/>
      <c r="J640" s="665">
        <v>2</v>
      </c>
      <c r="K640" s="665">
        <v>0</v>
      </c>
      <c r="L640" s="665"/>
      <c r="M640" s="665">
        <v>0</v>
      </c>
      <c r="N640" s="665">
        <v>1</v>
      </c>
      <c r="O640" s="665">
        <v>33.33</v>
      </c>
      <c r="P640" s="678"/>
      <c r="Q640" s="666">
        <v>33.33</v>
      </c>
    </row>
    <row r="641" spans="1:17" ht="14.4" customHeight="1" x14ac:dyDescent="0.3">
      <c r="A641" s="661" t="s">
        <v>6124</v>
      </c>
      <c r="B641" s="662" t="s">
        <v>5311</v>
      </c>
      <c r="C641" s="662" t="s">
        <v>5308</v>
      </c>
      <c r="D641" s="662" t="s">
        <v>5446</v>
      </c>
      <c r="E641" s="662" t="s">
        <v>5447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259</v>
      </c>
      <c r="P641" s="678"/>
      <c r="Q641" s="666">
        <v>259</v>
      </c>
    </row>
    <row r="642" spans="1:17" ht="14.4" customHeight="1" x14ac:dyDescent="0.3">
      <c r="A642" s="661" t="s">
        <v>6124</v>
      </c>
      <c r="B642" s="662" t="s">
        <v>5311</v>
      </c>
      <c r="C642" s="662" t="s">
        <v>5308</v>
      </c>
      <c r="D642" s="662" t="s">
        <v>5464</v>
      </c>
      <c r="E642" s="662" t="s">
        <v>5465</v>
      </c>
      <c r="F642" s="665">
        <v>1</v>
      </c>
      <c r="G642" s="665">
        <v>943</v>
      </c>
      <c r="H642" s="665">
        <v>1</v>
      </c>
      <c r="I642" s="665">
        <v>943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6124</v>
      </c>
      <c r="B643" s="662" t="s">
        <v>5311</v>
      </c>
      <c r="C643" s="662" t="s">
        <v>5308</v>
      </c>
      <c r="D643" s="662" t="s">
        <v>5472</v>
      </c>
      <c r="E643" s="662" t="s">
        <v>5473</v>
      </c>
      <c r="F643" s="665"/>
      <c r="G643" s="665"/>
      <c r="H643" s="665"/>
      <c r="I643" s="665"/>
      <c r="J643" s="665"/>
      <c r="K643" s="665"/>
      <c r="L643" s="665"/>
      <c r="M643" s="665"/>
      <c r="N643" s="665">
        <v>2</v>
      </c>
      <c r="O643" s="665">
        <v>1182</v>
      </c>
      <c r="P643" s="678"/>
      <c r="Q643" s="666">
        <v>591</v>
      </c>
    </row>
    <row r="644" spans="1:17" ht="14.4" customHeight="1" x14ac:dyDescent="0.3">
      <c r="A644" s="661" t="s">
        <v>6124</v>
      </c>
      <c r="B644" s="662" t="s">
        <v>5311</v>
      </c>
      <c r="C644" s="662" t="s">
        <v>5308</v>
      </c>
      <c r="D644" s="662" t="s">
        <v>5474</v>
      </c>
      <c r="E644" s="662" t="s">
        <v>5475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767</v>
      </c>
      <c r="P644" s="678"/>
      <c r="Q644" s="666">
        <v>767</v>
      </c>
    </row>
    <row r="645" spans="1:17" ht="14.4" customHeight="1" x14ac:dyDescent="0.3">
      <c r="A645" s="661" t="s">
        <v>6124</v>
      </c>
      <c r="B645" s="662" t="s">
        <v>5311</v>
      </c>
      <c r="C645" s="662" t="s">
        <v>5308</v>
      </c>
      <c r="D645" s="662" t="s">
        <v>5500</v>
      </c>
      <c r="E645" s="662" t="s">
        <v>5501</v>
      </c>
      <c r="F645" s="665"/>
      <c r="G645" s="665"/>
      <c r="H645" s="665"/>
      <c r="I645" s="665"/>
      <c r="J645" s="665"/>
      <c r="K645" s="665"/>
      <c r="L645" s="665"/>
      <c r="M645" s="665"/>
      <c r="N645" s="665">
        <v>1</v>
      </c>
      <c r="O645" s="665">
        <v>372</v>
      </c>
      <c r="P645" s="678"/>
      <c r="Q645" s="666">
        <v>372</v>
      </c>
    </row>
    <row r="646" spans="1:17" ht="14.4" customHeight="1" x14ac:dyDescent="0.3">
      <c r="A646" s="661" t="s">
        <v>6124</v>
      </c>
      <c r="B646" s="662" t="s">
        <v>5311</v>
      </c>
      <c r="C646" s="662" t="s">
        <v>5308</v>
      </c>
      <c r="D646" s="662" t="s">
        <v>5502</v>
      </c>
      <c r="E646" s="662" t="s">
        <v>5503</v>
      </c>
      <c r="F646" s="665">
        <v>2</v>
      </c>
      <c r="G646" s="665">
        <v>2798</v>
      </c>
      <c r="H646" s="665">
        <v>1</v>
      </c>
      <c r="I646" s="665">
        <v>1399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6125</v>
      </c>
      <c r="B647" s="662" t="s">
        <v>5311</v>
      </c>
      <c r="C647" s="662" t="s">
        <v>5341</v>
      </c>
      <c r="D647" s="662" t="s">
        <v>5362</v>
      </c>
      <c r="E647" s="662" t="s">
        <v>5363</v>
      </c>
      <c r="F647" s="665"/>
      <c r="G647" s="665"/>
      <c r="H647" s="665"/>
      <c r="I647" s="665"/>
      <c r="J647" s="665">
        <v>1</v>
      </c>
      <c r="K647" s="665">
        <v>202.4</v>
      </c>
      <c r="L647" s="665"/>
      <c r="M647" s="665">
        <v>202.4</v>
      </c>
      <c r="N647" s="665"/>
      <c r="O647" s="665"/>
      <c r="P647" s="678"/>
      <c r="Q647" s="666"/>
    </row>
    <row r="648" spans="1:17" ht="14.4" customHeight="1" x14ac:dyDescent="0.3">
      <c r="A648" s="661" t="s">
        <v>6125</v>
      </c>
      <c r="B648" s="662" t="s">
        <v>5311</v>
      </c>
      <c r="C648" s="662" t="s">
        <v>5341</v>
      </c>
      <c r="D648" s="662" t="s">
        <v>5364</v>
      </c>
      <c r="E648" s="662" t="s">
        <v>5365</v>
      </c>
      <c r="F648" s="665"/>
      <c r="G648" s="665"/>
      <c r="H648" s="665"/>
      <c r="I648" s="665"/>
      <c r="J648" s="665">
        <v>1</v>
      </c>
      <c r="K648" s="665">
        <v>1043</v>
      </c>
      <c r="L648" s="665"/>
      <c r="M648" s="665">
        <v>1043</v>
      </c>
      <c r="N648" s="665"/>
      <c r="O648" s="665"/>
      <c r="P648" s="678"/>
      <c r="Q648" s="666"/>
    </row>
    <row r="649" spans="1:17" ht="14.4" customHeight="1" x14ac:dyDescent="0.3">
      <c r="A649" s="661" t="s">
        <v>6125</v>
      </c>
      <c r="B649" s="662" t="s">
        <v>5311</v>
      </c>
      <c r="C649" s="662" t="s">
        <v>5308</v>
      </c>
      <c r="D649" s="662" t="s">
        <v>5309</v>
      </c>
      <c r="E649" s="662" t="s">
        <v>5310</v>
      </c>
      <c r="F649" s="665">
        <v>13</v>
      </c>
      <c r="G649" s="665">
        <v>453</v>
      </c>
      <c r="H649" s="665">
        <v>1</v>
      </c>
      <c r="I649" s="665">
        <v>34.846153846153847</v>
      </c>
      <c r="J649" s="665">
        <v>12</v>
      </c>
      <c r="K649" s="665">
        <v>420</v>
      </c>
      <c r="L649" s="665">
        <v>0.92715231788079466</v>
      </c>
      <c r="M649" s="665">
        <v>35</v>
      </c>
      <c r="N649" s="665">
        <v>11</v>
      </c>
      <c r="O649" s="665">
        <v>407</v>
      </c>
      <c r="P649" s="678">
        <v>0.89845474613686538</v>
      </c>
      <c r="Q649" s="666">
        <v>37</v>
      </c>
    </row>
    <row r="650" spans="1:17" ht="14.4" customHeight="1" x14ac:dyDescent="0.3">
      <c r="A650" s="661" t="s">
        <v>6125</v>
      </c>
      <c r="B650" s="662" t="s">
        <v>5311</v>
      </c>
      <c r="C650" s="662" t="s">
        <v>5308</v>
      </c>
      <c r="D650" s="662" t="s">
        <v>5406</v>
      </c>
      <c r="E650" s="662" t="s">
        <v>5407</v>
      </c>
      <c r="F650" s="665"/>
      <c r="G650" s="665"/>
      <c r="H650" s="665"/>
      <c r="I650" s="665"/>
      <c r="J650" s="665">
        <v>3</v>
      </c>
      <c r="K650" s="665">
        <v>705</v>
      </c>
      <c r="L650" s="665"/>
      <c r="M650" s="665">
        <v>235</v>
      </c>
      <c r="N650" s="665">
        <v>3</v>
      </c>
      <c r="O650" s="665">
        <v>753</v>
      </c>
      <c r="P650" s="678"/>
      <c r="Q650" s="666">
        <v>251</v>
      </c>
    </row>
    <row r="651" spans="1:17" ht="14.4" customHeight="1" x14ac:dyDescent="0.3">
      <c r="A651" s="661" t="s">
        <v>6125</v>
      </c>
      <c r="B651" s="662" t="s">
        <v>5311</v>
      </c>
      <c r="C651" s="662" t="s">
        <v>5308</v>
      </c>
      <c r="D651" s="662" t="s">
        <v>5408</v>
      </c>
      <c r="E651" s="662" t="s">
        <v>5409</v>
      </c>
      <c r="F651" s="665">
        <v>1</v>
      </c>
      <c r="G651" s="665">
        <v>118</v>
      </c>
      <c r="H651" s="665">
        <v>1</v>
      </c>
      <c r="I651" s="665">
        <v>118</v>
      </c>
      <c r="J651" s="665">
        <v>7</v>
      </c>
      <c r="K651" s="665">
        <v>826</v>
      </c>
      <c r="L651" s="665">
        <v>7</v>
      </c>
      <c r="M651" s="665">
        <v>118</v>
      </c>
      <c r="N651" s="665">
        <v>4</v>
      </c>
      <c r="O651" s="665">
        <v>504</v>
      </c>
      <c r="P651" s="678">
        <v>4.2711864406779663</v>
      </c>
      <c r="Q651" s="666">
        <v>126</v>
      </c>
    </row>
    <row r="652" spans="1:17" ht="14.4" customHeight="1" x14ac:dyDescent="0.3">
      <c r="A652" s="661" t="s">
        <v>6125</v>
      </c>
      <c r="B652" s="662" t="s">
        <v>5311</v>
      </c>
      <c r="C652" s="662" t="s">
        <v>5308</v>
      </c>
      <c r="D652" s="662" t="s">
        <v>5412</v>
      </c>
      <c r="E652" s="662" t="s">
        <v>5413</v>
      </c>
      <c r="F652" s="665"/>
      <c r="G652" s="665"/>
      <c r="H652" s="665"/>
      <c r="I652" s="665"/>
      <c r="J652" s="665">
        <v>1</v>
      </c>
      <c r="K652" s="665">
        <v>1545</v>
      </c>
      <c r="L652" s="665"/>
      <c r="M652" s="665">
        <v>1545</v>
      </c>
      <c r="N652" s="665"/>
      <c r="O652" s="665"/>
      <c r="P652" s="678"/>
      <c r="Q652" s="666"/>
    </row>
    <row r="653" spans="1:17" ht="14.4" customHeight="1" x14ac:dyDescent="0.3">
      <c r="A653" s="661" t="s">
        <v>6125</v>
      </c>
      <c r="B653" s="662" t="s">
        <v>5311</v>
      </c>
      <c r="C653" s="662" t="s">
        <v>5308</v>
      </c>
      <c r="D653" s="662" t="s">
        <v>5416</v>
      </c>
      <c r="E653" s="662" t="s">
        <v>5417</v>
      </c>
      <c r="F653" s="665"/>
      <c r="G653" s="665"/>
      <c r="H653" s="665"/>
      <c r="I653" s="665"/>
      <c r="J653" s="665">
        <v>1</v>
      </c>
      <c r="K653" s="665">
        <v>327</v>
      </c>
      <c r="L653" s="665"/>
      <c r="M653" s="665">
        <v>327</v>
      </c>
      <c r="N653" s="665"/>
      <c r="O653" s="665"/>
      <c r="P653" s="678"/>
      <c r="Q653" s="666"/>
    </row>
    <row r="654" spans="1:17" ht="14.4" customHeight="1" x14ac:dyDescent="0.3">
      <c r="A654" s="661" t="s">
        <v>6125</v>
      </c>
      <c r="B654" s="662" t="s">
        <v>5311</v>
      </c>
      <c r="C654" s="662" t="s">
        <v>5308</v>
      </c>
      <c r="D654" s="662" t="s">
        <v>5420</v>
      </c>
      <c r="E654" s="662" t="s">
        <v>5421</v>
      </c>
      <c r="F654" s="665">
        <v>1</v>
      </c>
      <c r="G654" s="665">
        <v>336</v>
      </c>
      <c r="H654" s="665">
        <v>1</v>
      </c>
      <c r="I654" s="665">
        <v>336</v>
      </c>
      <c r="J654" s="665">
        <v>1</v>
      </c>
      <c r="K654" s="665">
        <v>338</v>
      </c>
      <c r="L654" s="665">
        <v>1.0059523809523809</v>
      </c>
      <c r="M654" s="665">
        <v>338</v>
      </c>
      <c r="N654" s="665"/>
      <c r="O654" s="665"/>
      <c r="P654" s="678"/>
      <c r="Q654" s="666"/>
    </row>
    <row r="655" spans="1:17" ht="14.4" customHeight="1" x14ac:dyDescent="0.3">
      <c r="A655" s="661" t="s">
        <v>6125</v>
      </c>
      <c r="B655" s="662" t="s">
        <v>5311</v>
      </c>
      <c r="C655" s="662" t="s">
        <v>5308</v>
      </c>
      <c r="D655" s="662" t="s">
        <v>5442</v>
      </c>
      <c r="E655" s="662" t="s">
        <v>5443</v>
      </c>
      <c r="F655" s="665"/>
      <c r="G655" s="665"/>
      <c r="H655" s="665"/>
      <c r="I655" s="665"/>
      <c r="J655" s="665">
        <v>2</v>
      </c>
      <c r="K655" s="665">
        <v>33.33</v>
      </c>
      <c r="L655" s="665"/>
      <c r="M655" s="665">
        <v>16.664999999999999</v>
      </c>
      <c r="N655" s="665"/>
      <c r="O655" s="665"/>
      <c r="P655" s="678"/>
      <c r="Q655" s="666"/>
    </row>
    <row r="656" spans="1:17" ht="14.4" customHeight="1" x14ac:dyDescent="0.3">
      <c r="A656" s="661" t="s">
        <v>6125</v>
      </c>
      <c r="B656" s="662" t="s">
        <v>5311</v>
      </c>
      <c r="C656" s="662" t="s">
        <v>5308</v>
      </c>
      <c r="D656" s="662" t="s">
        <v>5464</v>
      </c>
      <c r="E656" s="662" t="s">
        <v>5465</v>
      </c>
      <c r="F656" s="665"/>
      <c r="G656" s="665"/>
      <c r="H656" s="665"/>
      <c r="I656" s="665"/>
      <c r="J656" s="665">
        <v>1</v>
      </c>
      <c r="K656" s="665">
        <v>945</v>
      </c>
      <c r="L656" s="665"/>
      <c r="M656" s="665">
        <v>945</v>
      </c>
      <c r="N656" s="665">
        <v>1</v>
      </c>
      <c r="O656" s="665">
        <v>958</v>
      </c>
      <c r="P656" s="678"/>
      <c r="Q656" s="666">
        <v>958</v>
      </c>
    </row>
    <row r="657" spans="1:17" ht="14.4" customHeight="1" x14ac:dyDescent="0.3">
      <c r="A657" s="661" t="s">
        <v>6125</v>
      </c>
      <c r="B657" s="662" t="s">
        <v>5311</v>
      </c>
      <c r="C657" s="662" t="s">
        <v>5308</v>
      </c>
      <c r="D657" s="662" t="s">
        <v>5472</v>
      </c>
      <c r="E657" s="662" t="s">
        <v>5473</v>
      </c>
      <c r="F657" s="665"/>
      <c r="G657" s="665"/>
      <c r="H657" s="665"/>
      <c r="I657" s="665"/>
      <c r="J657" s="665">
        <v>1</v>
      </c>
      <c r="K657" s="665">
        <v>583</v>
      </c>
      <c r="L657" s="665"/>
      <c r="M657" s="665">
        <v>583</v>
      </c>
      <c r="N657" s="665">
        <v>1</v>
      </c>
      <c r="O657" s="665">
        <v>591</v>
      </c>
      <c r="P657" s="678"/>
      <c r="Q657" s="666">
        <v>591</v>
      </c>
    </row>
    <row r="658" spans="1:17" ht="14.4" customHeight="1" x14ac:dyDescent="0.3">
      <c r="A658" s="661" t="s">
        <v>6125</v>
      </c>
      <c r="B658" s="662" t="s">
        <v>5311</v>
      </c>
      <c r="C658" s="662" t="s">
        <v>5308</v>
      </c>
      <c r="D658" s="662" t="s">
        <v>5490</v>
      </c>
      <c r="E658" s="662" t="s">
        <v>5491</v>
      </c>
      <c r="F658" s="665"/>
      <c r="G658" s="665"/>
      <c r="H658" s="665"/>
      <c r="I658" s="665"/>
      <c r="J658" s="665"/>
      <c r="K658" s="665"/>
      <c r="L658" s="665"/>
      <c r="M658" s="665"/>
      <c r="N658" s="665">
        <v>1</v>
      </c>
      <c r="O658" s="665">
        <v>160</v>
      </c>
      <c r="P658" s="678"/>
      <c r="Q658" s="666">
        <v>160</v>
      </c>
    </row>
    <row r="659" spans="1:17" ht="14.4" customHeight="1" x14ac:dyDescent="0.3">
      <c r="A659" s="661" t="s">
        <v>6125</v>
      </c>
      <c r="B659" s="662" t="s">
        <v>5311</v>
      </c>
      <c r="C659" s="662" t="s">
        <v>5308</v>
      </c>
      <c r="D659" s="662" t="s">
        <v>5500</v>
      </c>
      <c r="E659" s="662" t="s">
        <v>5501</v>
      </c>
      <c r="F659" s="665">
        <v>1</v>
      </c>
      <c r="G659" s="665">
        <v>344</v>
      </c>
      <c r="H659" s="665">
        <v>1</v>
      </c>
      <c r="I659" s="665">
        <v>344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6126</v>
      </c>
      <c r="B660" s="662" t="s">
        <v>5311</v>
      </c>
      <c r="C660" s="662" t="s">
        <v>5308</v>
      </c>
      <c r="D660" s="662" t="s">
        <v>5309</v>
      </c>
      <c r="E660" s="662" t="s">
        <v>5310</v>
      </c>
      <c r="F660" s="665">
        <v>3</v>
      </c>
      <c r="G660" s="665">
        <v>104</v>
      </c>
      <c r="H660" s="665">
        <v>1</v>
      </c>
      <c r="I660" s="665">
        <v>34.666666666666664</v>
      </c>
      <c r="J660" s="665">
        <v>1</v>
      </c>
      <c r="K660" s="665">
        <v>35</v>
      </c>
      <c r="L660" s="665">
        <v>0.33653846153846156</v>
      </c>
      <c r="M660" s="665">
        <v>35</v>
      </c>
      <c r="N660" s="665">
        <v>3</v>
      </c>
      <c r="O660" s="665">
        <v>111</v>
      </c>
      <c r="P660" s="678">
        <v>1.0673076923076923</v>
      </c>
      <c r="Q660" s="666">
        <v>37</v>
      </c>
    </row>
    <row r="661" spans="1:17" ht="14.4" customHeight="1" x14ac:dyDescent="0.3">
      <c r="A661" s="661" t="s">
        <v>6126</v>
      </c>
      <c r="B661" s="662" t="s">
        <v>5311</v>
      </c>
      <c r="C661" s="662" t="s">
        <v>5308</v>
      </c>
      <c r="D661" s="662" t="s">
        <v>5406</v>
      </c>
      <c r="E661" s="662" t="s">
        <v>5407</v>
      </c>
      <c r="F661" s="665"/>
      <c r="G661" s="665"/>
      <c r="H661" s="665"/>
      <c r="I661" s="665"/>
      <c r="J661" s="665"/>
      <c r="K661" s="665"/>
      <c r="L661" s="665"/>
      <c r="M661" s="665"/>
      <c r="N661" s="665">
        <v>2</v>
      </c>
      <c r="O661" s="665">
        <v>502</v>
      </c>
      <c r="P661" s="678"/>
      <c r="Q661" s="666">
        <v>251</v>
      </c>
    </row>
    <row r="662" spans="1:17" ht="14.4" customHeight="1" x14ac:dyDescent="0.3">
      <c r="A662" s="661" t="s">
        <v>6126</v>
      </c>
      <c r="B662" s="662" t="s">
        <v>5311</v>
      </c>
      <c r="C662" s="662" t="s">
        <v>5308</v>
      </c>
      <c r="D662" s="662" t="s">
        <v>5408</v>
      </c>
      <c r="E662" s="662" t="s">
        <v>5409</v>
      </c>
      <c r="F662" s="665"/>
      <c r="G662" s="665"/>
      <c r="H662" s="665"/>
      <c r="I662" s="665"/>
      <c r="J662" s="665">
        <v>2</v>
      </c>
      <c r="K662" s="665">
        <v>236</v>
      </c>
      <c r="L662" s="665"/>
      <c r="M662" s="665">
        <v>118</v>
      </c>
      <c r="N662" s="665"/>
      <c r="O662" s="665"/>
      <c r="P662" s="678"/>
      <c r="Q662" s="666"/>
    </row>
    <row r="663" spans="1:17" ht="14.4" customHeight="1" x14ac:dyDescent="0.3">
      <c r="A663" s="661" t="s">
        <v>6126</v>
      </c>
      <c r="B663" s="662" t="s">
        <v>5311</v>
      </c>
      <c r="C663" s="662" t="s">
        <v>5308</v>
      </c>
      <c r="D663" s="662" t="s">
        <v>5414</v>
      </c>
      <c r="E663" s="662" t="s">
        <v>5415</v>
      </c>
      <c r="F663" s="665"/>
      <c r="G663" s="665"/>
      <c r="H663" s="665"/>
      <c r="I663" s="665"/>
      <c r="J663" s="665"/>
      <c r="K663" s="665"/>
      <c r="L663" s="665"/>
      <c r="M663" s="665"/>
      <c r="N663" s="665">
        <v>1</v>
      </c>
      <c r="O663" s="665">
        <v>198</v>
      </c>
      <c r="P663" s="678"/>
      <c r="Q663" s="666">
        <v>198</v>
      </c>
    </row>
    <row r="664" spans="1:17" ht="14.4" customHeight="1" x14ac:dyDescent="0.3">
      <c r="A664" s="661" t="s">
        <v>6126</v>
      </c>
      <c r="B664" s="662" t="s">
        <v>5311</v>
      </c>
      <c r="C664" s="662" t="s">
        <v>5308</v>
      </c>
      <c r="D664" s="662" t="s">
        <v>5442</v>
      </c>
      <c r="E664" s="662" t="s">
        <v>5443</v>
      </c>
      <c r="F664" s="665"/>
      <c r="G664" s="665"/>
      <c r="H664" s="665"/>
      <c r="I664" s="665"/>
      <c r="J664" s="665">
        <v>1</v>
      </c>
      <c r="K664" s="665">
        <v>0</v>
      </c>
      <c r="L664" s="665"/>
      <c r="M664" s="665">
        <v>0</v>
      </c>
      <c r="N664" s="665"/>
      <c r="O664" s="665"/>
      <c r="P664" s="678"/>
      <c r="Q664" s="666"/>
    </row>
    <row r="665" spans="1:17" ht="14.4" customHeight="1" x14ac:dyDescent="0.3">
      <c r="A665" s="661" t="s">
        <v>6126</v>
      </c>
      <c r="B665" s="662" t="s">
        <v>5311</v>
      </c>
      <c r="C665" s="662" t="s">
        <v>5308</v>
      </c>
      <c r="D665" s="662" t="s">
        <v>5472</v>
      </c>
      <c r="E665" s="662" t="s">
        <v>5473</v>
      </c>
      <c r="F665" s="665"/>
      <c r="G665" s="665"/>
      <c r="H665" s="665"/>
      <c r="I665" s="665"/>
      <c r="J665" s="665"/>
      <c r="K665" s="665"/>
      <c r="L665" s="665"/>
      <c r="M665" s="665"/>
      <c r="N665" s="665">
        <v>1</v>
      </c>
      <c r="O665" s="665">
        <v>591</v>
      </c>
      <c r="P665" s="678"/>
      <c r="Q665" s="666">
        <v>591</v>
      </c>
    </row>
    <row r="666" spans="1:17" ht="14.4" customHeight="1" x14ac:dyDescent="0.3">
      <c r="A666" s="661" t="s">
        <v>6127</v>
      </c>
      <c r="B666" s="662" t="s">
        <v>5311</v>
      </c>
      <c r="C666" s="662" t="s">
        <v>5308</v>
      </c>
      <c r="D666" s="662" t="s">
        <v>5309</v>
      </c>
      <c r="E666" s="662" t="s">
        <v>5310</v>
      </c>
      <c r="F666" s="665">
        <v>1</v>
      </c>
      <c r="G666" s="665">
        <v>34</v>
      </c>
      <c r="H666" s="665">
        <v>1</v>
      </c>
      <c r="I666" s="665">
        <v>34</v>
      </c>
      <c r="J666" s="665">
        <v>6</v>
      </c>
      <c r="K666" s="665">
        <v>210</v>
      </c>
      <c r="L666" s="665">
        <v>6.1764705882352944</v>
      </c>
      <c r="M666" s="665">
        <v>35</v>
      </c>
      <c r="N666" s="665"/>
      <c r="O666" s="665"/>
      <c r="P666" s="678"/>
      <c r="Q666" s="666"/>
    </row>
    <row r="667" spans="1:17" ht="14.4" customHeight="1" x14ac:dyDescent="0.3">
      <c r="A667" s="661" t="s">
        <v>6127</v>
      </c>
      <c r="B667" s="662" t="s">
        <v>5311</v>
      </c>
      <c r="C667" s="662" t="s">
        <v>5308</v>
      </c>
      <c r="D667" s="662" t="s">
        <v>5406</v>
      </c>
      <c r="E667" s="662" t="s">
        <v>5407</v>
      </c>
      <c r="F667" s="665">
        <v>1</v>
      </c>
      <c r="G667" s="665">
        <v>234</v>
      </c>
      <c r="H667" s="665">
        <v>1</v>
      </c>
      <c r="I667" s="665">
        <v>234</v>
      </c>
      <c r="J667" s="665"/>
      <c r="K667" s="665"/>
      <c r="L667" s="665"/>
      <c r="M667" s="665"/>
      <c r="N667" s="665">
        <v>1</v>
      </c>
      <c r="O667" s="665">
        <v>251</v>
      </c>
      <c r="P667" s="678">
        <v>1.0726495726495726</v>
      </c>
      <c r="Q667" s="666">
        <v>251</v>
      </c>
    </row>
    <row r="668" spans="1:17" ht="14.4" customHeight="1" x14ac:dyDescent="0.3">
      <c r="A668" s="661" t="s">
        <v>6127</v>
      </c>
      <c r="B668" s="662" t="s">
        <v>5311</v>
      </c>
      <c r="C668" s="662" t="s">
        <v>5308</v>
      </c>
      <c r="D668" s="662" t="s">
        <v>5408</v>
      </c>
      <c r="E668" s="662" t="s">
        <v>5409</v>
      </c>
      <c r="F668" s="665">
        <v>1</v>
      </c>
      <c r="G668" s="665">
        <v>118</v>
      </c>
      <c r="H668" s="665">
        <v>1</v>
      </c>
      <c r="I668" s="665">
        <v>118</v>
      </c>
      <c r="J668" s="665">
        <v>1</v>
      </c>
      <c r="K668" s="665">
        <v>118</v>
      </c>
      <c r="L668" s="665">
        <v>1</v>
      </c>
      <c r="M668" s="665">
        <v>118</v>
      </c>
      <c r="N668" s="665">
        <v>1</v>
      </c>
      <c r="O668" s="665">
        <v>126</v>
      </c>
      <c r="P668" s="678">
        <v>1.0677966101694916</v>
      </c>
      <c r="Q668" s="666">
        <v>126</v>
      </c>
    </row>
    <row r="669" spans="1:17" ht="14.4" customHeight="1" x14ac:dyDescent="0.3">
      <c r="A669" s="661" t="s">
        <v>6127</v>
      </c>
      <c r="B669" s="662" t="s">
        <v>5311</v>
      </c>
      <c r="C669" s="662" t="s">
        <v>5308</v>
      </c>
      <c r="D669" s="662" t="s">
        <v>5416</v>
      </c>
      <c r="E669" s="662" t="s">
        <v>5417</v>
      </c>
      <c r="F669" s="665">
        <v>2</v>
      </c>
      <c r="G669" s="665">
        <v>650</v>
      </c>
      <c r="H669" s="665">
        <v>1</v>
      </c>
      <c r="I669" s="665">
        <v>325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6127</v>
      </c>
      <c r="B670" s="662" t="s">
        <v>5311</v>
      </c>
      <c r="C670" s="662" t="s">
        <v>5308</v>
      </c>
      <c r="D670" s="662" t="s">
        <v>5442</v>
      </c>
      <c r="E670" s="662" t="s">
        <v>5443</v>
      </c>
      <c r="F670" s="665"/>
      <c r="G670" s="665"/>
      <c r="H670" s="665"/>
      <c r="I670" s="665"/>
      <c r="J670" s="665">
        <v>1</v>
      </c>
      <c r="K670" s="665">
        <v>0</v>
      </c>
      <c r="L670" s="665"/>
      <c r="M670" s="665">
        <v>0</v>
      </c>
      <c r="N670" s="665"/>
      <c r="O670" s="665"/>
      <c r="P670" s="678"/>
      <c r="Q670" s="666"/>
    </row>
    <row r="671" spans="1:17" ht="14.4" customHeight="1" x14ac:dyDescent="0.3">
      <c r="A671" s="661" t="s">
        <v>6127</v>
      </c>
      <c r="B671" s="662" t="s">
        <v>5311</v>
      </c>
      <c r="C671" s="662" t="s">
        <v>5308</v>
      </c>
      <c r="D671" s="662" t="s">
        <v>5464</v>
      </c>
      <c r="E671" s="662" t="s">
        <v>5465</v>
      </c>
      <c r="F671" s="665"/>
      <c r="G671" s="665"/>
      <c r="H671" s="665"/>
      <c r="I671" s="665"/>
      <c r="J671" s="665">
        <v>1</v>
      </c>
      <c r="K671" s="665">
        <v>945</v>
      </c>
      <c r="L671" s="665"/>
      <c r="M671" s="665">
        <v>945</v>
      </c>
      <c r="N671" s="665"/>
      <c r="O671" s="665"/>
      <c r="P671" s="678"/>
      <c r="Q671" s="666"/>
    </row>
    <row r="672" spans="1:17" ht="14.4" customHeight="1" x14ac:dyDescent="0.3">
      <c r="A672" s="661" t="s">
        <v>6127</v>
      </c>
      <c r="B672" s="662" t="s">
        <v>5311</v>
      </c>
      <c r="C672" s="662" t="s">
        <v>5308</v>
      </c>
      <c r="D672" s="662" t="s">
        <v>5472</v>
      </c>
      <c r="E672" s="662" t="s">
        <v>5473</v>
      </c>
      <c r="F672" s="665"/>
      <c r="G672" s="665"/>
      <c r="H672" s="665"/>
      <c r="I672" s="665"/>
      <c r="J672" s="665">
        <v>1</v>
      </c>
      <c r="K672" s="665">
        <v>583</v>
      </c>
      <c r="L672" s="665"/>
      <c r="M672" s="665">
        <v>583</v>
      </c>
      <c r="N672" s="665"/>
      <c r="O672" s="665"/>
      <c r="P672" s="678"/>
      <c r="Q672" s="666"/>
    </row>
    <row r="673" spans="1:17" ht="14.4" customHeight="1" x14ac:dyDescent="0.3">
      <c r="A673" s="661" t="s">
        <v>6127</v>
      </c>
      <c r="B673" s="662" t="s">
        <v>5311</v>
      </c>
      <c r="C673" s="662" t="s">
        <v>5308</v>
      </c>
      <c r="D673" s="662" t="s">
        <v>5480</v>
      </c>
      <c r="E673" s="662" t="s">
        <v>5481</v>
      </c>
      <c r="F673" s="665">
        <v>1</v>
      </c>
      <c r="G673" s="665">
        <v>4350</v>
      </c>
      <c r="H673" s="665">
        <v>1</v>
      </c>
      <c r="I673" s="665">
        <v>4350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6127</v>
      </c>
      <c r="B674" s="662" t="s">
        <v>5311</v>
      </c>
      <c r="C674" s="662" t="s">
        <v>5308</v>
      </c>
      <c r="D674" s="662" t="s">
        <v>5500</v>
      </c>
      <c r="E674" s="662" t="s">
        <v>5501</v>
      </c>
      <c r="F674" s="665"/>
      <c r="G674" s="665"/>
      <c r="H674" s="665"/>
      <c r="I674" s="665"/>
      <c r="J674" s="665">
        <v>2</v>
      </c>
      <c r="K674" s="665">
        <v>698</v>
      </c>
      <c r="L674" s="665"/>
      <c r="M674" s="665">
        <v>349</v>
      </c>
      <c r="N674" s="665"/>
      <c r="O674" s="665"/>
      <c r="P674" s="678"/>
      <c r="Q674" s="666"/>
    </row>
    <row r="675" spans="1:17" ht="14.4" customHeight="1" x14ac:dyDescent="0.3">
      <c r="A675" s="661" t="s">
        <v>6128</v>
      </c>
      <c r="B675" s="662" t="s">
        <v>5311</v>
      </c>
      <c r="C675" s="662" t="s">
        <v>5312</v>
      </c>
      <c r="D675" s="662" t="s">
        <v>5324</v>
      </c>
      <c r="E675" s="662" t="s">
        <v>2343</v>
      </c>
      <c r="F675" s="665">
        <v>0.4</v>
      </c>
      <c r="G675" s="665">
        <v>2184.3200000000002</v>
      </c>
      <c r="H675" s="665">
        <v>1</v>
      </c>
      <c r="I675" s="665">
        <v>5460.8</v>
      </c>
      <c r="J675" s="665">
        <v>0.1</v>
      </c>
      <c r="K675" s="665">
        <v>442.7</v>
      </c>
      <c r="L675" s="665">
        <v>0.20267176970407264</v>
      </c>
      <c r="M675" s="665">
        <v>4427</v>
      </c>
      <c r="N675" s="665">
        <v>2</v>
      </c>
      <c r="O675" s="665">
        <v>9083.16</v>
      </c>
      <c r="P675" s="678">
        <v>4.1583467623791384</v>
      </c>
      <c r="Q675" s="666">
        <v>4541.58</v>
      </c>
    </row>
    <row r="676" spans="1:17" ht="14.4" customHeight="1" x14ac:dyDescent="0.3">
      <c r="A676" s="661" t="s">
        <v>6128</v>
      </c>
      <c r="B676" s="662" t="s">
        <v>5311</v>
      </c>
      <c r="C676" s="662" t="s">
        <v>5341</v>
      </c>
      <c r="D676" s="662" t="s">
        <v>5344</v>
      </c>
      <c r="E676" s="662" t="s">
        <v>5345</v>
      </c>
      <c r="F676" s="665"/>
      <c r="G676" s="665"/>
      <c r="H676" s="665"/>
      <c r="I676" s="665"/>
      <c r="J676" s="665"/>
      <c r="K676" s="665"/>
      <c r="L676" s="665"/>
      <c r="M676" s="665"/>
      <c r="N676" s="665">
        <v>4</v>
      </c>
      <c r="O676" s="665">
        <v>10500.44</v>
      </c>
      <c r="P676" s="678"/>
      <c r="Q676" s="666">
        <v>2625.11</v>
      </c>
    </row>
    <row r="677" spans="1:17" ht="14.4" customHeight="1" x14ac:dyDescent="0.3">
      <c r="A677" s="661" t="s">
        <v>6128</v>
      </c>
      <c r="B677" s="662" t="s">
        <v>5311</v>
      </c>
      <c r="C677" s="662" t="s">
        <v>5341</v>
      </c>
      <c r="D677" s="662" t="s">
        <v>5350</v>
      </c>
      <c r="E677" s="662" t="s">
        <v>5351</v>
      </c>
      <c r="F677" s="665">
        <v>1</v>
      </c>
      <c r="G677" s="665">
        <v>724.42</v>
      </c>
      <c r="H677" s="665">
        <v>1</v>
      </c>
      <c r="I677" s="665">
        <v>724.42</v>
      </c>
      <c r="J677" s="665"/>
      <c r="K677" s="665"/>
      <c r="L677" s="665"/>
      <c r="M677" s="665"/>
      <c r="N677" s="665">
        <v>2</v>
      </c>
      <c r="O677" s="665">
        <v>1448.84</v>
      </c>
      <c r="P677" s="678">
        <v>2</v>
      </c>
      <c r="Q677" s="666">
        <v>724.42</v>
      </c>
    </row>
    <row r="678" spans="1:17" ht="14.4" customHeight="1" x14ac:dyDescent="0.3">
      <c r="A678" s="661" t="s">
        <v>6128</v>
      </c>
      <c r="B678" s="662" t="s">
        <v>5311</v>
      </c>
      <c r="C678" s="662" t="s">
        <v>5341</v>
      </c>
      <c r="D678" s="662" t="s">
        <v>5352</v>
      </c>
      <c r="E678" s="662" t="s">
        <v>5353</v>
      </c>
      <c r="F678" s="665"/>
      <c r="G678" s="665"/>
      <c r="H678" s="665"/>
      <c r="I678" s="665"/>
      <c r="J678" s="665"/>
      <c r="K678" s="665"/>
      <c r="L678" s="665"/>
      <c r="M678" s="665"/>
      <c r="N678" s="665">
        <v>1</v>
      </c>
      <c r="O678" s="665">
        <v>239.4</v>
      </c>
      <c r="P678" s="678"/>
      <c r="Q678" s="666">
        <v>239.4</v>
      </c>
    </row>
    <row r="679" spans="1:17" ht="14.4" customHeight="1" x14ac:dyDescent="0.3">
      <c r="A679" s="661" t="s">
        <v>6128</v>
      </c>
      <c r="B679" s="662" t="s">
        <v>5311</v>
      </c>
      <c r="C679" s="662" t="s">
        <v>5341</v>
      </c>
      <c r="D679" s="662" t="s">
        <v>5354</v>
      </c>
      <c r="E679" s="662" t="s">
        <v>5355</v>
      </c>
      <c r="F679" s="665">
        <v>1</v>
      </c>
      <c r="G679" s="665">
        <v>1367.07</v>
      </c>
      <c r="H679" s="665">
        <v>1</v>
      </c>
      <c r="I679" s="665">
        <v>1367.07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6128</v>
      </c>
      <c r="B680" s="662" t="s">
        <v>5311</v>
      </c>
      <c r="C680" s="662" t="s">
        <v>5341</v>
      </c>
      <c r="D680" s="662" t="s">
        <v>5356</v>
      </c>
      <c r="E680" s="662" t="s">
        <v>5357</v>
      </c>
      <c r="F680" s="665">
        <v>2</v>
      </c>
      <c r="G680" s="665">
        <v>1803.28</v>
      </c>
      <c r="H680" s="665">
        <v>1</v>
      </c>
      <c r="I680" s="665">
        <v>901.64</v>
      </c>
      <c r="J680" s="665">
        <v>1</v>
      </c>
      <c r="K680" s="665">
        <v>901.64</v>
      </c>
      <c r="L680" s="665">
        <v>0.5</v>
      </c>
      <c r="M680" s="665">
        <v>901.64</v>
      </c>
      <c r="N680" s="665">
        <v>2</v>
      </c>
      <c r="O680" s="665">
        <v>1803.28</v>
      </c>
      <c r="P680" s="678">
        <v>1</v>
      </c>
      <c r="Q680" s="666">
        <v>901.64</v>
      </c>
    </row>
    <row r="681" spans="1:17" ht="14.4" customHeight="1" x14ac:dyDescent="0.3">
      <c r="A681" s="661" t="s">
        <v>6128</v>
      </c>
      <c r="B681" s="662" t="s">
        <v>5311</v>
      </c>
      <c r="C681" s="662" t="s">
        <v>5341</v>
      </c>
      <c r="D681" s="662" t="s">
        <v>5360</v>
      </c>
      <c r="E681" s="662" t="s">
        <v>5361</v>
      </c>
      <c r="F681" s="665">
        <v>2</v>
      </c>
      <c r="G681" s="665">
        <v>817.48</v>
      </c>
      <c r="H681" s="665">
        <v>1</v>
      </c>
      <c r="I681" s="665">
        <v>408.74</v>
      </c>
      <c r="J681" s="665">
        <v>1</v>
      </c>
      <c r="K681" s="665">
        <v>408.74</v>
      </c>
      <c r="L681" s="665">
        <v>0.5</v>
      </c>
      <c r="M681" s="665">
        <v>408.74</v>
      </c>
      <c r="N681" s="665">
        <v>5</v>
      </c>
      <c r="O681" s="665">
        <v>2043.7</v>
      </c>
      <c r="P681" s="678">
        <v>2.5</v>
      </c>
      <c r="Q681" s="666">
        <v>408.74</v>
      </c>
    </row>
    <row r="682" spans="1:17" ht="14.4" customHeight="1" x14ac:dyDescent="0.3">
      <c r="A682" s="661" t="s">
        <v>6128</v>
      </c>
      <c r="B682" s="662" t="s">
        <v>5311</v>
      </c>
      <c r="C682" s="662" t="s">
        <v>5341</v>
      </c>
      <c r="D682" s="662" t="s">
        <v>5362</v>
      </c>
      <c r="E682" s="662" t="s">
        <v>5363</v>
      </c>
      <c r="F682" s="665"/>
      <c r="G682" s="665"/>
      <c r="H682" s="665"/>
      <c r="I682" s="665"/>
      <c r="J682" s="665"/>
      <c r="K682" s="665"/>
      <c r="L682" s="665"/>
      <c r="M682" s="665"/>
      <c r="N682" s="665">
        <v>2</v>
      </c>
      <c r="O682" s="665">
        <v>404.8</v>
      </c>
      <c r="P682" s="678"/>
      <c r="Q682" s="666">
        <v>202.4</v>
      </c>
    </row>
    <row r="683" spans="1:17" ht="14.4" customHeight="1" x14ac:dyDescent="0.3">
      <c r="A683" s="661" t="s">
        <v>6128</v>
      </c>
      <c r="B683" s="662" t="s">
        <v>5311</v>
      </c>
      <c r="C683" s="662" t="s">
        <v>5341</v>
      </c>
      <c r="D683" s="662" t="s">
        <v>5366</v>
      </c>
      <c r="E683" s="662" t="s">
        <v>5367</v>
      </c>
      <c r="F683" s="665">
        <v>1</v>
      </c>
      <c r="G683" s="665">
        <v>1665</v>
      </c>
      <c r="H683" s="665">
        <v>1</v>
      </c>
      <c r="I683" s="665">
        <v>1665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6128</v>
      </c>
      <c r="B684" s="662" t="s">
        <v>5311</v>
      </c>
      <c r="C684" s="662" t="s">
        <v>5341</v>
      </c>
      <c r="D684" s="662" t="s">
        <v>5368</v>
      </c>
      <c r="E684" s="662" t="s">
        <v>5369</v>
      </c>
      <c r="F684" s="665"/>
      <c r="G684" s="665"/>
      <c r="H684" s="665"/>
      <c r="I684" s="665"/>
      <c r="J684" s="665">
        <v>1</v>
      </c>
      <c r="K684" s="665">
        <v>2436</v>
      </c>
      <c r="L684" s="665"/>
      <c r="M684" s="665">
        <v>2436</v>
      </c>
      <c r="N684" s="665">
        <v>11</v>
      </c>
      <c r="O684" s="665">
        <v>26796</v>
      </c>
      <c r="P684" s="678"/>
      <c r="Q684" s="666">
        <v>2436</v>
      </c>
    </row>
    <row r="685" spans="1:17" ht="14.4" customHeight="1" x14ac:dyDescent="0.3">
      <c r="A685" s="661" t="s">
        <v>6128</v>
      </c>
      <c r="B685" s="662" t="s">
        <v>5311</v>
      </c>
      <c r="C685" s="662" t="s">
        <v>5341</v>
      </c>
      <c r="D685" s="662" t="s">
        <v>5370</v>
      </c>
      <c r="E685" s="662" t="s">
        <v>5371</v>
      </c>
      <c r="F685" s="665">
        <v>1</v>
      </c>
      <c r="G685" s="665">
        <v>740</v>
      </c>
      <c r="H685" s="665">
        <v>1</v>
      </c>
      <c r="I685" s="665">
        <v>740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6128</v>
      </c>
      <c r="B686" s="662" t="s">
        <v>5311</v>
      </c>
      <c r="C686" s="662" t="s">
        <v>5341</v>
      </c>
      <c r="D686" s="662" t="s">
        <v>5374</v>
      </c>
      <c r="E686" s="662" t="s">
        <v>5375</v>
      </c>
      <c r="F686" s="665"/>
      <c r="G686" s="665"/>
      <c r="H686" s="665"/>
      <c r="I686" s="665"/>
      <c r="J686" s="665"/>
      <c r="K686" s="665"/>
      <c r="L686" s="665"/>
      <c r="M686" s="665"/>
      <c r="N686" s="665">
        <v>1</v>
      </c>
      <c r="O686" s="665">
        <v>2932.91</v>
      </c>
      <c r="P686" s="678"/>
      <c r="Q686" s="666">
        <v>2932.91</v>
      </c>
    </row>
    <row r="687" spans="1:17" ht="14.4" customHeight="1" x14ac:dyDescent="0.3">
      <c r="A687" s="661" t="s">
        <v>6128</v>
      </c>
      <c r="B687" s="662" t="s">
        <v>5311</v>
      </c>
      <c r="C687" s="662" t="s">
        <v>5341</v>
      </c>
      <c r="D687" s="662" t="s">
        <v>5376</v>
      </c>
      <c r="E687" s="662" t="s">
        <v>5377</v>
      </c>
      <c r="F687" s="665">
        <v>1</v>
      </c>
      <c r="G687" s="665">
        <v>1396.5</v>
      </c>
      <c r="H687" s="665">
        <v>1</v>
      </c>
      <c r="I687" s="665">
        <v>1396.5</v>
      </c>
      <c r="J687" s="665"/>
      <c r="K687" s="665"/>
      <c r="L687" s="665"/>
      <c r="M687" s="665"/>
      <c r="N687" s="665">
        <v>4</v>
      </c>
      <c r="O687" s="665">
        <v>5586</v>
      </c>
      <c r="P687" s="678">
        <v>4</v>
      </c>
      <c r="Q687" s="666">
        <v>1396.5</v>
      </c>
    </row>
    <row r="688" spans="1:17" ht="14.4" customHeight="1" x14ac:dyDescent="0.3">
      <c r="A688" s="661" t="s">
        <v>6128</v>
      </c>
      <c r="B688" s="662" t="s">
        <v>5311</v>
      </c>
      <c r="C688" s="662" t="s">
        <v>5341</v>
      </c>
      <c r="D688" s="662" t="s">
        <v>5324</v>
      </c>
      <c r="E688" s="662" t="s">
        <v>5696</v>
      </c>
      <c r="F688" s="665"/>
      <c r="G688" s="665"/>
      <c r="H688" s="665"/>
      <c r="I688" s="665"/>
      <c r="J688" s="665"/>
      <c r="K688" s="665"/>
      <c r="L688" s="665"/>
      <c r="M688" s="665"/>
      <c r="N688" s="665">
        <v>0.1</v>
      </c>
      <c r="O688" s="665">
        <v>2089.3000000000002</v>
      </c>
      <c r="P688" s="678"/>
      <c r="Q688" s="666">
        <v>20893</v>
      </c>
    </row>
    <row r="689" spans="1:17" ht="14.4" customHeight="1" x14ac:dyDescent="0.3">
      <c r="A689" s="661" t="s">
        <v>6128</v>
      </c>
      <c r="B689" s="662" t="s">
        <v>5311</v>
      </c>
      <c r="C689" s="662" t="s">
        <v>5341</v>
      </c>
      <c r="D689" s="662" t="s">
        <v>5378</v>
      </c>
      <c r="E689" s="662" t="s">
        <v>5379</v>
      </c>
      <c r="F689" s="665"/>
      <c r="G689" s="665"/>
      <c r="H689" s="665"/>
      <c r="I689" s="665"/>
      <c r="J689" s="665"/>
      <c r="K689" s="665"/>
      <c r="L689" s="665"/>
      <c r="M689" s="665"/>
      <c r="N689" s="665">
        <v>1</v>
      </c>
      <c r="O689" s="665">
        <v>1697.56</v>
      </c>
      <c r="P689" s="678"/>
      <c r="Q689" s="666">
        <v>1697.56</v>
      </c>
    </row>
    <row r="690" spans="1:17" ht="14.4" customHeight="1" x14ac:dyDescent="0.3">
      <c r="A690" s="661" t="s">
        <v>6128</v>
      </c>
      <c r="B690" s="662" t="s">
        <v>5311</v>
      </c>
      <c r="C690" s="662" t="s">
        <v>5341</v>
      </c>
      <c r="D690" s="662" t="s">
        <v>5380</v>
      </c>
      <c r="E690" s="662" t="s">
        <v>5381</v>
      </c>
      <c r="F690" s="665">
        <v>1</v>
      </c>
      <c r="G690" s="665">
        <v>848.78</v>
      </c>
      <c r="H690" s="665">
        <v>1</v>
      </c>
      <c r="I690" s="665">
        <v>848.78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6128</v>
      </c>
      <c r="B691" s="662" t="s">
        <v>5311</v>
      </c>
      <c r="C691" s="662" t="s">
        <v>5308</v>
      </c>
      <c r="D691" s="662" t="s">
        <v>5309</v>
      </c>
      <c r="E691" s="662" t="s">
        <v>5310</v>
      </c>
      <c r="F691" s="665">
        <v>14</v>
      </c>
      <c r="G691" s="665">
        <v>486</v>
      </c>
      <c r="H691" s="665">
        <v>1</v>
      </c>
      <c r="I691" s="665">
        <v>34.714285714285715</v>
      </c>
      <c r="J691" s="665">
        <v>8</v>
      </c>
      <c r="K691" s="665">
        <v>280</v>
      </c>
      <c r="L691" s="665">
        <v>0.5761316872427984</v>
      </c>
      <c r="M691" s="665">
        <v>35</v>
      </c>
      <c r="N691" s="665">
        <v>8</v>
      </c>
      <c r="O691" s="665">
        <v>296</v>
      </c>
      <c r="P691" s="678">
        <v>0.60905349794238683</v>
      </c>
      <c r="Q691" s="666">
        <v>37</v>
      </c>
    </row>
    <row r="692" spans="1:17" ht="14.4" customHeight="1" x14ac:dyDescent="0.3">
      <c r="A692" s="661" t="s">
        <v>6128</v>
      </c>
      <c r="B692" s="662" t="s">
        <v>5311</v>
      </c>
      <c r="C692" s="662" t="s">
        <v>5308</v>
      </c>
      <c r="D692" s="662" t="s">
        <v>5406</v>
      </c>
      <c r="E692" s="662" t="s">
        <v>5407</v>
      </c>
      <c r="F692" s="665">
        <v>5</v>
      </c>
      <c r="G692" s="665">
        <v>1170</v>
      </c>
      <c r="H692" s="665">
        <v>1</v>
      </c>
      <c r="I692" s="665">
        <v>234</v>
      </c>
      <c r="J692" s="665"/>
      <c r="K692" s="665"/>
      <c r="L692" s="665"/>
      <c r="M692" s="665"/>
      <c r="N692" s="665">
        <v>8</v>
      </c>
      <c r="O692" s="665">
        <v>2008</v>
      </c>
      <c r="P692" s="678">
        <v>1.7162393162393161</v>
      </c>
      <c r="Q692" s="666">
        <v>251</v>
      </c>
    </row>
    <row r="693" spans="1:17" ht="14.4" customHeight="1" x14ac:dyDescent="0.3">
      <c r="A693" s="661" t="s">
        <v>6128</v>
      </c>
      <c r="B693" s="662" t="s">
        <v>5311</v>
      </c>
      <c r="C693" s="662" t="s">
        <v>5308</v>
      </c>
      <c r="D693" s="662" t="s">
        <v>5408</v>
      </c>
      <c r="E693" s="662" t="s">
        <v>5409</v>
      </c>
      <c r="F693" s="665">
        <v>3</v>
      </c>
      <c r="G693" s="665">
        <v>354</v>
      </c>
      <c r="H693" s="665">
        <v>1</v>
      </c>
      <c r="I693" s="665">
        <v>118</v>
      </c>
      <c r="J693" s="665">
        <v>6</v>
      </c>
      <c r="K693" s="665">
        <v>708</v>
      </c>
      <c r="L693" s="665">
        <v>2</v>
      </c>
      <c r="M693" s="665">
        <v>118</v>
      </c>
      <c r="N693" s="665">
        <v>5</v>
      </c>
      <c r="O693" s="665">
        <v>630</v>
      </c>
      <c r="P693" s="678">
        <v>1.7796610169491525</v>
      </c>
      <c r="Q693" s="666">
        <v>126</v>
      </c>
    </row>
    <row r="694" spans="1:17" ht="14.4" customHeight="1" x14ac:dyDescent="0.3">
      <c r="A694" s="661" t="s">
        <v>6128</v>
      </c>
      <c r="B694" s="662" t="s">
        <v>5311</v>
      </c>
      <c r="C694" s="662" t="s">
        <v>5308</v>
      </c>
      <c r="D694" s="662" t="s">
        <v>5416</v>
      </c>
      <c r="E694" s="662" t="s">
        <v>5417</v>
      </c>
      <c r="F694" s="665"/>
      <c r="G694" s="665"/>
      <c r="H694" s="665"/>
      <c r="I694" s="665"/>
      <c r="J694" s="665"/>
      <c r="K694" s="665"/>
      <c r="L694" s="665"/>
      <c r="M694" s="665"/>
      <c r="N694" s="665">
        <v>2</v>
      </c>
      <c r="O694" s="665">
        <v>666</v>
      </c>
      <c r="P694" s="678"/>
      <c r="Q694" s="666">
        <v>333</v>
      </c>
    </row>
    <row r="695" spans="1:17" ht="14.4" customHeight="1" x14ac:dyDescent="0.3">
      <c r="A695" s="661" t="s">
        <v>6128</v>
      </c>
      <c r="B695" s="662" t="s">
        <v>5311</v>
      </c>
      <c r="C695" s="662" t="s">
        <v>5308</v>
      </c>
      <c r="D695" s="662" t="s">
        <v>5428</v>
      </c>
      <c r="E695" s="662" t="s">
        <v>5429</v>
      </c>
      <c r="F695" s="665">
        <v>2</v>
      </c>
      <c r="G695" s="665">
        <v>2332</v>
      </c>
      <c r="H695" s="665">
        <v>1</v>
      </c>
      <c r="I695" s="665">
        <v>1166</v>
      </c>
      <c r="J695" s="665">
        <v>1</v>
      </c>
      <c r="K695" s="665">
        <v>1168</v>
      </c>
      <c r="L695" s="665">
        <v>0.50085763293310459</v>
      </c>
      <c r="M695" s="665">
        <v>1168</v>
      </c>
      <c r="N695" s="665">
        <v>2</v>
      </c>
      <c r="O695" s="665">
        <v>2362</v>
      </c>
      <c r="P695" s="678">
        <v>1.0128644939965694</v>
      </c>
      <c r="Q695" s="666">
        <v>1181</v>
      </c>
    </row>
    <row r="696" spans="1:17" ht="14.4" customHeight="1" x14ac:dyDescent="0.3">
      <c r="A696" s="661" t="s">
        <v>6128</v>
      </c>
      <c r="B696" s="662" t="s">
        <v>5311</v>
      </c>
      <c r="C696" s="662" t="s">
        <v>5308</v>
      </c>
      <c r="D696" s="662" t="s">
        <v>5588</v>
      </c>
      <c r="E696" s="662" t="s">
        <v>5589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708</v>
      </c>
      <c r="P696" s="678"/>
      <c r="Q696" s="666">
        <v>708</v>
      </c>
    </row>
    <row r="697" spans="1:17" ht="14.4" customHeight="1" x14ac:dyDescent="0.3">
      <c r="A697" s="661" t="s">
        <v>6128</v>
      </c>
      <c r="B697" s="662" t="s">
        <v>5311</v>
      </c>
      <c r="C697" s="662" t="s">
        <v>5308</v>
      </c>
      <c r="D697" s="662" t="s">
        <v>5442</v>
      </c>
      <c r="E697" s="662" t="s">
        <v>5443</v>
      </c>
      <c r="F697" s="665"/>
      <c r="G697" s="665"/>
      <c r="H697" s="665"/>
      <c r="I697" s="665"/>
      <c r="J697" s="665">
        <v>2</v>
      </c>
      <c r="K697" s="665">
        <v>33.33</v>
      </c>
      <c r="L697" s="665"/>
      <c r="M697" s="665">
        <v>16.664999999999999</v>
      </c>
      <c r="N697" s="665"/>
      <c r="O697" s="665"/>
      <c r="P697" s="678"/>
      <c r="Q697" s="666"/>
    </row>
    <row r="698" spans="1:17" ht="14.4" customHeight="1" x14ac:dyDescent="0.3">
      <c r="A698" s="661" t="s">
        <v>6128</v>
      </c>
      <c r="B698" s="662" t="s">
        <v>5311</v>
      </c>
      <c r="C698" s="662" t="s">
        <v>5308</v>
      </c>
      <c r="D698" s="662" t="s">
        <v>5446</v>
      </c>
      <c r="E698" s="662" t="s">
        <v>5447</v>
      </c>
      <c r="F698" s="665">
        <v>7</v>
      </c>
      <c r="G698" s="665">
        <v>1722</v>
      </c>
      <c r="H698" s="665">
        <v>1</v>
      </c>
      <c r="I698" s="665">
        <v>246</v>
      </c>
      <c r="J698" s="665">
        <v>4</v>
      </c>
      <c r="K698" s="665">
        <v>988</v>
      </c>
      <c r="L698" s="665">
        <v>0.57375145180023224</v>
      </c>
      <c r="M698" s="665">
        <v>247</v>
      </c>
      <c r="N698" s="665">
        <v>8</v>
      </c>
      <c r="O698" s="665">
        <v>2072</v>
      </c>
      <c r="P698" s="678">
        <v>1.2032520325203253</v>
      </c>
      <c r="Q698" s="666">
        <v>259</v>
      </c>
    </row>
    <row r="699" spans="1:17" ht="14.4" customHeight="1" x14ac:dyDescent="0.3">
      <c r="A699" s="661" t="s">
        <v>6128</v>
      </c>
      <c r="B699" s="662" t="s">
        <v>5311</v>
      </c>
      <c r="C699" s="662" t="s">
        <v>5308</v>
      </c>
      <c r="D699" s="662" t="s">
        <v>5450</v>
      </c>
      <c r="E699" s="662" t="s">
        <v>5451</v>
      </c>
      <c r="F699" s="665">
        <v>5</v>
      </c>
      <c r="G699" s="665">
        <v>410</v>
      </c>
      <c r="H699" s="665">
        <v>1</v>
      </c>
      <c r="I699" s="665">
        <v>82</v>
      </c>
      <c r="J699" s="665">
        <v>1</v>
      </c>
      <c r="K699" s="665">
        <v>82</v>
      </c>
      <c r="L699" s="665">
        <v>0.2</v>
      </c>
      <c r="M699" s="665">
        <v>82</v>
      </c>
      <c r="N699" s="665">
        <v>1</v>
      </c>
      <c r="O699" s="665">
        <v>86</v>
      </c>
      <c r="P699" s="678">
        <v>0.2097560975609756</v>
      </c>
      <c r="Q699" s="666">
        <v>86</v>
      </c>
    </row>
    <row r="700" spans="1:17" ht="14.4" customHeight="1" x14ac:dyDescent="0.3">
      <c r="A700" s="661" t="s">
        <v>6128</v>
      </c>
      <c r="B700" s="662" t="s">
        <v>5311</v>
      </c>
      <c r="C700" s="662" t="s">
        <v>5308</v>
      </c>
      <c r="D700" s="662" t="s">
        <v>5464</v>
      </c>
      <c r="E700" s="662" t="s">
        <v>5465</v>
      </c>
      <c r="F700" s="665">
        <v>1</v>
      </c>
      <c r="G700" s="665">
        <v>943</v>
      </c>
      <c r="H700" s="665">
        <v>1</v>
      </c>
      <c r="I700" s="665">
        <v>943</v>
      </c>
      <c r="J700" s="665"/>
      <c r="K700" s="665"/>
      <c r="L700" s="665"/>
      <c r="M700" s="665"/>
      <c r="N700" s="665">
        <v>1</v>
      </c>
      <c r="O700" s="665">
        <v>958</v>
      </c>
      <c r="P700" s="678">
        <v>1.0159066808059385</v>
      </c>
      <c r="Q700" s="666">
        <v>958</v>
      </c>
    </row>
    <row r="701" spans="1:17" ht="14.4" customHeight="1" x14ac:dyDescent="0.3">
      <c r="A701" s="661" t="s">
        <v>6128</v>
      </c>
      <c r="B701" s="662" t="s">
        <v>5311</v>
      </c>
      <c r="C701" s="662" t="s">
        <v>5308</v>
      </c>
      <c r="D701" s="662" t="s">
        <v>5468</v>
      </c>
      <c r="E701" s="662" t="s">
        <v>5469</v>
      </c>
      <c r="F701" s="665">
        <v>1</v>
      </c>
      <c r="G701" s="665">
        <v>860</v>
      </c>
      <c r="H701" s="665">
        <v>1</v>
      </c>
      <c r="I701" s="665">
        <v>860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6128</v>
      </c>
      <c r="B702" s="662" t="s">
        <v>5311</v>
      </c>
      <c r="C702" s="662" t="s">
        <v>5308</v>
      </c>
      <c r="D702" s="662" t="s">
        <v>5472</v>
      </c>
      <c r="E702" s="662" t="s">
        <v>5473</v>
      </c>
      <c r="F702" s="665">
        <v>5</v>
      </c>
      <c r="G702" s="665">
        <v>2902</v>
      </c>
      <c r="H702" s="665">
        <v>1</v>
      </c>
      <c r="I702" s="665">
        <v>580.4</v>
      </c>
      <c r="J702" s="665">
        <v>1</v>
      </c>
      <c r="K702" s="665">
        <v>583</v>
      </c>
      <c r="L702" s="665">
        <v>0.20089593383873192</v>
      </c>
      <c r="M702" s="665">
        <v>583</v>
      </c>
      <c r="N702" s="665">
        <v>12</v>
      </c>
      <c r="O702" s="665">
        <v>7092</v>
      </c>
      <c r="P702" s="678">
        <v>2.4438318401102688</v>
      </c>
      <c r="Q702" s="666">
        <v>591</v>
      </c>
    </row>
    <row r="703" spans="1:17" ht="14.4" customHeight="1" x14ac:dyDescent="0.3">
      <c r="A703" s="661" t="s">
        <v>6128</v>
      </c>
      <c r="B703" s="662" t="s">
        <v>5311</v>
      </c>
      <c r="C703" s="662" t="s">
        <v>5308</v>
      </c>
      <c r="D703" s="662" t="s">
        <v>5474</v>
      </c>
      <c r="E703" s="662" t="s">
        <v>5475</v>
      </c>
      <c r="F703" s="665">
        <v>2</v>
      </c>
      <c r="G703" s="665">
        <v>1514</v>
      </c>
      <c r="H703" s="665">
        <v>1</v>
      </c>
      <c r="I703" s="665">
        <v>757</v>
      </c>
      <c r="J703" s="665">
        <v>1</v>
      </c>
      <c r="K703" s="665">
        <v>759</v>
      </c>
      <c r="L703" s="665">
        <v>0.50132100396301194</v>
      </c>
      <c r="M703" s="665">
        <v>759</v>
      </c>
      <c r="N703" s="665">
        <v>16</v>
      </c>
      <c r="O703" s="665">
        <v>12272</v>
      </c>
      <c r="P703" s="678">
        <v>8.1056803170409513</v>
      </c>
      <c r="Q703" s="666">
        <v>767</v>
      </c>
    </row>
    <row r="704" spans="1:17" ht="14.4" customHeight="1" x14ac:dyDescent="0.3">
      <c r="A704" s="661" t="s">
        <v>6128</v>
      </c>
      <c r="B704" s="662" t="s">
        <v>5311</v>
      </c>
      <c r="C704" s="662" t="s">
        <v>5308</v>
      </c>
      <c r="D704" s="662" t="s">
        <v>5484</v>
      </c>
      <c r="E704" s="662" t="s">
        <v>5485</v>
      </c>
      <c r="F704" s="665"/>
      <c r="G704" s="665"/>
      <c r="H704" s="665"/>
      <c r="I704" s="665"/>
      <c r="J704" s="665">
        <v>1</v>
      </c>
      <c r="K704" s="665">
        <v>114</v>
      </c>
      <c r="L704" s="665"/>
      <c r="M704" s="665">
        <v>114</v>
      </c>
      <c r="N704" s="665">
        <v>4</v>
      </c>
      <c r="O704" s="665">
        <v>488</v>
      </c>
      <c r="P704" s="678"/>
      <c r="Q704" s="666">
        <v>122</v>
      </c>
    </row>
    <row r="705" spans="1:17" ht="14.4" customHeight="1" x14ac:dyDescent="0.3">
      <c r="A705" s="661" t="s">
        <v>6128</v>
      </c>
      <c r="B705" s="662" t="s">
        <v>5311</v>
      </c>
      <c r="C705" s="662" t="s">
        <v>5308</v>
      </c>
      <c r="D705" s="662" t="s">
        <v>5532</v>
      </c>
      <c r="E705" s="662" t="s">
        <v>5533</v>
      </c>
      <c r="F705" s="665"/>
      <c r="G705" s="665"/>
      <c r="H705" s="665"/>
      <c r="I705" s="665"/>
      <c r="J705" s="665"/>
      <c r="K705" s="665"/>
      <c r="L705" s="665"/>
      <c r="M705" s="665"/>
      <c r="N705" s="665">
        <v>1</v>
      </c>
      <c r="O705" s="665">
        <v>43</v>
      </c>
      <c r="P705" s="678"/>
      <c r="Q705" s="666">
        <v>43</v>
      </c>
    </row>
    <row r="706" spans="1:17" ht="14.4" customHeight="1" x14ac:dyDescent="0.3">
      <c r="A706" s="661" t="s">
        <v>6128</v>
      </c>
      <c r="B706" s="662" t="s">
        <v>5311</v>
      </c>
      <c r="C706" s="662" t="s">
        <v>5308</v>
      </c>
      <c r="D706" s="662" t="s">
        <v>5496</v>
      </c>
      <c r="E706" s="662" t="s">
        <v>5497</v>
      </c>
      <c r="F706" s="665">
        <v>1</v>
      </c>
      <c r="G706" s="665">
        <v>307</v>
      </c>
      <c r="H706" s="665">
        <v>1</v>
      </c>
      <c r="I706" s="665">
        <v>307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6128</v>
      </c>
      <c r="B707" s="662" t="s">
        <v>5311</v>
      </c>
      <c r="C707" s="662" t="s">
        <v>5308</v>
      </c>
      <c r="D707" s="662" t="s">
        <v>5500</v>
      </c>
      <c r="E707" s="662" t="s">
        <v>5501</v>
      </c>
      <c r="F707" s="665"/>
      <c r="G707" s="665"/>
      <c r="H707" s="665"/>
      <c r="I707" s="665"/>
      <c r="J707" s="665"/>
      <c r="K707" s="665"/>
      <c r="L707" s="665"/>
      <c r="M707" s="665"/>
      <c r="N707" s="665">
        <v>1</v>
      </c>
      <c r="O707" s="665">
        <v>372</v>
      </c>
      <c r="P707" s="678"/>
      <c r="Q707" s="666">
        <v>372</v>
      </c>
    </row>
    <row r="708" spans="1:17" ht="14.4" customHeight="1" x14ac:dyDescent="0.3">
      <c r="A708" s="661" t="s">
        <v>6128</v>
      </c>
      <c r="B708" s="662" t="s">
        <v>5311</v>
      </c>
      <c r="C708" s="662" t="s">
        <v>5308</v>
      </c>
      <c r="D708" s="662" t="s">
        <v>5502</v>
      </c>
      <c r="E708" s="662" t="s">
        <v>5503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1415</v>
      </c>
      <c r="P708" s="678"/>
      <c r="Q708" s="666">
        <v>1415</v>
      </c>
    </row>
    <row r="709" spans="1:17" ht="14.4" customHeight="1" x14ac:dyDescent="0.3">
      <c r="A709" s="661" t="s">
        <v>6128</v>
      </c>
      <c r="B709" s="662" t="s">
        <v>5311</v>
      </c>
      <c r="C709" s="662" t="s">
        <v>5308</v>
      </c>
      <c r="D709" s="662" t="s">
        <v>5504</v>
      </c>
      <c r="E709" s="662" t="s">
        <v>5505</v>
      </c>
      <c r="F709" s="665">
        <v>2</v>
      </c>
      <c r="G709" s="665">
        <v>713</v>
      </c>
      <c r="H709" s="665">
        <v>1</v>
      </c>
      <c r="I709" s="665">
        <v>356.5</v>
      </c>
      <c r="J709" s="665">
        <v>1</v>
      </c>
      <c r="K709" s="665">
        <v>358</v>
      </c>
      <c r="L709" s="665">
        <v>0.50210378681626933</v>
      </c>
      <c r="M709" s="665">
        <v>358</v>
      </c>
      <c r="N709" s="665">
        <v>1</v>
      </c>
      <c r="O709" s="665">
        <v>362</v>
      </c>
      <c r="P709" s="678">
        <v>0.50771388499298742</v>
      </c>
      <c r="Q709" s="666">
        <v>362</v>
      </c>
    </row>
    <row r="710" spans="1:17" ht="14.4" customHeight="1" x14ac:dyDescent="0.3">
      <c r="A710" s="661" t="s">
        <v>6128</v>
      </c>
      <c r="B710" s="662" t="s">
        <v>5546</v>
      </c>
      <c r="C710" s="662" t="s">
        <v>5312</v>
      </c>
      <c r="D710" s="662" t="s">
        <v>5324</v>
      </c>
      <c r="E710" s="662" t="s">
        <v>2343</v>
      </c>
      <c r="F710" s="665">
        <v>0.4</v>
      </c>
      <c r="G710" s="665">
        <v>2184.3200000000002</v>
      </c>
      <c r="H710" s="665">
        <v>1</v>
      </c>
      <c r="I710" s="665">
        <v>5460.8</v>
      </c>
      <c r="J710" s="665">
        <v>0.1</v>
      </c>
      <c r="K710" s="665">
        <v>442.7</v>
      </c>
      <c r="L710" s="665">
        <v>0.20267176970407264</v>
      </c>
      <c r="M710" s="665">
        <v>4427</v>
      </c>
      <c r="N710" s="665"/>
      <c r="O710" s="665"/>
      <c r="P710" s="678"/>
      <c r="Q710" s="666"/>
    </row>
    <row r="711" spans="1:17" ht="14.4" customHeight="1" x14ac:dyDescent="0.3">
      <c r="A711" s="661" t="s">
        <v>6128</v>
      </c>
      <c r="B711" s="662" t="s">
        <v>5546</v>
      </c>
      <c r="C711" s="662" t="s">
        <v>5308</v>
      </c>
      <c r="D711" s="662" t="s">
        <v>5434</v>
      </c>
      <c r="E711" s="662" t="s">
        <v>5435</v>
      </c>
      <c r="F711" s="665">
        <v>4</v>
      </c>
      <c r="G711" s="665">
        <v>4476</v>
      </c>
      <c r="H711" s="665">
        <v>1</v>
      </c>
      <c r="I711" s="665">
        <v>1119</v>
      </c>
      <c r="J711" s="665">
        <v>1</v>
      </c>
      <c r="K711" s="665">
        <v>1121</v>
      </c>
      <c r="L711" s="665">
        <v>0.25044682752457553</v>
      </c>
      <c r="M711" s="665">
        <v>1121</v>
      </c>
      <c r="N711" s="665">
        <v>1</v>
      </c>
      <c r="O711" s="665">
        <v>1136</v>
      </c>
      <c r="P711" s="678">
        <v>0.25379803395889189</v>
      </c>
      <c r="Q711" s="666">
        <v>1136</v>
      </c>
    </row>
    <row r="712" spans="1:17" ht="14.4" customHeight="1" x14ac:dyDescent="0.3">
      <c r="A712" s="661" t="s">
        <v>6128</v>
      </c>
      <c r="B712" s="662" t="s">
        <v>5546</v>
      </c>
      <c r="C712" s="662" t="s">
        <v>5308</v>
      </c>
      <c r="D712" s="662" t="s">
        <v>5530</v>
      </c>
      <c r="E712" s="662" t="s">
        <v>5531</v>
      </c>
      <c r="F712" s="665">
        <v>2</v>
      </c>
      <c r="G712" s="665">
        <v>516</v>
      </c>
      <c r="H712" s="665">
        <v>1</v>
      </c>
      <c r="I712" s="665">
        <v>258</v>
      </c>
      <c r="J712" s="665"/>
      <c r="K712" s="665"/>
      <c r="L712" s="665"/>
      <c r="M712" s="665"/>
      <c r="N712" s="665">
        <v>2</v>
      </c>
      <c r="O712" s="665">
        <v>530</v>
      </c>
      <c r="P712" s="678">
        <v>1.0271317829457365</v>
      </c>
      <c r="Q712" s="666">
        <v>265</v>
      </c>
    </row>
    <row r="713" spans="1:17" ht="14.4" customHeight="1" x14ac:dyDescent="0.3">
      <c r="A713" s="661" t="s">
        <v>6128</v>
      </c>
      <c r="B713" s="662" t="s">
        <v>5546</v>
      </c>
      <c r="C713" s="662" t="s">
        <v>5308</v>
      </c>
      <c r="D713" s="662" t="s">
        <v>5553</v>
      </c>
      <c r="E713" s="662" t="s">
        <v>5554</v>
      </c>
      <c r="F713" s="665">
        <v>7</v>
      </c>
      <c r="G713" s="665">
        <v>39046</v>
      </c>
      <c r="H713" s="665">
        <v>1</v>
      </c>
      <c r="I713" s="665">
        <v>5578</v>
      </c>
      <c r="J713" s="665">
        <v>2</v>
      </c>
      <c r="K713" s="665">
        <v>11160</v>
      </c>
      <c r="L713" s="665">
        <v>0.28581672898632382</v>
      </c>
      <c r="M713" s="665">
        <v>5580</v>
      </c>
      <c r="N713" s="665">
        <v>4</v>
      </c>
      <c r="O713" s="665">
        <v>22388</v>
      </c>
      <c r="P713" s="678">
        <v>0.57337499359729549</v>
      </c>
      <c r="Q713" s="666">
        <v>5597</v>
      </c>
    </row>
    <row r="714" spans="1:17" ht="14.4" customHeight="1" x14ac:dyDescent="0.3">
      <c r="A714" s="661" t="s">
        <v>6128</v>
      </c>
      <c r="B714" s="662" t="s">
        <v>5546</v>
      </c>
      <c r="C714" s="662" t="s">
        <v>5308</v>
      </c>
      <c r="D714" s="662" t="s">
        <v>5506</v>
      </c>
      <c r="E714" s="662" t="s">
        <v>5507</v>
      </c>
      <c r="F714" s="665">
        <v>1</v>
      </c>
      <c r="G714" s="665">
        <v>477</v>
      </c>
      <c r="H714" s="665">
        <v>1</v>
      </c>
      <c r="I714" s="665">
        <v>477</v>
      </c>
      <c r="J714" s="665"/>
      <c r="K714" s="665"/>
      <c r="L714" s="665"/>
      <c r="M714" s="665"/>
      <c r="N714" s="665">
        <v>4</v>
      </c>
      <c r="O714" s="665">
        <v>1944</v>
      </c>
      <c r="P714" s="678">
        <v>4.0754716981132075</v>
      </c>
      <c r="Q714" s="666">
        <v>486</v>
      </c>
    </row>
    <row r="715" spans="1:17" ht="14.4" customHeight="1" x14ac:dyDescent="0.3">
      <c r="A715" s="661" t="s">
        <v>6129</v>
      </c>
      <c r="B715" s="662" t="s">
        <v>5311</v>
      </c>
      <c r="C715" s="662" t="s">
        <v>5308</v>
      </c>
      <c r="D715" s="662" t="s">
        <v>5406</v>
      </c>
      <c r="E715" s="662" t="s">
        <v>5407</v>
      </c>
      <c r="F715" s="665"/>
      <c r="G715" s="665"/>
      <c r="H715" s="665"/>
      <c r="I715" s="665"/>
      <c r="J715" s="665"/>
      <c r="K715" s="665"/>
      <c r="L715" s="665"/>
      <c r="M715" s="665"/>
      <c r="N715" s="665">
        <v>1</v>
      </c>
      <c r="O715" s="665">
        <v>251</v>
      </c>
      <c r="P715" s="678"/>
      <c r="Q715" s="666">
        <v>251</v>
      </c>
    </row>
    <row r="716" spans="1:17" ht="14.4" customHeight="1" x14ac:dyDescent="0.3">
      <c r="A716" s="661" t="s">
        <v>6129</v>
      </c>
      <c r="B716" s="662" t="s">
        <v>5311</v>
      </c>
      <c r="C716" s="662" t="s">
        <v>5308</v>
      </c>
      <c r="D716" s="662" t="s">
        <v>5408</v>
      </c>
      <c r="E716" s="662" t="s">
        <v>5409</v>
      </c>
      <c r="F716" s="665">
        <v>3</v>
      </c>
      <c r="G716" s="665">
        <v>352</v>
      </c>
      <c r="H716" s="665">
        <v>1</v>
      </c>
      <c r="I716" s="665">
        <v>117.33333333333333</v>
      </c>
      <c r="J716" s="665">
        <v>2</v>
      </c>
      <c r="K716" s="665">
        <v>236</v>
      </c>
      <c r="L716" s="665">
        <v>0.67045454545454541</v>
      </c>
      <c r="M716" s="665">
        <v>118</v>
      </c>
      <c r="N716" s="665"/>
      <c r="O716" s="665"/>
      <c r="P716" s="678"/>
      <c r="Q716" s="666"/>
    </row>
    <row r="717" spans="1:17" ht="14.4" customHeight="1" x14ac:dyDescent="0.3">
      <c r="A717" s="661" t="s">
        <v>6129</v>
      </c>
      <c r="B717" s="662" t="s">
        <v>5311</v>
      </c>
      <c r="C717" s="662" t="s">
        <v>5308</v>
      </c>
      <c r="D717" s="662" t="s">
        <v>5442</v>
      </c>
      <c r="E717" s="662" t="s">
        <v>5443</v>
      </c>
      <c r="F717" s="665">
        <v>3</v>
      </c>
      <c r="G717" s="665">
        <v>0</v>
      </c>
      <c r="H717" s="665"/>
      <c r="I717" s="665">
        <v>0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6129</v>
      </c>
      <c r="B718" s="662" t="s">
        <v>5311</v>
      </c>
      <c r="C718" s="662" t="s">
        <v>5308</v>
      </c>
      <c r="D718" s="662" t="s">
        <v>5472</v>
      </c>
      <c r="E718" s="662" t="s">
        <v>5473</v>
      </c>
      <c r="F718" s="665">
        <v>1</v>
      </c>
      <c r="G718" s="665">
        <v>582</v>
      </c>
      <c r="H718" s="665">
        <v>1</v>
      </c>
      <c r="I718" s="665">
        <v>582</v>
      </c>
      <c r="J718" s="665"/>
      <c r="K718" s="665"/>
      <c r="L718" s="665"/>
      <c r="M718" s="665"/>
      <c r="N718" s="665">
        <v>1</v>
      </c>
      <c r="O718" s="665">
        <v>591</v>
      </c>
      <c r="P718" s="678">
        <v>1.0154639175257731</v>
      </c>
      <c r="Q718" s="666">
        <v>591</v>
      </c>
    </row>
    <row r="719" spans="1:17" ht="14.4" customHeight="1" x14ac:dyDescent="0.3">
      <c r="A719" s="661" t="s">
        <v>6129</v>
      </c>
      <c r="B719" s="662" t="s">
        <v>5311</v>
      </c>
      <c r="C719" s="662" t="s">
        <v>5308</v>
      </c>
      <c r="D719" s="662" t="s">
        <v>5502</v>
      </c>
      <c r="E719" s="662" t="s">
        <v>5503</v>
      </c>
      <c r="F719" s="665">
        <v>2</v>
      </c>
      <c r="G719" s="665">
        <v>2791</v>
      </c>
      <c r="H719" s="665">
        <v>1</v>
      </c>
      <c r="I719" s="665">
        <v>1395.5</v>
      </c>
      <c r="J719" s="665">
        <v>3</v>
      </c>
      <c r="K719" s="665">
        <v>4206</v>
      </c>
      <c r="L719" s="665">
        <v>1.5069867431028305</v>
      </c>
      <c r="M719" s="665">
        <v>1402</v>
      </c>
      <c r="N719" s="665"/>
      <c r="O719" s="665"/>
      <c r="P719" s="678"/>
      <c r="Q719" s="666"/>
    </row>
    <row r="720" spans="1:17" ht="14.4" customHeight="1" x14ac:dyDescent="0.3">
      <c r="A720" s="661" t="s">
        <v>6129</v>
      </c>
      <c r="B720" s="662" t="s">
        <v>5311</v>
      </c>
      <c r="C720" s="662" t="s">
        <v>5308</v>
      </c>
      <c r="D720" s="662" t="s">
        <v>5504</v>
      </c>
      <c r="E720" s="662" t="s">
        <v>5505</v>
      </c>
      <c r="F720" s="665"/>
      <c r="G720" s="665"/>
      <c r="H720" s="665"/>
      <c r="I720" s="665"/>
      <c r="J720" s="665">
        <v>1</v>
      </c>
      <c r="K720" s="665">
        <v>358</v>
      </c>
      <c r="L720" s="665"/>
      <c r="M720" s="665">
        <v>358</v>
      </c>
      <c r="N720" s="665"/>
      <c r="O720" s="665"/>
      <c r="P720" s="678"/>
      <c r="Q720" s="666"/>
    </row>
    <row r="721" spans="1:17" ht="14.4" customHeight="1" x14ac:dyDescent="0.3">
      <c r="A721" s="661" t="s">
        <v>6129</v>
      </c>
      <c r="B721" s="662" t="s">
        <v>5543</v>
      </c>
      <c r="C721" s="662" t="s">
        <v>5308</v>
      </c>
      <c r="D721" s="662" t="s">
        <v>5502</v>
      </c>
      <c r="E721" s="662" t="s">
        <v>5503</v>
      </c>
      <c r="F721" s="665"/>
      <c r="G721" s="665"/>
      <c r="H721" s="665"/>
      <c r="I721" s="665"/>
      <c r="J721" s="665">
        <v>2</v>
      </c>
      <c r="K721" s="665">
        <v>2804</v>
      </c>
      <c r="L721" s="665"/>
      <c r="M721" s="665">
        <v>1402</v>
      </c>
      <c r="N721" s="665"/>
      <c r="O721" s="665"/>
      <c r="P721" s="678"/>
      <c r="Q721" s="666"/>
    </row>
    <row r="722" spans="1:17" ht="14.4" customHeight="1" x14ac:dyDescent="0.3">
      <c r="A722" s="661" t="s">
        <v>6129</v>
      </c>
      <c r="B722" s="662" t="s">
        <v>5543</v>
      </c>
      <c r="C722" s="662" t="s">
        <v>5308</v>
      </c>
      <c r="D722" s="662" t="s">
        <v>5504</v>
      </c>
      <c r="E722" s="662" t="s">
        <v>5505</v>
      </c>
      <c r="F722" s="665"/>
      <c r="G722" s="665"/>
      <c r="H722" s="665"/>
      <c r="I722" s="665"/>
      <c r="J722" s="665">
        <v>1</v>
      </c>
      <c r="K722" s="665">
        <v>358</v>
      </c>
      <c r="L722" s="665"/>
      <c r="M722" s="665">
        <v>358</v>
      </c>
      <c r="N722" s="665"/>
      <c r="O722" s="665"/>
      <c r="P722" s="678"/>
      <c r="Q722" s="666"/>
    </row>
    <row r="723" spans="1:17" ht="14.4" customHeight="1" x14ac:dyDescent="0.3">
      <c r="A723" s="661" t="s">
        <v>6130</v>
      </c>
      <c r="B723" s="662" t="s">
        <v>5311</v>
      </c>
      <c r="C723" s="662" t="s">
        <v>5308</v>
      </c>
      <c r="D723" s="662" t="s">
        <v>5309</v>
      </c>
      <c r="E723" s="662" t="s">
        <v>5310</v>
      </c>
      <c r="F723" s="665"/>
      <c r="G723" s="665"/>
      <c r="H723" s="665"/>
      <c r="I723" s="665"/>
      <c r="J723" s="665">
        <v>2</v>
      </c>
      <c r="K723" s="665">
        <v>70</v>
      </c>
      <c r="L723" s="665"/>
      <c r="M723" s="665">
        <v>35</v>
      </c>
      <c r="N723" s="665">
        <v>1</v>
      </c>
      <c r="O723" s="665">
        <v>37</v>
      </c>
      <c r="P723" s="678"/>
      <c r="Q723" s="666">
        <v>37</v>
      </c>
    </row>
    <row r="724" spans="1:17" ht="14.4" customHeight="1" x14ac:dyDescent="0.3">
      <c r="A724" s="661" t="s">
        <v>6130</v>
      </c>
      <c r="B724" s="662" t="s">
        <v>5311</v>
      </c>
      <c r="C724" s="662" t="s">
        <v>5308</v>
      </c>
      <c r="D724" s="662" t="s">
        <v>5500</v>
      </c>
      <c r="E724" s="662" t="s">
        <v>5501</v>
      </c>
      <c r="F724" s="665">
        <v>1</v>
      </c>
      <c r="G724" s="665">
        <v>344</v>
      </c>
      <c r="H724" s="665">
        <v>1</v>
      </c>
      <c r="I724" s="665">
        <v>344</v>
      </c>
      <c r="J724" s="665">
        <v>1</v>
      </c>
      <c r="K724" s="665">
        <v>349</v>
      </c>
      <c r="L724" s="665">
        <v>1.0145348837209303</v>
      </c>
      <c r="M724" s="665">
        <v>349</v>
      </c>
      <c r="N724" s="665"/>
      <c r="O724" s="665"/>
      <c r="P724" s="678"/>
      <c r="Q724" s="666"/>
    </row>
    <row r="725" spans="1:17" ht="14.4" customHeight="1" x14ac:dyDescent="0.3">
      <c r="A725" s="661" t="s">
        <v>6131</v>
      </c>
      <c r="B725" s="662" t="s">
        <v>5311</v>
      </c>
      <c r="C725" s="662" t="s">
        <v>5341</v>
      </c>
      <c r="D725" s="662" t="s">
        <v>5362</v>
      </c>
      <c r="E725" s="662" t="s">
        <v>5363</v>
      </c>
      <c r="F725" s="665"/>
      <c r="G725" s="665"/>
      <c r="H725" s="665"/>
      <c r="I725" s="665"/>
      <c r="J725" s="665"/>
      <c r="K725" s="665"/>
      <c r="L725" s="665"/>
      <c r="M725" s="665"/>
      <c r="N725" s="665">
        <v>1</v>
      </c>
      <c r="O725" s="665">
        <v>202.4</v>
      </c>
      <c r="P725" s="678"/>
      <c r="Q725" s="666">
        <v>202.4</v>
      </c>
    </row>
    <row r="726" spans="1:17" ht="14.4" customHeight="1" x14ac:dyDescent="0.3">
      <c r="A726" s="661" t="s">
        <v>6131</v>
      </c>
      <c r="B726" s="662" t="s">
        <v>5311</v>
      </c>
      <c r="C726" s="662" t="s">
        <v>5341</v>
      </c>
      <c r="D726" s="662" t="s">
        <v>5364</v>
      </c>
      <c r="E726" s="662" t="s">
        <v>5365</v>
      </c>
      <c r="F726" s="665"/>
      <c r="G726" s="665"/>
      <c r="H726" s="665"/>
      <c r="I726" s="665"/>
      <c r="J726" s="665"/>
      <c r="K726" s="665"/>
      <c r="L726" s="665"/>
      <c r="M726" s="665"/>
      <c r="N726" s="665">
        <v>1</v>
      </c>
      <c r="O726" s="665">
        <v>1043</v>
      </c>
      <c r="P726" s="678"/>
      <c r="Q726" s="666">
        <v>1043</v>
      </c>
    </row>
    <row r="727" spans="1:17" ht="14.4" customHeight="1" x14ac:dyDescent="0.3">
      <c r="A727" s="661" t="s">
        <v>6131</v>
      </c>
      <c r="B727" s="662" t="s">
        <v>5311</v>
      </c>
      <c r="C727" s="662" t="s">
        <v>5341</v>
      </c>
      <c r="D727" s="662" t="s">
        <v>5384</v>
      </c>
      <c r="E727" s="662" t="s">
        <v>5385</v>
      </c>
      <c r="F727" s="665"/>
      <c r="G727" s="665"/>
      <c r="H727" s="665"/>
      <c r="I727" s="665"/>
      <c r="J727" s="665"/>
      <c r="K727" s="665"/>
      <c r="L727" s="665"/>
      <c r="M727" s="665"/>
      <c r="N727" s="665">
        <v>2</v>
      </c>
      <c r="O727" s="665">
        <v>2286.4</v>
      </c>
      <c r="P727" s="678"/>
      <c r="Q727" s="666">
        <v>1143.2</v>
      </c>
    </row>
    <row r="728" spans="1:17" ht="14.4" customHeight="1" x14ac:dyDescent="0.3">
      <c r="A728" s="661" t="s">
        <v>6131</v>
      </c>
      <c r="B728" s="662" t="s">
        <v>5311</v>
      </c>
      <c r="C728" s="662" t="s">
        <v>5308</v>
      </c>
      <c r="D728" s="662" t="s">
        <v>5309</v>
      </c>
      <c r="E728" s="662" t="s">
        <v>5310</v>
      </c>
      <c r="F728" s="665">
        <v>4</v>
      </c>
      <c r="G728" s="665">
        <v>138</v>
      </c>
      <c r="H728" s="665">
        <v>1</v>
      </c>
      <c r="I728" s="665">
        <v>34.5</v>
      </c>
      <c r="J728" s="665">
        <v>1</v>
      </c>
      <c r="K728" s="665">
        <v>35</v>
      </c>
      <c r="L728" s="665">
        <v>0.25362318840579712</v>
      </c>
      <c r="M728" s="665">
        <v>35</v>
      </c>
      <c r="N728" s="665">
        <v>3</v>
      </c>
      <c r="O728" s="665">
        <v>111</v>
      </c>
      <c r="P728" s="678">
        <v>0.80434782608695654</v>
      </c>
      <c r="Q728" s="666">
        <v>37</v>
      </c>
    </row>
    <row r="729" spans="1:17" ht="14.4" customHeight="1" x14ac:dyDescent="0.3">
      <c r="A729" s="661" t="s">
        <v>6131</v>
      </c>
      <c r="B729" s="662" t="s">
        <v>5311</v>
      </c>
      <c r="C729" s="662" t="s">
        <v>5308</v>
      </c>
      <c r="D729" s="662" t="s">
        <v>5406</v>
      </c>
      <c r="E729" s="662" t="s">
        <v>5407</v>
      </c>
      <c r="F729" s="665"/>
      <c r="G729" s="665"/>
      <c r="H729" s="665"/>
      <c r="I729" s="665"/>
      <c r="J729" s="665">
        <v>1</v>
      </c>
      <c r="K729" s="665">
        <v>235</v>
      </c>
      <c r="L729" s="665"/>
      <c r="M729" s="665">
        <v>235</v>
      </c>
      <c r="N729" s="665">
        <v>8</v>
      </c>
      <c r="O729" s="665">
        <v>2008</v>
      </c>
      <c r="P729" s="678"/>
      <c r="Q729" s="666">
        <v>251</v>
      </c>
    </row>
    <row r="730" spans="1:17" ht="14.4" customHeight="1" x14ac:dyDescent="0.3">
      <c r="A730" s="661" t="s">
        <v>6131</v>
      </c>
      <c r="B730" s="662" t="s">
        <v>5311</v>
      </c>
      <c r="C730" s="662" t="s">
        <v>5308</v>
      </c>
      <c r="D730" s="662" t="s">
        <v>5408</v>
      </c>
      <c r="E730" s="662" t="s">
        <v>5409</v>
      </c>
      <c r="F730" s="665"/>
      <c r="G730" s="665"/>
      <c r="H730" s="665"/>
      <c r="I730" s="665"/>
      <c r="J730" s="665">
        <v>1</v>
      </c>
      <c r="K730" s="665">
        <v>118</v>
      </c>
      <c r="L730" s="665"/>
      <c r="M730" s="665">
        <v>118</v>
      </c>
      <c r="N730" s="665">
        <v>3</v>
      </c>
      <c r="O730" s="665">
        <v>378</v>
      </c>
      <c r="P730" s="678"/>
      <c r="Q730" s="666">
        <v>126</v>
      </c>
    </row>
    <row r="731" spans="1:17" ht="14.4" customHeight="1" x14ac:dyDescent="0.3">
      <c r="A731" s="661" t="s">
        <v>6131</v>
      </c>
      <c r="B731" s="662" t="s">
        <v>5311</v>
      </c>
      <c r="C731" s="662" t="s">
        <v>5308</v>
      </c>
      <c r="D731" s="662" t="s">
        <v>5410</v>
      </c>
      <c r="E731" s="662" t="s">
        <v>5411</v>
      </c>
      <c r="F731" s="665"/>
      <c r="G731" s="665"/>
      <c r="H731" s="665"/>
      <c r="I731" s="665"/>
      <c r="J731" s="665">
        <v>1</v>
      </c>
      <c r="K731" s="665">
        <v>298</v>
      </c>
      <c r="L731" s="665"/>
      <c r="M731" s="665">
        <v>298</v>
      </c>
      <c r="N731" s="665"/>
      <c r="O731" s="665"/>
      <c r="P731" s="678"/>
      <c r="Q731" s="666"/>
    </row>
    <row r="732" spans="1:17" ht="14.4" customHeight="1" x14ac:dyDescent="0.3">
      <c r="A732" s="661" t="s">
        <v>6131</v>
      </c>
      <c r="B732" s="662" t="s">
        <v>5311</v>
      </c>
      <c r="C732" s="662" t="s">
        <v>5308</v>
      </c>
      <c r="D732" s="662" t="s">
        <v>5412</v>
      </c>
      <c r="E732" s="662" t="s">
        <v>5413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1593</v>
      </c>
      <c r="P732" s="678"/>
      <c r="Q732" s="666">
        <v>1593</v>
      </c>
    </row>
    <row r="733" spans="1:17" ht="14.4" customHeight="1" x14ac:dyDescent="0.3">
      <c r="A733" s="661" t="s">
        <v>6131</v>
      </c>
      <c r="B733" s="662" t="s">
        <v>5311</v>
      </c>
      <c r="C733" s="662" t="s">
        <v>5308</v>
      </c>
      <c r="D733" s="662" t="s">
        <v>5416</v>
      </c>
      <c r="E733" s="662" t="s">
        <v>5417</v>
      </c>
      <c r="F733" s="665"/>
      <c r="G733" s="665"/>
      <c r="H733" s="665"/>
      <c r="I733" s="665"/>
      <c r="J733" s="665"/>
      <c r="K733" s="665"/>
      <c r="L733" s="665"/>
      <c r="M733" s="665"/>
      <c r="N733" s="665">
        <v>2</v>
      </c>
      <c r="O733" s="665">
        <v>666</v>
      </c>
      <c r="P733" s="678"/>
      <c r="Q733" s="666">
        <v>333</v>
      </c>
    </row>
    <row r="734" spans="1:17" ht="14.4" customHeight="1" x14ac:dyDescent="0.3">
      <c r="A734" s="661" t="s">
        <v>6131</v>
      </c>
      <c r="B734" s="662" t="s">
        <v>5311</v>
      </c>
      <c r="C734" s="662" t="s">
        <v>5308</v>
      </c>
      <c r="D734" s="662" t="s">
        <v>5424</v>
      </c>
      <c r="E734" s="662" t="s">
        <v>5425</v>
      </c>
      <c r="F734" s="665"/>
      <c r="G734" s="665"/>
      <c r="H734" s="665"/>
      <c r="I734" s="665"/>
      <c r="J734" s="665">
        <v>1</v>
      </c>
      <c r="K734" s="665">
        <v>317</v>
      </c>
      <c r="L734" s="665"/>
      <c r="M734" s="665">
        <v>317</v>
      </c>
      <c r="N734" s="665">
        <v>1</v>
      </c>
      <c r="O734" s="665">
        <v>323</v>
      </c>
      <c r="P734" s="678"/>
      <c r="Q734" s="666">
        <v>323</v>
      </c>
    </row>
    <row r="735" spans="1:17" ht="14.4" customHeight="1" x14ac:dyDescent="0.3">
      <c r="A735" s="661" t="s">
        <v>6131</v>
      </c>
      <c r="B735" s="662" t="s">
        <v>5311</v>
      </c>
      <c r="C735" s="662" t="s">
        <v>5308</v>
      </c>
      <c r="D735" s="662" t="s">
        <v>5442</v>
      </c>
      <c r="E735" s="662" t="s">
        <v>5443</v>
      </c>
      <c r="F735" s="665"/>
      <c r="G735" s="665"/>
      <c r="H735" s="665"/>
      <c r="I735" s="665"/>
      <c r="J735" s="665">
        <v>1</v>
      </c>
      <c r="K735" s="665">
        <v>0</v>
      </c>
      <c r="L735" s="665"/>
      <c r="M735" s="665">
        <v>0</v>
      </c>
      <c r="N735" s="665"/>
      <c r="O735" s="665"/>
      <c r="P735" s="678"/>
      <c r="Q735" s="666"/>
    </row>
    <row r="736" spans="1:17" ht="14.4" customHeight="1" x14ac:dyDescent="0.3">
      <c r="A736" s="661" t="s">
        <v>6131</v>
      </c>
      <c r="B736" s="662" t="s">
        <v>5311</v>
      </c>
      <c r="C736" s="662" t="s">
        <v>5308</v>
      </c>
      <c r="D736" s="662" t="s">
        <v>5450</v>
      </c>
      <c r="E736" s="662" t="s">
        <v>5451</v>
      </c>
      <c r="F736" s="665"/>
      <c r="G736" s="665"/>
      <c r="H736" s="665"/>
      <c r="I736" s="665"/>
      <c r="J736" s="665"/>
      <c r="K736" s="665"/>
      <c r="L736" s="665"/>
      <c r="M736" s="665"/>
      <c r="N736" s="665">
        <v>1</v>
      </c>
      <c r="O736" s="665">
        <v>86</v>
      </c>
      <c r="P736" s="678"/>
      <c r="Q736" s="666">
        <v>86</v>
      </c>
    </row>
    <row r="737" spans="1:17" ht="14.4" customHeight="1" x14ac:dyDescent="0.3">
      <c r="A737" s="661" t="s">
        <v>6131</v>
      </c>
      <c r="B737" s="662" t="s">
        <v>5311</v>
      </c>
      <c r="C737" s="662" t="s">
        <v>5308</v>
      </c>
      <c r="D737" s="662" t="s">
        <v>5464</v>
      </c>
      <c r="E737" s="662" t="s">
        <v>5465</v>
      </c>
      <c r="F737" s="665"/>
      <c r="G737" s="665"/>
      <c r="H737" s="665"/>
      <c r="I737" s="665"/>
      <c r="J737" s="665"/>
      <c r="K737" s="665"/>
      <c r="L737" s="665"/>
      <c r="M737" s="665"/>
      <c r="N737" s="665">
        <v>1</v>
      </c>
      <c r="O737" s="665">
        <v>958</v>
      </c>
      <c r="P737" s="678"/>
      <c r="Q737" s="666">
        <v>958</v>
      </c>
    </row>
    <row r="738" spans="1:17" ht="14.4" customHeight="1" x14ac:dyDescent="0.3">
      <c r="A738" s="661" t="s">
        <v>6131</v>
      </c>
      <c r="B738" s="662" t="s">
        <v>5311</v>
      </c>
      <c r="C738" s="662" t="s">
        <v>5308</v>
      </c>
      <c r="D738" s="662" t="s">
        <v>5472</v>
      </c>
      <c r="E738" s="662" t="s">
        <v>5473</v>
      </c>
      <c r="F738" s="665"/>
      <c r="G738" s="665"/>
      <c r="H738" s="665"/>
      <c r="I738" s="665"/>
      <c r="J738" s="665">
        <v>1</v>
      </c>
      <c r="K738" s="665">
        <v>583</v>
      </c>
      <c r="L738" s="665"/>
      <c r="M738" s="665">
        <v>583</v>
      </c>
      <c r="N738" s="665"/>
      <c r="O738" s="665"/>
      <c r="P738" s="678"/>
      <c r="Q738" s="666"/>
    </row>
    <row r="739" spans="1:17" ht="14.4" customHeight="1" x14ac:dyDescent="0.3">
      <c r="A739" s="661" t="s">
        <v>6131</v>
      </c>
      <c r="B739" s="662" t="s">
        <v>5311</v>
      </c>
      <c r="C739" s="662" t="s">
        <v>5308</v>
      </c>
      <c r="D739" s="662" t="s">
        <v>5490</v>
      </c>
      <c r="E739" s="662" t="s">
        <v>5491</v>
      </c>
      <c r="F739" s="665"/>
      <c r="G739" s="665"/>
      <c r="H739" s="665"/>
      <c r="I739" s="665"/>
      <c r="J739" s="665"/>
      <c r="K739" s="665"/>
      <c r="L739" s="665"/>
      <c r="M739" s="665"/>
      <c r="N739" s="665">
        <v>3</v>
      </c>
      <c r="O739" s="665">
        <v>480</v>
      </c>
      <c r="P739" s="678"/>
      <c r="Q739" s="666">
        <v>160</v>
      </c>
    </row>
    <row r="740" spans="1:17" ht="14.4" customHeight="1" x14ac:dyDescent="0.3">
      <c r="A740" s="661" t="s">
        <v>6131</v>
      </c>
      <c r="B740" s="662" t="s">
        <v>5311</v>
      </c>
      <c r="C740" s="662" t="s">
        <v>5308</v>
      </c>
      <c r="D740" s="662" t="s">
        <v>5496</v>
      </c>
      <c r="E740" s="662" t="s">
        <v>5497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316</v>
      </c>
      <c r="P740" s="678"/>
      <c r="Q740" s="666">
        <v>316</v>
      </c>
    </row>
    <row r="741" spans="1:17" ht="14.4" customHeight="1" x14ac:dyDescent="0.3">
      <c r="A741" s="661" t="s">
        <v>6131</v>
      </c>
      <c r="B741" s="662" t="s">
        <v>5311</v>
      </c>
      <c r="C741" s="662" t="s">
        <v>5308</v>
      </c>
      <c r="D741" s="662" t="s">
        <v>5500</v>
      </c>
      <c r="E741" s="662" t="s">
        <v>5501</v>
      </c>
      <c r="F741" s="665"/>
      <c r="G741" s="665"/>
      <c r="H741" s="665"/>
      <c r="I741" s="665"/>
      <c r="J741" s="665">
        <v>1</v>
      </c>
      <c r="K741" s="665">
        <v>349</v>
      </c>
      <c r="L741" s="665"/>
      <c r="M741" s="665">
        <v>349</v>
      </c>
      <c r="N741" s="665"/>
      <c r="O741" s="665"/>
      <c r="P741" s="678"/>
      <c r="Q741" s="666"/>
    </row>
    <row r="742" spans="1:17" ht="14.4" customHeight="1" x14ac:dyDescent="0.3">
      <c r="A742" s="661" t="s">
        <v>6131</v>
      </c>
      <c r="B742" s="662" t="s">
        <v>5546</v>
      </c>
      <c r="C742" s="662" t="s">
        <v>5312</v>
      </c>
      <c r="D742" s="662" t="s">
        <v>5324</v>
      </c>
      <c r="E742" s="662" t="s">
        <v>2343</v>
      </c>
      <c r="F742" s="665"/>
      <c r="G742" s="665"/>
      <c r="H742" s="665"/>
      <c r="I742" s="665"/>
      <c r="J742" s="665">
        <v>0.1</v>
      </c>
      <c r="K742" s="665">
        <v>442.7</v>
      </c>
      <c r="L742" s="665"/>
      <c r="M742" s="665">
        <v>4427</v>
      </c>
      <c r="N742" s="665"/>
      <c r="O742" s="665"/>
      <c r="P742" s="678"/>
      <c r="Q742" s="666"/>
    </row>
    <row r="743" spans="1:17" ht="14.4" customHeight="1" x14ac:dyDescent="0.3">
      <c r="A743" s="661" t="s">
        <v>6131</v>
      </c>
      <c r="B743" s="662" t="s">
        <v>5546</v>
      </c>
      <c r="C743" s="662" t="s">
        <v>5308</v>
      </c>
      <c r="D743" s="662" t="s">
        <v>5460</v>
      </c>
      <c r="E743" s="662" t="s">
        <v>5461</v>
      </c>
      <c r="F743" s="665"/>
      <c r="G743" s="665"/>
      <c r="H743" s="665"/>
      <c r="I743" s="665"/>
      <c r="J743" s="665">
        <v>1</v>
      </c>
      <c r="K743" s="665">
        <v>558</v>
      </c>
      <c r="L743" s="665"/>
      <c r="M743" s="665">
        <v>558</v>
      </c>
      <c r="N743" s="665"/>
      <c r="O743" s="665"/>
      <c r="P743" s="678"/>
      <c r="Q743" s="666"/>
    </row>
    <row r="744" spans="1:17" ht="14.4" customHeight="1" x14ac:dyDescent="0.3">
      <c r="A744" s="661" t="s">
        <v>6132</v>
      </c>
      <c r="B744" s="662" t="s">
        <v>5311</v>
      </c>
      <c r="C744" s="662" t="s">
        <v>5312</v>
      </c>
      <c r="D744" s="662" t="s">
        <v>5324</v>
      </c>
      <c r="E744" s="662" t="s">
        <v>2343</v>
      </c>
      <c r="F744" s="665">
        <v>0.1</v>
      </c>
      <c r="G744" s="665">
        <v>546.08000000000004</v>
      </c>
      <c r="H744" s="665">
        <v>1</v>
      </c>
      <c r="I744" s="665">
        <v>5460.8</v>
      </c>
      <c r="J744" s="665"/>
      <c r="K744" s="665"/>
      <c r="L744" s="665"/>
      <c r="M744" s="665"/>
      <c r="N744" s="665">
        <v>0.2</v>
      </c>
      <c r="O744" s="665">
        <v>909.52</v>
      </c>
      <c r="P744" s="678">
        <v>1.6655435101084088</v>
      </c>
      <c r="Q744" s="666">
        <v>4547.5999999999995</v>
      </c>
    </row>
    <row r="745" spans="1:17" ht="14.4" customHeight="1" x14ac:dyDescent="0.3">
      <c r="A745" s="661" t="s">
        <v>6132</v>
      </c>
      <c r="B745" s="662" t="s">
        <v>5311</v>
      </c>
      <c r="C745" s="662" t="s">
        <v>5341</v>
      </c>
      <c r="D745" s="662" t="s">
        <v>5344</v>
      </c>
      <c r="E745" s="662" t="s">
        <v>5345</v>
      </c>
      <c r="F745" s="665">
        <v>1</v>
      </c>
      <c r="G745" s="665">
        <v>2625.11</v>
      </c>
      <c r="H745" s="665">
        <v>1</v>
      </c>
      <c r="I745" s="665">
        <v>2625.11</v>
      </c>
      <c r="J745" s="665"/>
      <c r="K745" s="665"/>
      <c r="L745" s="665"/>
      <c r="M745" s="665"/>
      <c r="N745" s="665">
        <v>1</v>
      </c>
      <c r="O745" s="665">
        <v>2625.11</v>
      </c>
      <c r="P745" s="678">
        <v>1</v>
      </c>
      <c r="Q745" s="666">
        <v>2625.11</v>
      </c>
    </row>
    <row r="746" spans="1:17" ht="14.4" customHeight="1" x14ac:dyDescent="0.3">
      <c r="A746" s="661" t="s">
        <v>6132</v>
      </c>
      <c r="B746" s="662" t="s">
        <v>5311</v>
      </c>
      <c r="C746" s="662" t="s">
        <v>5341</v>
      </c>
      <c r="D746" s="662" t="s">
        <v>5356</v>
      </c>
      <c r="E746" s="662" t="s">
        <v>5357</v>
      </c>
      <c r="F746" s="665">
        <v>1</v>
      </c>
      <c r="G746" s="665">
        <v>901.64</v>
      </c>
      <c r="H746" s="665">
        <v>1</v>
      </c>
      <c r="I746" s="665">
        <v>901.64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6132</v>
      </c>
      <c r="B747" s="662" t="s">
        <v>5311</v>
      </c>
      <c r="C747" s="662" t="s">
        <v>5341</v>
      </c>
      <c r="D747" s="662" t="s">
        <v>5376</v>
      </c>
      <c r="E747" s="662" t="s">
        <v>5377</v>
      </c>
      <c r="F747" s="665"/>
      <c r="G747" s="665"/>
      <c r="H747" s="665"/>
      <c r="I747" s="665"/>
      <c r="J747" s="665"/>
      <c r="K747" s="665"/>
      <c r="L747" s="665"/>
      <c r="M747" s="665"/>
      <c r="N747" s="665">
        <v>2</v>
      </c>
      <c r="O747" s="665">
        <v>2793</v>
      </c>
      <c r="P747" s="678"/>
      <c r="Q747" s="666">
        <v>1396.5</v>
      </c>
    </row>
    <row r="748" spans="1:17" ht="14.4" customHeight="1" x14ac:dyDescent="0.3">
      <c r="A748" s="661" t="s">
        <v>6132</v>
      </c>
      <c r="B748" s="662" t="s">
        <v>5311</v>
      </c>
      <c r="C748" s="662" t="s">
        <v>5308</v>
      </c>
      <c r="D748" s="662" t="s">
        <v>5309</v>
      </c>
      <c r="E748" s="662" t="s">
        <v>5310</v>
      </c>
      <c r="F748" s="665">
        <v>22</v>
      </c>
      <c r="G748" s="665">
        <v>769</v>
      </c>
      <c r="H748" s="665">
        <v>1</v>
      </c>
      <c r="I748" s="665">
        <v>34.954545454545453</v>
      </c>
      <c r="J748" s="665">
        <v>16</v>
      </c>
      <c r="K748" s="665">
        <v>560</v>
      </c>
      <c r="L748" s="665">
        <v>0.72821846553966185</v>
      </c>
      <c r="M748" s="665">
        <v>35</v>
      </c>
      <c r="N748" s="665">
        <v>11</v>
      </c>
      <c r="O748" s="665">
        <v>407</v>
      </c>
      <c r="P748" s="678">
        <v>0.52925877763328999</v>
      </c>
      <c r="Q748" s="666">
        <v>37</v>
      </c>
    </row>
    <row r="749" spans="1:17" ht="14.4" customHeight="1" x14ac:dyDescent="0.3">
      <c r="A749" s="661" t="s">
        <v>6132</v>
      </c>
      <c r="B749" s="662" t="s">
        <v>5311</v>
      </c>
      <c r="C749" s="662" t="s">
        <v>5308</v>
      </c>
      <c r="D749" s="662" t="s">
        <v>5406</v>
      </c>
      <c r="E749" s="662" t="s">
        <v>5407</v>
      </c>
      <c r="F749" s="665">
        <v>1</v>
      </c>
      <c r="G749" s="665">
        <v>234</v>
      </c>
      <c r="H749" s="665">
        <v>1</v>
      </c>
      <c r="I749" s="665">
        <v>234</v>
      </c>
      <c r="J749" s="665"/>
      <c r="K749" s="665"/>
      <c r="L749" s="665"/>
      <c r="M749" s="665"/>
      <c r="N749" s="665">
        <v>3</v>
      </c>
      <c r="O749" s="665">
        <v>753</v>
      </c>
      <c r="P749" s="678">
        <v>3.2179487179487181</v>
      </c>
      <c r="Q749" s="666">
        <v>251</v>
      </c>
    </row>
    <row r="750" spans="1:17" ht="14.4" customHeight="1" x14ac:dyDescent="0.3">
      <c r="A750" s="661" t="s">
        <v>6132</v>
      </c>
      <c r="B750" s="662" t="s">
        <v>5311</v>
      </c>
      <c r="C750" s="662" t="s">
        <v>5308</v>
      </c>
      <c r="D750" s="662" t="s">
        <v>5408</v>
      </c>
      <c r="E750" s="662" t="s">
        <v>5409</v>
      </c>
      <c r="F750" s="665">
        <v>3</v>
      </c>
      <c r="G750" s="665">
        <v>352</v>
      </c>
      <c r="H750" s="665">
        <v>1</v>
      </c>
      <c r="I750" s="665">
        <v>117.33333333333333</v>
      </c>
      <c r="J750" s="665">
        <v>3</v>
      </c>
      <c r="K750" s="665">
        <v>354</v>
      </c>
      <c r="L750" s="665">
        <v>1.0056818181818181</v>
      </c>
      <c r="M750" s="665">
        <v>118</v>
      </c>
      <c r="N750" s="665">
        <v>6</v>
      </c>
      <c r="O750" s="665">
        <v>756</v>
      </c>
      <c r="P750" s="678">
        <v>2.1477272727272729</v>
      </c>
      <c r="Q750" s="666">
        <v>126</v>
      </c>
    </row>
    <row r="751" spans="1:17" ht="14.4" customHeight="1" x14ac:dyDescent="0.3">
      <c r="A751" s="661" t="s">
        <v>6132</v>
      </c>
      <c r="B751" s="662" t="s">
        <v>5311</v>
      </c>
      <c r="C751" s="662" t="s">
        <v>5308</v>
      </c>
      <c r="D751" s="662" t="s">
        <v>5416</v>
      </c>
      <c r="E751" s="662" t="s">
        <v>5417</v>
      </c>
      <c r="F751" s="665"/>
      <c r="G751" s="665"/>
      <c r="H751" s="665"/>
      <c r="I751" s="665"/>
      <c r="J751" s="665">
        <v>1</v>
      </c>
      <c r="K751" s="665">
        <v>327</v>
      </c>
      <c r="L751" s="665"/>
      <c r="M751" s="665">
        <v>327</v>
      </c>
      <c r="N751" s="665">
        <v>3</v>
      </c>
      <c r="O751" s="665">
        <v>999</v>
      </c>
      <c r="P751" s="678"/>
      <c r="Q751" s="666">
        <v>333</v>
      </c>
    </row>
    <row r="752" spans="1:17" ht="14.4" customHeight="1" x14ac:dyDescent="0.3">
      <c r="A752" s="661" t="s">
        <v>6132</v>
      </c>
      <c r="B752" s="662" t="s">
        <v>5311</v>
      </c>
      <c r="C752" s="662" t="s">
        <v>5308</v>
      </c>
      <c r="D752" s="662" t="s">
        <v>5428</v>
      </c>
      <c r="E752" s="662" t="s">
        <v>5429</v>
      </c>
      <c r="F752" s="665">
        <v>1</v>
      </c>
      <c r="G752" s="665">
        <v>1166</v>
      </c>
      <c r="H752" s="665">
        <v>1</v>
      </c>
      <c r="I752" s="665">
        <v>1166</v>
      </c>
      <c r="J752" s="665"/>
      <c r="K752" s="665"/>
      <c r="L752" s="665"/>
      <c r="M752" s="665"/>
      <c r="N752" s="665">
        <v>1</v>
      </c>
      <c r="O752" s="665">
        <v>1181</v>
      </c>
      <c r="P752" s="678">
        <v>1.0128644939965694</v>
      </c>
      <c r="Q752" s="666">
        <v>1181</v>
      </c>
    </row>
    <row r="753" spans="1:17" ht="14.4" customHeight="1" x14ac:dyDescent="0.3">
      <c r="A753" s="661" t="s">
        <v>6132</v>
      </c>
      <c r="B753" s="662" t="s">
        <v>5311</v>
      </c>
      <c r="C753" s="662" t="s">
        <v>5308</v>
      </c>
      <c r="D753" s="662" t="s">
        <v>5528</v>
      </c>
      <c r="E753" s="662" t="s">
        <v>5529</v>
      </c>
      <c r="F753" s="665"/>
      <c r="G753" s="665"/>
      <c r="H753" s="665"/>
      <c r="I753" s="665"/>
      <c r="J753" s="665">
        <v>1</v>
      </c>
      <c r="K753" s="665">
        <v>958</v>
      </c>
      <c r="L753" s="665"/>
      <c r="M753" s="665">
        <v>958</v>
      </c>
      <c r="N753" s="665"/>
      <c r="O753" s="665"/>
      <c r="P753" s="678"/>
      <c r="Q753" s="666"/>
    </row>
    <row r="754" spans="1:17" ht="14.4" customHeight="1" x14ac:dyDescent="0.3">
      <c r="A754" s="661" t="s">
        <v>6132</v>
      </c>
      <c r="B754" s="662" t="s">
        <v>5311</v>
      </c>
      <c r="C754" s="662" t="s">
        <v>5308</v>
      </c>
      <c r="D754" s="662" t="s">
        <v>5446</v>
      </c>
      <c r="E754" s="662" t="s">
        <v>5447</v>
      </c>
      <c r="F754" s="665">
        <v>1</v>
      </c>
      <c r="G754" s="665">
        <v>246</v>
      </c>
      <c r="H754" s="665">
        <v>1</v>
      </c>
      <c r="I754" s="665">
        <v>246</v>
      </c>
      <c r="J754" s="665"/>
      <c r="K754" s="665"/>
      <c r="L754" s="665"/>
      <c r="M754" s="665"/>
      <c r="N754" s="665">
        <v>1</v>
      </c>
      <c r="O754" s="665">
        <v>259</v>
      </c>
      <c r="P754" s="678">
        <v>1.0528455284552845</v>
      </c>
      <c r="Q754" s="666">
        <v>259</v>
      </c>
    </row>
    <row r="755" spans="1:17" ht="14.4" customHeight="1" x14ac:dyDescent="0.3">
      <c r="A755" s="661" t="s">
        <v>6132</v>
      </c>
      <c r="B755" s="662" t="s">
        <v>5311</v>
      </c>
      <c r="C755" s="662" t="s">
        <v>5308</v>
      </c>
      <c r="D755" s="662" t="s">
        <v>5464</v>
      </c>
      <c r="E755" s="662" t="s">
        <v>5465</v>
      </c>
      <c r="F755" s="665"/>
      <c r="G755" s="665"/>
      <c r="H755" s="665"/>
      <c r="I755" s="665"/>
      <c r="J755" s="665"/>
      <c r="K755" s="665"/>
      <c r="L755" s="665"/>
      <c r="M755" s="665"/>
      <c r="N755" s="665">
        <v>1</v>
      </c>
      <c r="O755" s="665">
        <v>958</v>
      </c>
      <c r="P755" s="678"/>
      <c r="Q755" s="666">
        <v>958</v>
      </c>
    </row>
    <row r="756" spans="1:17" ht="14.4" customHeight="1" x14ac:dyDescent="0.3">
      <c r="A756" s="661" t="s">
        <v>6132</v>
      </c>
      <c r="B756" s="662" t="s">
        <v>5311</v>
      </c>
      <c r="C756" s="662" t="s">
        <v>5308</v>
      </c>
      <c r="D756" s="662" t="s">
        <v>5472</v>
      </c>
      <c r="E756" s="662" t="s">
        <v>5473</v>
      </c>
      <c r="F756" s="665">
        <v>1</v>
      </c>
      <c r="G756" s="665">
        <v>578</v>
      </c>
      <c r="H756" s="665">
        <v>1</v>
      </c>
      <c r="I756" s="665">
        <v>578</v>
      </c>
      <c r="J756" s="665">
        <v>1</v>
      </c>
      <c r="K756" s="665">
        <v>583</v>
      </c>
      <c r="L756" s="665">
        <v>1.0086505190311419</v>
      </c>
      <c r="M756" s="665">
        <v>583</v>
      </c>
      <c r="N756" s="665">
        <v>3</v>
      </c>
      <c r="O756" s="665">
        <v>1773</v>
      </c>
      <c r="P756" s="678">
        <v>3.0674740484429064</v>
      </c>
      <c r="Q756" s="666">
        <v>591</v>
      </c>
    </row>
    <row r="757" spans="1:17" ht="14.4" customHeight="1" x14ac:dyDescent="0.3">
      <c r="A757" s="661" t="s">
        <v>6132</v>
      </c>
      <c r="B757" s="662" t="s">
        <v>5311</v>
      </c>
      <c r="C757" s="662" t="s">
        <v>5308</v>
      </c>
      <c r="D757" s="662" t="s">
        <v>5474</v>
      </c>
      <c r="E757" s="662" t="s">
        <v>5475</v>
      </c>
      <c r="F757" s="665"/>
      <c r="G757" s="665"/>
      <c r="H757" s="665"/>
      <c r="I757" s="665"/>
      <c r="J757" s="665"/>
      <c r="K757" s="665"/>
      <c r="L757" s="665"/>
      <c r="M757" s="665"/>
      <c r="N757" s="665">
        <v>2</v>
      </c>
      <c r="O757" s="665">
        <v>1534</v>
      </c>
      <c r="P757" s="678"/>
      <c r="Q757" s="666">
        <v>767</v>
      </c>
    </row>
    <row r="758" spans="1:17" ht="14.4" customHeight="1" x14ac:dyDescent="0.3">
      <c r="A758" s="661" t="s">
        <v>6132</v>
      </c>
      <c r="B758" s="662" t="s">
        <v>5311</v>
      </c>
      <c r="C758" s="662" t="s">
        <v>5308</v>
      </c>
      <c r="D758" s="662" t="s">
        <v>5480</v>
      </c>
      <c r="E758" s="662" t="s">
        <v>5481</v>
      </c>
      <c r="F758" s="665">
        <v>1</v>
      </c>
      <c r="G758" s="665">
        <v>4350</v>
      </c>
      <c r="H758" s="665">
        <v>1</v>
      </c>
      <c r="I758" s="665">
        <v>4350</v>
      </c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6132</v>
      </c>
      <c r="B759" s="662" t="s">
        <v>5311</v>
      </c>
      <c r="C759" s="662" t="s">
        <v>5308</v>
      </c>
      <c r="D759" s="662" t="s">
        <v>5484</v>
      </c>
      <c r="E759" s="662" t="s">
        <v>5485</v>
      </c>
      <c r="F759" s="665"/>
      <c r="G759" s="665"/>
      <c r="H759" s="665"/>
      <c r="I759" s="665"/>
      <c r="J759" s="665"/>
      <c r="K759" s="665"/>
      <c r="L759" s="665"/>
      <c r="M759" s="665"/>
      <c r="N759" s="665">
        <v>2</v>
      </c>
      <c r="O759" s="665">
        <v>244</v>
      </c>
      <c r="P759" s="678"/>
      <c r="Q759" s="666">
        <v>122</v>
      </c>
    </row>
    <row r="760" spans="1:17" ht="14.4" customHeight="1" x14ac:dyDescent="0.3">
      <c r="A760" s="661" t="s">
        <v>6132</v>
      </c>
      <c r="B760" s="662" t="s">
        <v>5311</v>
      </c>
      <c r="C760" s="662" t="s">
        <v>5308</v>
      </c>
      <c r="D760" s="662" t="s">
        <v>5502</v>
      </c>
      <c r="E760" s="662" t="s">
        <v>5503</v>
      </c>
      <c r="F760" s="665">
        <v>1</v>
      </c>
      <c r="G760" s="665">
        <v>1399</v>
      </c>
      <c r="H760" s="665">
        <v>1</v>
      </c>
      <c r="I760" s="665">
        <v>1399</v>
      </c>
      <c r="J760" s="665">
        <v>1</v>
      </c>
      <c r="K760" s="665">
        <v>1402</v>
      </c>
      <c r="L760" s="665">
        <v>1.0021443888491779</v>
      </c>
      <c r="M760" s="665">
        <v>1402</v>
      </c>
      <c r="N760" s="665">
        <v>1</v>
      </c>
      <c r="O760" s="665">
        <v>1415</v>
      </c>
      <c r="P760" s="678">
        <v>1.0114367405289493</v>
      </c>
      <c r="Q760" s="666">
        <v>1415</v>
      </c>
    </row>
    <row r="761" spans="1:17" ht="14.4" customHeight="1" x14ac:dyDescent="0.3">
      <c r="A761" s="661" t="s">
        <v>6132</v>
      </c>
      <c r="B761" s="662" t="s">
        <v>5311</v>
      </c>
      <c r="C761" s="662" t="s">
        <v>5308</v>
      </c>
      <c r="D761" s="662" t="s">
        <v>5504</v>
      </c>
      <c r="E761" s="662" t="s">
        <v>5505</v>
      </c>
      <c r="F761" s="665">
        <v>1</v>
      </c>
      <c r="G761" s="665">
        <v>356</v>
      </c>
      <c r="H761" s="665">
        <v>1</v>
      </c>
      <c r="I761" s="665">
        <v>356</v>
      </c>
      <c r="J761" s="665">
        <v>1</v>
      </c>
      <c r="K761" s="665">
        <v>358</v>
      </c>
      <c r="L761" s="665">
        <v>1.0056179775280898</v>
      </c>
      <c r="M761" s="665">
        <v>358</v>
      </c>
      <c r="N761" s="665">
        <v>1</v>
      </c>
      <c r="O761" s="665">
        <v>362</v>
      </c>
      <c r="P761" s="678">
        <v>1.0168539325842696</v>
      </c>
      <c r="Q761" s="666">
        <v>362</v>
      </c>
    </row>
    <row r="762" spans="1:17" ht="14.4" customHeight="1" x14ac:dyDescent="0.3">
      <c r="A762" s="661" t="s">
        <v>6132</v>
      </c>
      <c r="B762" s="662" t="s">
        <v>5543</v>
      </c>
      <c r="C762" s="662" t="s">
        <v>5308</v>
      </c>
      <c r="D762" s="662" t="s">
        <v>5406</v>
      </c>
      <c r="E762" s="662" t="s">
        <v>5407</v>
      </c>
      <c r="F762" s="665"/>
      <c r="G762" s="665"/>
      <c r="H762" s="665"/>
      <c r="I762" s="665"/>
      <c r="J762" s="665"/>
      <c r="K762" s="665"/>
      <c r="L762" s="665"/>
      <c r="M762" s="665"/>
      <c r="N762" s="665">
        <v>1</v>
      </c>
      <c r="O762" s="665">
        <v>251</v>
      </c>
      <c r="P762" s="678"/>
      <c r="Q762" s="666">
        <v>251</v>
      </c>
    </row>
    <row r="763" spans="1:17" ht="14.4" customHeight="1" x14ac:dyDescent="0.3">
      <c r="A763" s="661" t="s">
        <v>6132</v>
      </c>
      <c r="B763" s="662" t="s">
        <v>5543</v>
      </c>
      <c r="C763" s="662" t="s">
        <v>5308</v>
      </c>
      <c r="D763" s="662" t="s">
        <v>5472</v>
      </c>
      <c r="E763" s="662" t="s">
        <v>5473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591</v>
      </c>
      <c r="P763" s="678"/>
      <c r="Q763" s="666">
        <v>591</v>
      </c>
    </row>
    <row r="764" spans="1:17" ht="14.4" customHeight="1" x14ac:dyDescent="0.3">
      <c r="A764" s="661" t="s">
        <v>6132</v>
      </c>
      <c r="B764" s="662" t="s">
        <v>5546</v>
      </c>
      <c r="C764" s="662" t="s">
        <v>5308</v>
      </c>
      <c r="D764" s="662" t="s">
        <v>5434</v>
      </c>
      <c r="E764" s="662" t="s">
        <v>5435</v>
      </c>
      <c r="F764" s="665">
        <v>1</v>
      </c>
      <c r="G764" s="665">
        <v>1119</v>
      </c>
      <c r="H764" s="665">
        <v>1</v>
      </c>
      <c r="I764" s="665">
        <v>1119</v>
      </c>
      <c r="J764" s="665"/>
      <c r="K764" s="665"/>
      <c r="L764" s="665"/>
      <c r="M764" s="665"/>
      <c r="N764" s="665">
        <v>1</v>
      </c>
      <c r="O764" s="665">
        <v>1136</v>
      </c>
      <c r="P764" s="678">
        <v>1.0151921358355676</v>
      </c>
      <c r="Q764" s="666">
        <v>1136</v>
      </c>
    </row>
    <row r="765" spans="1:17" ht="14.4" customHeight="1" x14ac:dyDescent="0.3">
      <c r="A765" s="661" t="s">
        <v>6132</v>
      </c>
      <c r="B765" s="662" t="s">
        <v>5546</v>
      </c>
      <c r="C765" s="662" t="s">
        <v>5308</v>
      </c>
      <c r="D765" s="662" t="s">
        <v>5530</v>
      </c>
      <c r="E765" s="662" t="s">
        <v>5531</v>
      </c>
      <c r="F765" s="665"/>
      <c r="G765" s="665"/>
      <c r="H765" s="665"/>
      <c r="I765" s="665"/>
      <c r="J765" s="665"/>
      <c r="K765" s="665"/>
      <c r="L765" s="665"/>
      <c r="M765" s="665"/>
      <c r="N765" s="665">
        <v>1</v>
      </c>
      <c r="O765" s="665">
        <v>265</v>
      </c>
      <c r="P765" s="678"/>
      <c r="Q765" s="666">
        <v>265</v>
      </c>
    </row>
    <row r="766" spans="1:17" ht="14.4" customHeight="1" x14ac:dyDescent="0.3">
      <c r="A766" s="661" t="s">
        <v>6133</v>
      </c>
      <c r="B766" s="662" t="s">
        <v>5311</v>
      </c>
      <c r="C766" s="662" t="s">
        <v>5308</v>
      </c>
      <c r="D766" s="662" t="s">
        <v>5309</v>
      </c>
      <c r="E766" s="662" t="s">
        <v>5310</v>
      </c>
      <c r="F766" s="665">
        <v>8</v>
      </c>
      <c r="G766" s="665">
        <v>280</v>
      </c>
      <c r="H766" s="665">
        <v>1</v>
      </c>
      <c r="I766" s="665">
        <v>35</v>
      </c>
      <c r="J766" s="665">
        <v>9</v>
      </c>
      <c r="K766" s="665">
        <v>315</v>
      </c>
      <c r="L766" s="665">
        <v>1.125</v>
      </c>
      <c r="M766" s="665">
        <v>35</v>
      </c>
      <c r="N766" s="665">
        <v>7</v>
      </c>
      <c r="O766" s="665">
        <v>259</v>
      </c>
      <c r="P766" s="678">
        <v>0.92500000000000004</v>
      </c>
      <c r="Q766" s="666">
        <v>37</v>
      </c>
    </row>
    <row r="767" spans="1:17" ht="14.4" customHeight="1" x14ac:dyDescent="0.3">
      <c r="A767" s="661" t="s">
        <v>6133</v>
      </c>
      <c r="B767" s="662" t="s">
        <v>5311</v>
      </c>
      <c r="C767" s="662" t="s">
        <v>5308</v>
      </c>
      <c r="D767" s="662" t="s">
        <v>5406</v>
      </c>
      <c r="E767" s="662" t="s">
        <v>5407</v>
      </c>
      <c r="F767" s="665">
        <v>1</v>
      </c>
      <c r="G767" s="665">
        <v>234</v>
      </c>
      <c r="H767" s="665">
        <v>1</v>
      </c>
      <c r="I767" s="665">
        <v>234</v>
      </c>
      <c r="J767" s="665">
        <v>2</v>
      </c>
      <c r="K767" s="665">
        <v>470</v>
      </c>
      <c r="L767" s="665">
        <v>2.0085470085470085</v>
      </c>
      <c r="M767" s="665">
        <v>235</v>
      </c>
      <c r="N767" s="665">
        <v>1</v>
      </c>
      <c r="O767" s="665">
        <v>251</v>
      </c>
      <c r="P767" s="678">
        <v>1.0726495726495726</v>
      </c>
      <c r="Q767" s="666">
        <v>251</v>
      </c>
    </row>
    <row r="768" spans="1:17" ht="14.4" customHeight="1" x14ac:dyDescent="0.3">
      <c r="A768" s="661" t="s">
        <v>6133</v>
      </c>
      <c r="B768" s="662" t="s">
        <v>5311</v>
      </c>
      <c r="C768" s="662" t="s">
        <v>5308</v>
      </c>
      <c r="D768" s="662" t="s">
        <v>5408</v>
      </c>
      <c r="E768" s="662" t="s">
        <v>5409</v>
      </c>
      <c r="F768" s="665">
        <v>5</v>
      </c>
      <c r="G768" s="665">
        <v>582</v>
      </c>
      <c r="H768" s="665">
        <v>1</v>
      </c>
      <c r="I768" s="665">
        <v>116.4</v>
      </c>
      <c r="J768" s="665">
        <v>1</v>
      </c>
      <c r="K768" s="665">
        <v>118</v>
      </c>
      <c r="L768" s="665">
        <v>0.20274914089347079</v>
      </c>
      <c r="M768" s="665">
        <v>118</v>
      </c>
      <c r="N768" s="665">
        <v>4</v>
      </c>
      <c r="O768" s="665">
        <v>504</v>
      </c>
      <c r="P768" s="678">
        <v>0.865979381443299</v>
      </c>
      <c r="Q768" s="666">
        <v>126</v>
      </c>
    </row>
    <row r="769" spans="1:17" ht="14.4" customHeight="1" x14ac:dyDescent="0.3">
      <c r="A769" s="661" t="s">
        <v>6133</v>
      </c>
      <c r="B769" s="662" t="s">
        <v>5311</v>
      </c>
      <c r="C769" s="662" t="s">
        <v>5308</v>
      </c>
      <c r="D769" s="662" t="s">
        <v>5410</v>
      </c>
      <c r="E769" s="662" t="s">
        <v>5411</v>
      </c>
      <c r="F769" s="665">
        <v>1</v>
      </c>
      <c r="G769" s="665">
        <v>297</v>
      </c>
      <c r="H769" s="665">
        <v>1</v>
      </c>
      <c r="I769" s="665">
        <v>297</v>
      </c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6133</v>
      </c>
      <c r="B770" s="662" t="s">
        <v>5311</v>
      </c>
      <c r="C770" s="662" t="s">
        <v>5308</v>
      </c>
      <c r="D770" s="662" t="s">
        <v>5442</v>
      </c>
      <c r="E770" s="662" t="s">
        <v>5443</v>
      </c>
      <c r="F770" s="665">
        <v>1</v>
      </c>
      <c r="G770" s="665">
        <v>0</v>
      </c>
      <c r="H770" s="665"/>
      <c r="I770" s="665">
        <v>0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6133</v>
      </c>
      <c r="B771" s="662" t="s">
        <v>5311</v>
      </c>
      <c r="C771" s="662" t="s">
        <v>5308</v>
      </c>
      <c r="D771" s="662" t="s">
        <v>5496</v>
      </c>
      <c r="E771" s="662" t="s">
        <v>5497</v>
      </c>
      <c r="F771" s="665"/>
      <c r="G771" s="665"/>
      <c r="H771" s="665"/>
      <c r="I771" s="665"/>
      <c r="J771" s="665"/>
      <c r="K771" s="665"/>
      <c r="L771" s="665"/>
      <c r="M771" s="665"/>
      <c r="N771" s="665">
        <v>1</v>
      </c>
      <c r="O771" s="665">
        <v>316</v>
      </c>
      <c r="P771" s="678"/>
      <c r="Q771" s="666">
        <v>316</v>
      </c>
    </row>
    <row r="772" spans="1:17" ht="14.4" customHeight="1" x14ac:dyDescent="0.3">
      <c r="A772" s="661" t="s">
        <v>6133</v>
      </c>
      <c r="B772" s="662" t="s">
        <v>5546</v>
      </c>
      <c r="C772" s="662" t="s">
        <v>5312</v>
      </c>
      <c r="D772" s="662" t="s">
        <v>5324</v>
      </c>
      <c r="E772" s="662" t="s">
        <v>2343</v>
      </c>
      <c r="F772" s="665">
        <v>0.1</v>
      </c>
      <c r="G772" s="665">
        <v>546.08000000000004</v>
      </c>
      <c r="H772" s="665">
        <v>1</v>
      </c>
      <c r="I772" s="665">
        <v>5460.8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6133</v>
      </c>
      <c r="B773" s="662" t="s">
        <v>5546</v>
      </c>
      <c r="C773" s="662" t="s">
        <v>5308</v>
      </c>
      <c r="D773" s="662" t="s">
        <v>5460</v>
      </c>
      <c r="E773" s="662" t="s">
        <v>5461</v>
      </c>
      <c r="F773" s="665">
        <v>1</v>
      </c>
      <c r="G773" s="665">
        <v>557</v>
      </c>
      <c r="H773" s="665">
        <v>1</v>
      </c>
      <c r="I773" s="665">
        <v>557</v>
      </c>
      <c r="J773" s="665"/>
      <c r="K773" s="665"/>
      <c r="L773" s="665"/>
      <c r="M773" s="665"/>
      <c r="N773" s="665"/>
      <c r="O773" s="665"/>
      <c r="P773" s="678"/>
      <c r="Q773" s="666"/>
    </row>
    <row r="774" spans="1:17" ht="14.4" customHeight="1" x14ac:dyDescent="0.3">
      <c r="A774" s="661" t="s">
        <v>6134</v>
      </c>
      <c r="B774" s="662" t="s">
        <v>5311</v>
      </c>
      <c r="C774" s="662" t="s">
        <v>5312</v>
      </c>
      <c r="D774" s="662" t="s">
        <v>5324</v>
      </c>
      <c r="E774" s="662" t="s">
        <v>2343</v>
      </c>
      <c r="F774" s="665"/>
      <c r="G774" s="665"/>
      <c r="H774" s="665"/>
      <c r="I774" s="665"/>
      <c r="J774" s="665">
        <v>0.1</v>
      </c>
      <c r="K774" s="665">
        <v>442.7</v>
      </c>
      <c r="L774" s="665"/>
      <c r="M774" s="665">
        <v>4427</v>
      </c>
      <c r="N774" s="665">
        <v>1.4000000000000001</v>
      </c>
      <c r="O774" s="665">
        <v>6354.6</v>
      </c>
      <c r="P774" s="678"/>
      <c r="Q774" s="666">
        <v>4539</v>
      </c>
    </row>
    <row r="775" spans="1:17" ht="14.4" customHeight="1" x14ac:dyDescent="0.3">
      <c r="A775" s="661" t="s">
        <v>6134</v>
      </c>
      <c r="B775" s="662" t="s">
        <v>5311</v>
      </c>
      <c r="C775" s="662" t="s">
        <v>5341</v>
      </c>
      <c r="D775" s="662" t="s">
        <v>5344</v>
      </c>
      <c r="E775" s="662" t="s">
        <v>5345</v>
      </c>
      <c r="F775" s="665"/>
      <c r="G775" s="665"/>
      <c r="H775" s="665"/>
      <c r="I775" s="665"/>
      <c r="J775" s="665">
        <v>1</v>
      </c>
      <c r="K775" s="665">
        <v>2625.11</v>
      </c>
      <c r="L775" s="665"/>
      <c r="M775" s="665">
        <v>2625.11</v>
      </c>
      <c r="N775" s="665">
        <v>1</v>
      </c>
      <c r="O775" s="665">
        <v>2625.11</v>
      </c>
      <c r="P775" s="678"/>
      <c r="Q775" s="666">
        <v>2625.11</v>
      </c>
    </row>
    <row r="776" spans="1:17" ht="14.4" customHeight="1" x14ac:dyDescent="0.3">
      <c r="A776" s="661" t="s">
        <v>6134</v>
      </c>
      <c r="B776" s="662" t="s">
        <v>5311</v>
      </c>
      <c r="C776" s="662" t="s">
        <v>5341</v>
      </c>
      <c r="D776" s="662" t="s">
        <v>5356</v>
      </c>
      <c r="E776" s="662" t="s">
        <v>5357</v>
      </c>
      <c r="F776" s="665"/>
      <c r="G776" s="665"/>
      <c r="H776" s="665"/>
      <c r="I776" s="665"/>
      <c r="J776" s="665">
        <v>1</v>
      </c>
      <c r="K776" s="665">
        <v>901.64</v>
      </c>
      <c r="L776" s="665"/>
      <c r="M776" s="665">
        <v>901.64</v>
      </c>
      <c r="N776" s="665"/>
      <c r="O776" s="665"/>
      <c r="P776" s="678"/>
      <c r="Q776" s="666"/>
    </row>
    <row r="777" spans="1:17" ht="14.4" customHeight="1" x14ac:dyDescent="0.3">
      <c r="A777" s="661" t="s">
        <v>6134</v>
      </c>
      <c r="B777" s="662" t="s">
        <v>5311</v>
      </c>
      <c r="C777" s="662" t="s">
        <v>5341</v>
      </c>
      <c r="D777" s="662" t="s">
        <v>5360</v>
      </c>
      <c r="E777" s="662" t="s">
        <v>5361</v>
      </c>
      <c r="F777" s="665"/>
      <c r="G777" s="665"/>
      <c r="H777" s="665"/>
      <c r="I777" s="665"/>
      <c r="J777" s="665"/>
      <c r="K777" s="665"/>
      <c r="L777" s="665"/>
      <c r="M777" s="665"/>
      <c r="N777" s="665">
        <v>3</v>
      </c>
      <c r="O777" s="665">
        <v>1226.22</v>
      </c>
      <c r="P777" s="678"/>
      <c r="Q777" s="666">
        <v>408.74</v>
      </c>
    </row>
    <row r="778" spans="1:17" ht="14.4" customHeight="1" x14ac:dyDescent="0.3">
      <c r="A778" s="661" t="s">
        <v>6134</v>
      </c>
      <c r="B778" s="662" t="s">
        <v>5311</v>
      </c>
      <c r="C778" s="662" t="s">
        <v>5341</v>
      </c>
      <c r="D778" s="662" t="s">
        <v>5368</v>
      </c>
      <c r="E778" s="662" t="s">
        <v>5369</v>
      </c>
      <c r="F778" s="665">
        <v>1</v>
      </c>
      <c r="G778" s="665">
        <v>2436</v>
      </c>
      <c r="H778" s="665">
        <v>1</v>
      </c>
      <c r="I778" s="665">
        <v>2436</v>
      </c>
      <c r="J778" s="665"/>
      <c r="K778" s="665"/>
      <c r="L778" s="665"/>
      <c r="M778" s="665"/>
      <c r="N778" s="665">
        <v>5</v>
      </c>
      <c r="O778" s="665">
        <v>12180</v>
      </c>
      <c r="P778" s="678">
        <v>5</v>
      </c>
      <c r="Q778" s="666">
        <v>2436</v>
      </c>
    </row>
    <row r="779" spans="1:17" ht="14.4" customHeight="1" x14ac:dyDescent="0.3">
      <c r="A779" s="661" t="s">
        <v>6134</v>
      </c>
      <c r="B779" s="662" t="s">
        <v>5311</v>
      </c>
      <c r="C779" s="662" t="s">
        <v>5341</v>
      </c>
      <c r="D779" s="662" t="s">
        <v>5372</v>
      </c>
      <c r="E779" s="662" t="s">
        <v>5373</v>
      </c>
      <c r="F779" s="665"/>
      <c r="G779" s="665"/>
      <c r="H779" s="665"/>
      <c r="I779" s="665"/>
      <c r="J779" s="665"/>
      <c r="K779" s="665"/>
      <c r="L779" s="665"/>
      <c r="M779" s="665"/>
      <c r="N779" s="665">
        <v>1</v>
      </c>
      <c r="O779" s="665">
        <v>3501.87</v>
      </c>
      <c r="P779" s="678"/>
      <c r="Q779" s="666">
        <v>3501.87</v>
      </c>
    </row>
    <row r="780" spans="1:17" ht="14.4" customHeight="1" x14ac:dyDescent="0.3">
      <c r="A780" s="661" t="s">
        <v>6134</v>
      </c>
      <c r="B780" s="662" t="s">
        <v>5311</v>
      </c>
      <c r="C780" s="662" t="s">
        <v>5341</v>
      </c>
      <c r="D780" s="662" t="s">
        <v>5376</v>
      </c>
      <c r="E780" s="662" t="s">
        <v>5377</v>
      </c>
      <c r="F780" s="665"/>
      <c r="G780" s="665"/>
      <c r="H780" s="665"/>
      <c r="I780" s="665"/>
      <c r="J780" s="665"/>
      <c r="K780" s="665"/>
      <c r="L780" s="665"/>
      <c r="M780" s="665"/>
      <c r="N780" s="665">
        <v>1</v>
      </c>
      <c r="O780" s="665">
        <v>1396.5</v>
      </c>
      <c r="P780" s="678"/>
      <c r="Q780" s="666">
        <v>1396.5</v>
      </c>
    </row>
    <row r="781" spans="1:17" ht="14.4" customHeight="1" x14ac:dyDescent="0.3">
      <c r="A781" s="661" t="s">
        <v>6134</v>
      </c>
      <c r="B781" s="662" t="s">
        <v>5311</v>
      </c>
      <c r="C781" s="662" t="s">
        <v>5308</v>
      </c>
      <c r="D781" s="662" t="s">
        <v>5309</v>
      </c>
      <c r="E781" s="662" t="s">
        <v>5310</v>
      </c>
      <c r="F781" s="665">
        <v>6</v>
      </c>
      <c r="G781" s="665">
        <v>209</v>
      </c>
      <c r="H781" s="665">
        <v>1</v>
      </c>
      <c r="I781" s="665">
        <v>34.833333333333336</v>
      </c>
      <c r="J781" s="665">
        <v>7</v>
      </c>
      <c r="K781" s="665">
        <v>245</v>
      </c>
      <c r="L781" s="665">
        <v>1.1722488038277512</v>
      </c>
      <c r="M781" s="665">
        <v>35</v>
      </c>
      <c r="N781" s="665">
        <v>19</v>
      </c>
      <c r="O781" s="665">
        <v>703</v>
      </c>
      <c r="P781" s="678">
        <v>3.3636363636363638</v>
      </c>
      <c r="Q781" s="666">
        <v>37</v>
      </c>
    </row>
    <row r="782" spans="1:17" ht="14.4" customHeight="1" x14ac:dyDescent="0.3">
      <c r="A782" s="661" t="s">
        <v>6134</v>
      </c>
      <c r="B782" s="662" t="s">
        <v>5311</v>
      </c>
      <c r="C782" s="662" t="s">
        <v>5308</v>
      </c>
      <c r="D782" s="662" t="s">
        <v>5406</v>
      </c>
      <c r="E782" s="662" t="s">
        <v>5407</v>
      </c>
      <c r="F782" s="665">
        <v>1</v>
      </c>
      <c r="G782" s="665">
        <v>234</v>
      </c>
      <c r="H782" s="665">
        <v>1</v>
      </c>
      <c r="I782" s="665">
        <v>234</v>
      </c>
      <c r="J782" s="665">
        <v>1</v>
      </c>
      <c r="K782" s="665">
        <v>235</v>
      </c>
      <c r="L782" s="665">
        <v>1.0042735042735043</v>
      </c>
      <c r="M782" s="665">
        <v>235</v>
      </c>
      <c r="N782" s="665">
        <v>8</v>
      </c>
      <c r="O782" s="665">
        <v>2008</v>
      </c>
      <c r="P782" s="678">
        <v>8.5811965811965809</v>
      </c>
      <c r="Q782" s="666">
        <v>251</v>
      </c>
    </row>
    <row r="783" spans="1:17" ht="14.4" customHeight="1" x14ac:dyDescent="0.3">
      <c r="A783" s="661" t="s">
        <v>6134</v>
      </c>
      <c r="B783" s="662" t="s">
        <v>5311</v>
      </c>
      <c r="C783" s="662" t="s">
        <v>5308</v>
      </c>
      <c r="D783" s="662" t="s">
        <v>5408</v>
      </c>
      <c r="E783" s="662" t="s">
        <v>5409</v>
      </c>
      <c r="F783" s="665">
        <v>4</v>
      </c>
      <c r="G783" s="665">
        <v>468</v>
      </c>
      <c r="H783" s="665">
        <v>1</v>
      </c>
      <c r="I783" s="665">
        <v>117</v>
      </c>
      <c r="J783" s="665">
        <v>4</v>
      </c>
      <c r="K783" s="665">
        <v>472</v>
      </c>
      <c r="L783" s="665">
        <v>1.0085470085470085</v>
      </c>
      <c r="M783" s="665">
        <v>118</v>
      </c>
      <c r="N783" s="665">
        <v>4</v>
      </c>
      <c r="O783" s="665">
        <v>504</v>
      </c>
      <c r="P783" s="678">
        <v>1.0769230769230769</v>
      </c>
      <c r="Q783" s="666">
        <v>126</v>
      </c>
    </row>
    <row r="784" spans="1:17" ht="14.4" customHeight="1" x14ac:dyDescent="0.3">
      <c r="A784" s="661" t="s">
        <v>6134</v>
      </c>
      <c r="B784" s="662" t="s">
        <v>5311</v>
      </c>
      <c r="C784" s="662" t="s">
        <v>5308</v>
      </c>
      <c r="D784" s="662" t="s">
        <v>5416</v>
      </c>
      <c r="E784" s="662" t="s">
        <v>5417</v>
      </c>
      <c r="F784" s="665"/>
      <c r="G784" s="665"/>
      <c r="H784" s="665"/>
      <c r="I784" s="665"/>
      <c r="J784" s="665"/>
      <c r="K784" s="665"/>
      <c r="L784" s="665"/>
      <c r="M784" s="665"/>
      <c r="N784" s="665">
        <v>1</v>
      </c>
      <c r="O784" s="665">
        <v>333</v>
      </c>
      <c r="P784" s="678"/>
      <c r="Q784" s="666">
        <v>333</v>
      </c>
    </row>
    <row r="785" spans="1:17" ht="14.4" customHeight="1" x14ac:dyDescent="0.3">
      <c r="A785" s="661" t="s">
        <v>6134</v>
      </c>
      <c r="B785" s="662" t="s">
        <v>5311</v>
      </c>
      <c r="C785" s="662" t="s">
        <v>5308</v>
      </c>
      <c r="D785" s="662" t="s">
        <v>5418</v>
      </c>
      <c r="E785" s="662" t="s">
        <v>5419</v>
      </c>
      <c r="F785" s="665"/>
      <c r="G785" s="665"/>
      <c r="H785" s="665"/>
      <c r="I785" s="665"/>
      <c r="J785" s="665"/>
      <c r="K785" s="665"/>
      <c r="L785" s="665"/>
      <c r="M785" s="665"/>
      <c r="N785" s="665">
        <v>1</v>
      </c>
      <c r="O785" s="665">
        <v>166</v>
      </c>
      <c r="P785" s="678"/>
      <c r="Q785" s="666">
        <v>166</v>
      </c>
    </row>
    <row r="786" spans="1:17" ht="14.4" customHeight="1" x14ac:dyDescent="0.3">
      <c r="A786" s="661" t="s">
        <v>6134</v>
      </c>
      <c r="B786" s="662" t="s">
        <v>5311</v>
      </c>
      <c r="C786" s="662" t="s">
        <v>5308</v>
      </c>
      <c r="D786" s="662" t="s">
        <v>5420</v>
      </c>
      <c r="E786" s="662" t="s">
        <v>5421</v>
      </c>
      <c r="F786" s="665"/>
      <c r="G786" s="665"/>
      <c r="H786" s="665"/>
      <c r="I786" s="665"/>
      <c r="J786" s="665"/>
      <c r="K786" s="665"/>
      <c r="L786" s="665"/>
      <c r="M786" s="665"/>
      <c r="N786" s="665">
        <v>2</v>
      </c>
      <c r="O786" s="665">
        <v>702</v>
      </c>
      <c r="P786" s="678"/>
      <c r="Q786" s="666">
        <v>351</v>
      </c>
    </row>
    <row r="787" spans="1:17" ht="14.4" customHeight="1" x14ac:dyDescent="0.3">
      <c r="A787" s="661" t="s">
        <v>6134</v>
      </c>
      <c r="B787" s="662" t="s">
        <v>5311</v>
      </c>
      <c r="C787" s="662" t="s">
        <v>5308</v>
      </c>
      <c r="D787" s="662" t="s">
        <v>5428</v>
      </c>
      <c r="E787" s="662" t="s">
        <v>5429</v>
      </c>
      <c r="F787" s="665"/>
      <c r="G787" s="665"/>
      <c r="H787" s="665"/>
      <c r="I787" s="665"/>
      <c r="J787" s="665"/>
      <c r="K787" s="665"/>
      <c r="L787" s="665"/>
      <c r="M787" s="665"/>
      <c r="N787" s="665">
        <v>1</v>
      </c>
      <c r="O787" s="665">
        <v>1181</v>
      </c>
      <c r="P787" s="678"/>
      <c r="Q787" s="666">
        <v>1181</v>
      </c>
    </row>
    <row r="788" spans="1:17" ht="14.4" customHeight="1" x14ac:dyDescent="0.3">
      <c r="A788" s="661" t="s">
        <v>6134</v>
      </c>
      <c r="B788" s="662" t="s">
        <v>5311</v>
      </c>
      <c r="C788" s="662" t="s">
        <v>5308</v>
      </c>
      <c r="D788" s="662" t="s">
        <v>5442</v>
      </c>
      <c r="E788" s="662" t="s">
        <v>5443</v>
      </c>
      <c r="F788" s="665"/>
      <c r="G788" s="665"/>
      <c r="H788" s="665"/>
      <c r="I788" s="665"/>
      <c r="J788" s="665">
        <v>1</v>
      </c>
      <c r="K788" s="665">
        <v>33.33</v>
      </c>
      <c r="L788" s="665"/>
      <c r="M788" s="665">
        <v>33.33</v>
      </c>
      <c r="N788" s="665"/>
      <c r="O788" s="665"/>
      <c r="P788" s="678"/>
      <c r="Q788" s="666"/>
    </row>
    <row r="789" spans="1:17" ht="14.4" customHeight="1" x14ac:dyDescent="0.3">
      <c r="A789" s="661" t="s">
        <v>6134</v>
      </c>
      <c r="B789" s="662" t="s">
        <v>5311</v>
      </c>
      <c r="C789" s="662" t="s">
        <v>5308</v>
      </c>
      <c r="D789" s="662" t="s">
        <v>5446</v>
      </c>
      <c r="E789" s="662" t="s">
        <v>5447</v>
      </c>
      <c r="F789" s="665"/>
      <c r="G789" s="665"/>
      <c r="H789" s="665"/>
      <c r="I789" s="665"/>
      <c r="J789" s="665">
        <v>1</v>
      </c>
      <c r="K789" s="665">
        <v>247</v>
      </c>
      <c r="L789" s="665"/>
      <c r="M789" s="665">
        <v>247</v>
      </c>
      <c r="N789" s="665">
        <v>3</v>
      </c>
      <c r="O789" s="665">
        <v>777</v>
      </c>
      <c r="P789" s="678"/>
      <c r="Q789" s="666">
        <v>259</v>
      </c>
    </row>
    <row r="790" spans="1:17" ht="14.4" customHeight="1" x14ac:dyDescent="0.3">
      <c r="A790" s="661" t="s">
        <v>6134</v>
      </c>
      <c r="B790" s="662" t="s">
        <v>5311</v>
      </c>
      <c r="C790" s="662" t="s">
        <v>5308</v>
      </c>
      <c r="D790" s="662" t="s">
        <v>5450</v>
      </c>
      <c r="E790" s="662" t="s">
        <v>5451</v>
      </c>
      <c r="F790" s="665"/>
      <c r="G790" s="665"/>
      <c r="H790" s="665"/>
      <c r="I790" s="665"/>
      <c r="J790" s="665">
        <v>1</v>
      </c>
      <c r="K790" s="665">
        <v>82</v>
      </c>
      <c r="L790" s="665"/>
      <c r="M790" s="665">
        <v>82</v>
      </c>
      <c r="N790" s="665">
        <v>1</v>
      </c>
      <c r="O790" s="665">
        <v>86</v>
      </c>
      <c r="P790" s="678"/>
      <c r="Q790" s="666">
        <v>86</v>
      </c>
    </row>
    <row r="791" spans="1:17" ht="14.4" customHeight="1" x14ac:dyDescent="0.3">
      <c r="A791" s="661" t="s">
        <v>6134</v>
      </c>
      <c r="B791" s="662" t="s">
        <v>5311</v>
      </c>
      <c r="C791" s="662" t="s">
        <v>5308</v>
      </c>
      <c r="D791" s="662" t="s">
        <v>5472</v>
      </c>
      <c r="E791" s="662" t="s">
        <v>5473</v>
      </c>
      <c r="F791" s="665">
        <v>2</v>
      </c>
      <c r="G791" s="665">
        <v>1164</v>
      </c>
      <c r="H791" s="665">
        <v>1</v>
      </c>
      <c r="I791" s="665">
        <v>582</v>
      </c>
      <c r="J791" s="665">
        <v>3</v>
      </c>
      <c r="K791" s="665">
        <v>1749</v>
      </c>
      <c r="L791" s="665">
        <v>1.5025773195876289</v>
      </c>
      <c r="M791" s="665">
        <v>583</v>
      </c>
      <c r="N791" s="665">
        <v>3</v>
      </c>
      <c r="O791" s="665">
        <v>1773</v>
      </c>
      <c r="P791" s="678">
        <v>1.5231958762886597</v>
      </c>
      <c r="Q791" s="666">
        <v>591</v>
      </c>
    </row>
    <row r="792" spans="1:17" ht="14.4" customHeight="1" x14ac:dyDescent="0.3">
      <c r="A792" s="661" t="s">
        <v>6134</v>
      </c>
      <c r="B792" s="662" t="s">
        <v>5311</v>
      </c>
      <c r="C792" s="662" t="s">
        <v>5308</v>
      </c>
      <c r="D792" s="662" t="s">
        <v>5474</v>
      </c>
      <c r="E792" s="662" t="s">
        <v>5475</v>
      </c>
      <c r="F792" s="665">
        <v>1</v>
      </c>
      <c r="G792" s="665">
        <v>758</v>
      </c>
      <c r="H792" s="665">
        <v>1</v>
      </c>
      <c r="I792" s="665">
        <v>758</v>
      </c>
      <c r="J792" s="665">
        <v>1</v>
      </c>
      <c r="K792" s="665">
        <v>759</v>
      </c>
      <c r="L792" s="665">
        <v>1.0013192612137203</v>
      </c>
      <c r="M792" s="665">
        <v>759</v>
      </c>
      <c r="N792" s="665">
        <v>4</v>
      </c>
      <c r="O792" s="665">
        <v>3068</v>
      </c>
      <c r="P792" s="678">
        <v>4.047493403693931</v>
      </c>
      <c r="Q792" s="666">
        <v>767</v>
      </c>
    </row>
    <row r="793" spans="1:17" ht="14.4" customHeight="1" x14ac:dyDescent="0.3">
      <c r="A793" s="661" t="s">
        <v>6134</v>
      </c>
      <c r="B793" s="662" t="s">
        <v>5311</v>
      </c>
      <c r="C793" s="662" t="s">
        <v>5308</v>
      </c>
      <c r="D793" s="662" t="s">
        <v>5496</v>
      </c>
      <c r="E793" s="662" t="s">
        <v>5497</v>
      </c>
      <c r="F793" s="665"/>
      <c r="G793" s="665"/>
      <c r="H793" s="665"/>
      <c r="I793" s="665"/>
      <c r="J793" s="665"/>
      <c r="K793" s="665"/>
      <c r="L793" s="665"/>
      <c r="M793" s="665"/>
      <c r="N793" s="665">
        <v>1</v>
      </c>
      <c r="O793" s="665">
        <v>316</v>
      </c>
      <c r="P793" s="678"/>
      <c r="Q793" s="666">
        <v>316</v>
      </c>
    </row>
    <row r="794" spans="1:17" ht="14.4" customHeight="1" x14ac:dyDescent="0.3">
      <c r="A794" s="661" t="s">
        <v>6134</v>
      </c>
      <c r="B794" s="662" t="s">
        <v>5311</v>
      </c>
      <c r="C794" s="662" t="s">
        <v>5308</v>
      </c>
      <c r="D794" s="662" t="s">
        <v>5500</v>
      </c>
      <c r="E794" s="662" t="s">
        <v>5501</v>
      </c>
      <c r="F794" s="665">
        <v>2</v>
      </c>
      <c r="G794" s="665">
        <v>692</v>
      </c>
      <c r="H794" s="665">
        <v>1</v>
      </c>
      <c r="I794" s="665">
        <v>346</v>
      </c>
      <c r="J794" s="665">
        <v>1</v>
      </c>
      <c r="K794" s="665">
        <v>349</v>
      </c>
      <c r="L794" s="665">
        <v>0.50433526011560692</v>
      </c>
      <c r="M794" s="665">
        <v>349</v>
      </c>
      <c r="N794" s="665"/>
      <c r="O794" s="665"/>
      <c r="P794" s="678"/>
      <c r="Q794" s="666"/>
    </row>
    <row r="795" spans="1:17" ht="14.4" customHeight="1" x14ac:dyDescent="0.3">
      <c r="A795" s="661" t="s">
        <v>6134</v>
      </c>
      <c r="B795" s="662" t="s">
        <v>5311</v>
      </c>
      <c r="C795" s="662" t="s">
        <v>5308</v>
      </c>
      <c r="D795" s="662" t="s">
        <v>5502</v>
      </c>
      <c r="E795" s="662" t="s">
        <v>5503</v>
      </c>
      <c r="F795" s="665"/>
      <c r="G795" s="665"/>
      <c r="H795" s="665"/>
      <c r="I795" s="665"/>
      <c r="J795" s="665"/>
      <c r="K795" s="665"/>
      <c r="L795" s="665"/>
      <c r="M795" s="665"/>
      <c r="N795" s="665">
        <v>2</v>
      </c>
      <c r="O795" s="665">
        <v>2830</v>
      </c>
      <c r="P795" s="678"/>
      <c r="Q795" s="666">
        <v>1415</v>
      </c>
    </row>
    <row r="796" spans="1:17" ht="14.4" customHeight="1" x14ac:dyDescent="0.3">
      <c r="A796" s="661" t="s">
        <v>6134</v>
      </c>
      <c r="B796" s="662" t="s">
        <v>5311</v>
      </c>
      <c r="C796" s="662" t="s">
        <v>5308</v>
      </c>
      <c r="D796" s="662" t="s">
        <v>5504</v>
      </c>
      <c r="E796" s="662" t="s">
        <v>5505</v>
      </c>
      <c r="F796" s="665">
        <v>1</v>
      </c>
      <c r="G796" s="665">
        <v>357</v>
      </c>
      <c r="H796" s="665">
        <v>1</v>
      </c>
      <c r="I796" s="665">
        <v>357</v>
      </c>
      <c r="J796" s="665"/>
      <c r="K796" s="665"/>
      <c r="L796" s="665"/>
      <c r="M796" s="665"/>
      <c r="N796" s="665">
        <v>6</v>
      </c>
      <c r="O796" s="665">
        <v>2172</v>
      </c>
      <c r="P796" s="678">
        <v>6.0840336134453779</v>
      </c>
      <c r="Q796" s="666">
        <v>362</v>
      </c>
    </row>
    <row r="797" spans="1:17" ht="14.4" customHeight="1" x14ac:dyDescent="0.3">
      <c r="A797" s="661" t="s">
        <v>6134</v>
      </c>
      <c r="B797" s="662" t="s">
        <v>5543</v>
      </c>
      <c r="C797" s="662" t="s">
        <v>5308</v>
      </c>
      <c r="D797" s="662" t="s">
        <v>5472</v>
      </c>
      <c r="E797" s="662" t="s">
        <v>5473</v>
      </c>
      <c r="F797" s="665"/>
      <c r="G797" s="665"/>
      <c r="H797" s="665"/>
      <c r="I797" s="665"/>
      <c r="J797" s="665">
        <v>1</v>
      </c>
      <c r="K797" s="665">
        <v>583</v>
      </c>
      <c r="L797" s="665"/>
      <c r="M797" s="665">
        <v>583</v>
      </c>
      <c r="N797" s="665"/>
      <c r="O797" s="665"/>
      <c r="P797" s="678"/>
      <c r="Q797" s="666"/>
    </row>
    <row r="798" spans="1:17" ht="14.4" customHeight="1" x14ac:dyDescent="0.3">
      <c r="A798" s="661" t="s">
        <v>6134</v>
      </c>
      <c r="B798" s="662" t="s">
        <v>5546</v>
      </c>
      <c r="C798" s="662" t="s">
        <v>5308</v>
      </c>
      <c r="D798" s="662" t="s">
        <v>5434</v>
      </c>
      <c r="E798" s="662" t="s">
        <v>5435</v>
      </c>
      <c r="F798" s="665"/>
      <c r="G798" s="665"/>
      <c r="H798" s="665"/>
      <c r="I798" s="665"/>
      <c r="J798" s="665">
        <v>1</v>
      </c>
      <c r="K798" s="665">
        <v>1121</v>
      </c>
      <c r="L798" s="665"/>
      <c r="M798" s="665">
        <v>1121</v>
      </c>
      <c r="N798" s="665">
        <v>2</v>
      </c>
      <c r="O798" s="665">
        <v>2272</v>
      </c>
      <c r="P798" s="678"/>
      <c r="Q798" s="666">
        <v>1136</v>
      </c>
    </row>
    <row r="799" spans="1:17" ht="14.4" customHeight="1" x14ac:dyDescent="0.3">
      <c r="A799" s="661" t="s">
        <v>6134</v>
      </c>
      <c r="B799" s="662" t="s">
        <v>5546</v>
      </c>
      <c r="C799" s="662" t="s">
        <v>5308</v>
      </c>
      <c r="D799" s="662" t="s">
        <v>5530</v>
      </c>
      <c r="E799" s="662" t="s">
        <v>5531</v>
      </c>
      <c r="F799" s="665"/>
      <c r="G799" s="665"/>
      <c r="H799" s="665"/>
      <c r="I799" s="665"/>
      <c r="J799" s="665"/>
      <c r="K799" s="665"/>
      <c r="L799" s="665"/>
      <c r="M799" s="665"/>
      <c r="N799" s="665">
        <v>1</v>
      </c>
      <c r="O799" s="665">
        <v>265</v>
      </c>
      <c r="P799" s="678"/>
      <c r="Q799" s="666">
        <v>265</v>
      </c>
    </row>
    <row r="800" spans="1:17" ht="14.4" customHeight="1" x14ac:dyDescent="0.3">
      <c r="A800" s="661" t="s">
        <v>6134</v>
      </c>
      <c r="B800" s="662" t="s">
        <v>5546</v>
      </c>
      <c r="C800" s="662" t="s">
        <v>5308</v>
      </c>
      <c r="D800" s="662" t="s">
        <v>5553</v>
      </c>
      <c r="E800" s="662" t="s">
        <v>5554</v>
      </c>
      <c r="F800" s="665"/>
      <c r="G800" s="665"/>
      <c r="H800" s="665"/>
      <c r="I800" s="665"/>
      <c r="J800" s="665">
        <v>1</v>
      </c>
      <c r="K800" s="665">
        <v>5580</v>
      </c>
      <c r="L800" s="665"/>
      <c r="M800" s="665">
        <v>5580</v>
      </c>
      <c r="N800" s="665"/>
      <c r="O800" s="665"/>
      <c r="P800" s="678"/>
      <c r="Q800" s="666"/>
    </row>
    <row r="801" spans="1:17" ht="14.4" customHeight="1" x14ac:dyDescent="0.3">
      <c r="A801" s="661" t="s">
        <v>6134</v>
      </c>
      <c r="B801" s="662" t="s">
        <v>5546</v>
      </c>
      <c r="C801" s="662" t="s">
        <v>5308</v>
      </c>
      <c r="D801" s="662" t="s">
        <v>5506</v>
      </c>
      <c r="E801" s="662" t="s">
        <v>5507</v>
      </c>
      <c r="F801" s="665"/>
      <c r="G801" s="665"/>
      <c r="H801" s="665"/>
      <c r="I801" s="665"/>
      <c r="J801" s="665"/>
      <c r="K801" s="665"/>
      <c r="L801" s="665"/>
      <c r="M801" s="665"/>
      <c r="N801" s="665">
        <v>2</v>
      </c>
      <c r="O801" s="665">
        <v>972</v>
      </c>
      <c r="P801" s="678"/>
      <c r="Q801" s="666">
        <v>486</v>
      </c>
    </row>
    <row r="802" spans="1:17" ht="14.4" customHeight="1" x14ac:dyDescent="0.3">
      <c r="A802" s="661" t="s">
        <v>6135</v>
      </c>
      <c r="B802" s="662" t="s">
        <v>5311</v>
      </c>
      <c r="C802" s="662" t="s">
        <v>5308</v>
      </c>
      <c r="D802" s="662" t="s">
        <v>5309</v>
      </c>
      <c r="E802" s="662" t="s">
        <v>5310</v>
      </c>
      <c r="F802" s="665">
        <v>2</v>
      </c>
      <c r="G802" s="665">
        <v>68</v>
      </c>
      <c r="H802" s="665">
        <v>1</v>
      </c>
      <c r="I802" s="665">
        <v>34</v>
      </c>
      <c r="J802" s="665">
        <v>7</v>
      </c>
      <c r="K802" s="665">
        <v>245</v>
      </c>
      <c r="L802" s="665">
        <v>3.6029411764705883</v>
      </c>
      <c r="M802" s="665">
        <v>35</v>
      </c>
      <c r="N802" s="665">
        <v>3</v>
      </c>
      <c r="O802" s="665">
        <v>111</v>
      </c>
      <c r="P802" s="678">
        <v>1.6323529411764706</v>
      </c>
      <c r="Q802" s="666">
        <v>37</v>
      </c>
    </row>
    <row r="803" spans="1:17" ht="14.4" customHeight="1" x14ac:dyDescent="0.3">
      <c r="A803" s="661" t="s">
        <v>6135</v>
      </c>
      <c r="B803" s="662" t="s">
        <v>5311</v>
      </c>
      <c r="C803" s="662" t="s">
        <v>5308</v>
      </c>
      <c r="D803" s="662" t="s">
        <v>5406</v>
      </c>
      <c r="E803" s="662" t="s">
        <v>5407</v>
      </c>
      <c r="F803" s="665"/>
      <c r="G803" s="665"/>
      <c r="H803" s="665"/>
      <c r="I803" s="665"/>
      <c r="J803" s="665">
        <v>2</v>
      </c>
      <c r="K803" s="665">
        <v>470</v>
      </c>
      <c r="L803" s="665"/>
      <c r="M803" s="665">
        <v>235</v>
      </c>
      <c r="N803" s="665">
        <v>1</v>
      </c>
      <c r="O803" s="665">
        <v>251</v>
      </c>
      <c r="P803" s="678"/>
      <c r="Q803" s="666">
        <v>251</v>
      </c>
    </row>
    <row r="804" spans="1:17" ht="14.4" customHeight="1" x14ac:dyDescent="0.3">
      <c r="A804" s="661" t="s">
        <v>6135</v>
      </c>
      <c r="B804" s="662" t="s">
        <v>5311</v>
      </c>
      <c r="C804" s="662" t="s">
        <v>5308</v>
      </c>
      <c r="D804" s="662" t="s">
        <v>5408</v>
      </c>
      <c r="E804" s="662" t="s">
        <v>5409</v>
      </c>
      <c r="F804" s="665"/>
      <c r="G804" s="665"/>
      <c r="H804" s="665"/>
      <c r="I804" s="665"/>
      <c r="J804" s="665">
        <v>1</v>
      </c>
      <c r="K804" s="665">
        <v>118</v>
      </c>
      <c r="L804" s="665"/>
      <c r="M804" s="665">
        <v>118</v>
      </c>
      <c r="N804" s="665">
        <v>2</v>
      </c>
      <c r="O804" s="665">
        <v>252</v>
      </c>
      <c r="P804" s="678"/>
      <c r="Q804" s="666">
        <v>126</v>
      </c>
    </row>
    <row r="805" spans="1:17" ht="14.4" customHeight="1" x14ac:dyDescent="0.3">
      <c r="A805" s="661" t="s">
        <v>6135</v>
      </c>
      <c r="B805" s="662" t="s">
        <v>5311</v>
      </c>
      <c r="C805" s="662" t="s">
        <v>5308</v>
      </c>
      <c r="D805" s="662" t="s">
        <v>5472</v>
      </c>
      <c r="E805" s="662" t="s">
        <v>5473</v>
      </c>
      <c r="F805" s="665"/>
      <c r="G805" s="665"/>
      <c r="H805" s="665"/>
      <c r="I805" s="665"/>
      <c r="J805" s="665">
        <v>2</v>
      </c>
      <c r="K805" s="665">
        <v>1166</v>
      </c>
      <c r="L805" s="665"/>
      <c r="M805" s="665">
        <v>583</v>
      </c>
      <c r="N805" s="665"/>
      <c r="O805" s="665"/>
      <c r="P805" s="678"/>
      <c r="Q805" s="666"/>
    </row>
    <row r="806" spans="1:17" ht="14.4" customHeight="1" x14ac:dyDescent="0.3">
      <c r="A806" s="661" t="s">
        <v>6135</v>
      </c>
      <c r="B806" s="662" t="s">
        <v>5311</v>
      </c>
      <c r="C806" s="662" t="s">
        <v>5308</v>
      </c>
      <c r="D806" s="662" t="s">
        <v>5502</v>
      </c>
      <c r="E806" s="662" t="s">
        <v>5503</v>
      </c>
      <c r="F806" s="665"/>
      <c r="G806" s="665"/>
      <c r="H806" s="665"/>
      <c r="I806" s="665"/>
      <c r="J806" s="665">
        <v>1</v>
      </c>
      <c r="K806" s="665">
        <v>1402</v>
      </c>
      <c r="L806" s="665"/>
      <c r="M806" s="665">
        <v>1402</v>
      </c>
      <c r="N806" s="665"/>
      <c r="O806" s="665"/>
      <c r="P806" s="678"/>
      <c r="Q806" s="666"/>
    </row>
    <row r="807" spans="1:17" ht="14.4" customHeight="1" x14ac:dyDescent="0.3">
      <c r="A807" s="661" t="s">
        <v>6135</v>
      </c>
      <c r="B807" s="662" t="s">
        <v>5311</v>
      </c>
      <c r="C807" s="662" t="s">
        <v>5308</v>
      </c>
      <c r="D807" s="662" t="s">
        <v>5504</v>
      </c>
      <c r="E807" s="662" t="s">
        <v>5505</v>
      </c>
      <c r="F807" s="665"/>
      <c r="G807" s="665"/>
      <c r="H807" s="665"/>
      <c r="I807" s="665"/>
      <c r="J807" s="665">
        <v>1</v>
      </c>
      <c r="K807" s="665">
        <v>358</v>
      </c>
      <c r="L807" s="665"/>
      <c r="M807" s="665">
        <v>358</v>
      </c>
      <c r="N807" s="665"/>
      <c r="O807" s="665"/>
      <c r="P807" s="678"/>
      <c r="Q807" s="666"/>
    </row>
    <row r="808" spans="1:17" ht="14.4" customHeight="1" x14ac:dyDescent="0.3">
      <c r="A808" s="661" t="s">
        <v>6136</v>
      </c>
      <c r="B808" s="662" t="s">
        <v>5311</v>
      </c>
      <c r="C808" s="662" t="s">
        <v>5312</v>
      </c>
      <c r="D808" s="662" t="s">
        <v>5324</v>
      </c>
      <c r="E808" s="662" t="s">
        <v>2343</v>
      </c>
      <c r="F808" s="665">
        <v>0.1</v>
      </c>
      <c r="G808" s="665">
        <v>546.08000000000004</v>
      </c>
      <c r="H808" s="665">
        <v>1</v>
      </c>
      <c r="I808" s="665">
        <v>5460.8</v>
      </c>
      <c r="J808" s="665">
        <v>0.2</v>
      </c>
      <c r="K808" s="665">
        <v>885.4</v>
      </c>
      <c r="L808" s="665">
        <v>1.6213741576325811</v>
      </c>
      <c r="M808" s="665">
        <v>4427</v>
      </c>
      <c r="N808" s="665">
        <v>0.4</v>
      </c>
      <c r="O808" s="665">
        <v>1806.98</v>
      </c>
      <c r="P808" s="678">
        <v>3.309002343978904</v>
      </c>
      <c r="Q808" s="666">
        <v>4517.45</v>
      </c>
    </row>
    <row r="809" spans="1:17" ht="14.4" customHeight="1" x14ac:dyDescent="0.3">
      <c r="A809" s="661" t="s">
        <v>6136</v>
      </c>
      <c r="B809" s="662" t="s">
        <v>5311</v>
      </c>
      <c r="C809" s="662" t="s">
        <v>5341</v>
      </c>
      <c r="D809" s="662" t="s">
        <v>5344</v>
      </c>
      <c r="E809" s="662" t="s">
        <v>5345</v>
      </c>
      <c r="F809" s="665">
        <v>1</v>
      </c>
      <c r="G809" s="665">
        <v>2625.11</v>
      </c>
      <c r="H809" s="665">
        <v>1</v>
      </c>
      <c r="I809" s="665">
        <v>2625.11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6136</v>
      </c>
      <c r="B810" s="662" t="s">
        <v>5311</v>
      </c>
      <c r="C810" s="662" t="s">
        <v>5341</v>
      </c>
      <c r="D810" s="662" t="s">
        <v>5360</v>
      </c>
      <c r="E810" s="662" t="s">
        <v>5361</v>
      </c>
      <c r="F810" s="665">
        <v>1</v>
      </c>
      <c r="G810" s="665">
        <v>408.74</v>
      </c>
      <c r="H810" s="665">
        <v>1</v>
      </c>
      <c r="I810" s="665">
        <v>408.74</v>
      </c>
      <c r="J810" s="665">
        <v>2</v>
      </c>
      <c r="K810" s="665">
        <v>817.48</v>
      </c>
      <c r="L810" s="665">
        <v>2</v>
      </c>
      <c r="M810" s="665">
        <v>408.74</v>
      </c>
      <c r="N810" s="665"/>
      <c r="O810" s="665"/>
      <c r="P810" s="678"/>
      <c r="Q810" s="666"/>
    </row>
    <row r="811" spans="1:17" ht="14.4" customHeight="1" x14ac:dyDescent="0.3">
      <c r="A811" s="661" t="s">
        <v>6136</v>
      </c>
      <c r="B811" s="662" t="s">
        <v>5311</v>
      </c>
      <c r="C811" s="662" t="s">
        <v>5341</v>
      </c>
      <c r="D811" s="662" t="s">
        <v>5362</v>
      </c>
      <c r="E811" s="662" t="s">
        <v>5363</v>
      </c>
      <c r="F811" s="665"/>
      <c r="G811" s="665"/>
      <c r="H811" s="665"/>
      <c r="I811" s="665"/>
      <c r="J811" s="665">
        <v>1</v>
      </c>
      <c r="K811" s="665">
        <v>202.4</v>
      </c>
      <c r="L811" s="665"/>
      <c r="M811" s="665">
        <v>202.4</v>
      </c>
      <c r="N811" s="665">
        <v>1</v>
      </c>
      <c r="O811" s="665">
        <v>202.4</v>
      </c>
      <c r="P811" s="678"/>
      <c r="Q811" s="666">
        <v>202.4</v>
      </c>
    </row>
    <row r="812" spans="1:17" ht="14.4" customHeight="1" x14ac:dyDescent="0.3">
      <c r="A812" s="661" t="s">
        <v>6136</v>
      </c>
      <c r="B812" s="662" t="s">
        <v>5311</v>
      </c>
      <c r="C812" s="662" t="s">
        <v>5341</v>
      </c>
      <c r="D812" s="662" t="s">
        <v>5366</v>
      </c>
      <c r="E812" s="662" t="s">
        <v>5367</v>
      </c>
      <c r="F812" s="665"/>
      <c r="G812" s="665"/>
      <c r="H812" s="665"/>
      <c r="I812" s="665"/>
      <c r="J812" s="665">
        <v>1</v>
      </c>
      <c r="K812" s="665">
        <v>1665</v>
      </c>
      <c r="L812" s="665"/>
      <c r="M812" s="665">
        <v>1665</v>
      </c>
      <c r="N812" s="665"/>
      <c r="O812" s="665"/>
      <c r="P812" s="678"/>
      <c r="Q812" s="666"/>
    </row>
    <row r="813" spans="1:17" ht="14.4" customHeight="1" x14ac:dyDescent="0.3">
      <c r="A813" s="661" t="s">
        <v>6136</v>
      </c>
      <c r="B813" s="662" t="s">
        <v>5311</v>
      </c>
      <c r="C813" s="662" t="s">
        <v>5341</v>
      </c>
      <c r="D813" s="662" t="s">
        <v>5368</v>
      </c>
      <c r="E813" s="662" t="s">
        <v>5369</v>
      </c>
      <c r="F813" s="665"/>
      <c r="G813" s="665"/>
      <c r="H813" s="665"/>
      <c r="I813" s="665"/>
      <c r="J813" s="665"/>
      <c r="K813" s="665"/>
      <c r="L813" s="665"/>
      <c r="M813" s="665"/>
      <c r="N813" s="665">
        <v>1</v>
      </c>
      <c r="O813" s="665">
        <v>2436</v>
      </c>
      <c r="P813" s="678"/>
      <c r="Q813" s="666">
        <v>2436</v>
      </c>
    </row>
    <row r="814" spans="1:17" ht="14.4" customHeight="1" x14ac:dyDescent="0.3">
      <c r="A814" s="661" t="s">
        <v>6136</v>
      </c>
      <c r="B814" s="662" t="s">
        <v>5311</v>
      </c>
      <c r="C814" s="662" t="s">
        <v>5341</v>
      </c>
      <c r="D814" s="662" t="s">
        <v>5370</v>
      </c>
      <c r="E814" s="662" t="s">
        <v>5371</v>
      </c>
      <c r="F814" s="665">
        <v>1</v>
      </c>
      <c r="G814" s="665">
        <v>740</v>
      </c>
      <c r="H814" s="665">
        <v>1</v>
      </c>
      <c r="I814" s="665">
        <v>740</v>
      </c>
      <c r="J814" s="665">
        <v>3</v>
      </c>
      <c r="K814" s="665">
        <v>2220</v>
      </c>
      <c r="L814" s="665">
        <v>3</v>
      </c>
      <c r="M814" s="665">
        <v>740</v>
      </c>
      <c r="N814" s="665">
        <v>1</v>
      </c>
      <c r="O814" s="665">
        <v>740</v>
      </c>
      <c r="P814" s="678">
        <v>1</v>
      </c>
      <c r="Q814" s="666">
        <v>740</v>
      </c>
    </row>
    <row r="815" spans="1:17" ht="14.4" customHeight="1" x14ac:dyDescent="0.3">
      <c r="A815" s="661" t="s">
        <v>6136</v>
      </c>
      <c r="B815" s="662" t="s">
        <v>5311</v>
      </c>
      <c r="C815" s="662" t="s">
        <v>5341</v>
      </c>
      <c r="D815" s="662" t="s">
        <v>5376</v>
      </c>
      <c r="E815" s="662" t="s">
        <v>5377</v>
      </c>
      <c r="F815" s="665">
        <v>1</v>
      </c>
      <c r="G815" s="665">
        <v>1396.5</v>
      </c>
      <c r="H815" s="665">
        <v>1</v>
      </c>
      <c r="I815" s="665">
        <v>1396.5</v>
      </c>
      <c r="J815" s="665">
        <v>1</v>
      </c>
      <c r="K815" s="665">
        <v>1396.5</v>
      </c>
      <c r="L815" s="665">
        <v>1</v>
      </c>
      <c r="M815" s="665">
        <v>1396.5</v>
      </c>
      <c r="N815" s="665">
        <v>1</v>
      </c>
      <c r="O815" s="665">
        <v>1396.5</v>
      </c>
      <c r="P815" s="678">
        <v>1</v>
      </c>
      <c r="Q815" s="666">
        <v>1396.5</v>
      </c>
    </row>
    <row r="816" spans="1:17" ht="14.4" customHeight="1" x14ac:dyDescent="0.3">
      <c r="A816" s="661" t="s">
        <v>6136</v>
      </c>
      <c r="B816" s="662" t="s">
        <v>5311</v>
      </c>
      <c r="C816" s="662" t="s">
        <v>5341</v>
      </c>
      <c r="D816" s="662" t="s">
        <v>5378</v>
      </c>
      <c r="E816" s="662" t="s">
        <v>5379</v>
      </c>
      <c r="F816" s="665"/>
      <c r="G816" s="665"/>
      <c r="H816" s="665"/>
      <c r="I816" s="665"/>
      <c r="J816" s="665"/>
      <c r="K816" s="665"/>
      <c r="L816" s="665"/>
      <c r="M816" s="665"/>
      <c r="N816" s="665">
        <v>2</v>
      </c>
      <c r="O816" s="665">
        <v>3395.12</v>
      </c>
      <c r="P816" s="678"/>
      <c r="Q816" s="666">
        <v>1697.56</v>
      </c>
    </row>
    <row r="817" spans="1:17" ht="14.4" customHeight="1" x14ac:dyDescent="0.3">
      <c r="A817" s="661" t="s">
        <v>6136</v>
      </c>
      <c r="B817" s="662" t="s">
        <v>5311</v>
      </c>
      <c r="C817" s="662" t="s">
        <v>5308</v>
      </c>
      <c r="D817" s="662" t="s">
        <v>5309</v>
      </c>
      <c r="E817" s="662" t="s">
        <v>5310</v>
      </c>
      <c r="F817" s="665">
        <v>8</v>
      </c>
      <c r="G817" s="665">
        <v>280</v>
      </c>
      <c r="H817" s="665">
        <v>1</v>
      </c>
      <c r="I817" s="665">
        <v>35</v>
      </c>
      <c r="J817" s="665">
        <v>11</v>
      </c>
      <c r="K817" s="665">
        <v>385</v>
      </c>
      <c r="L817" s="665">
        <v>1.375</v>
      </c>
      <c r="M817" s="665">
        <v>35</v>
      </c>
      <c r="N817" s="665">
        <v>6</v>
      </c>
      <c r="O817" s="665">
        <v>222</v>
      </c>
      <c r="P817" s="678">
        <v>0.79285714285714282</v>
      </c>
      <c r="Q817" s="666">
        <v>37</v>
      </c>
    </row>
    <row r="818" spans="1:17" ht="14.4" customHeight="1" x14ac:dyDescent="0.3">
      <c r="A818" s="661" t="s">
        <v>6136</v>
      </c>
      <c r="B818" s="662" t="s">
        <v>5311</v>
      </c>
      <c r="C818" s="662" t="s">
        <v>5308</v>
      </c>
      <c r="D818" s="662" t="s">
        <v>5406</v>
      </c>
      <c r="E818" s="662" t="s">
        <v>5407</v>
      </c>
      <c r="F818" s="665">
        <v>1</v>
      </c>
      <c r="G818" s="665">
        <v>234</v>
      </c>
      <c r="H818" s="665">
        <v>1</v>
      </c>
      <c r="I818" s="665">
        <v>234</v>
      </c>
      <c r="J818" s="665">
        <v>3</v>
      </c>
      <c r="K818" s="665">
        <v>705</v>
      </c>
      <c r="L818" s="665">
        <v>3.0128205128205128</v>
      </c>
      <c r="M818" s="665">
        <v>235</v>
      </c>
      <c r="N818" s="665">
        <v>1</v>
      </c>
      <c r="O818" s="665">
        <v>251</v>
      </c>
      <c r="P818" s="678">
        <v>1.0726495726495726</v>
      </c>
      <c r="Q818" s="666">
        <v>251</v>
      </c>
    </row>
    <row r="819" spans="1:17" ht="14.4" customHeight="1" x14ac:dyDescent="0.3">
      <c r="A819" s="661" t="s">
        <v>6136</v>
      </c>
      <c r="B819" s="662" t="s">
        <v>5311</v>
      </c>
      <c r="C819" s="662" t="s">
        <v>5308</v>
      </c>
      <c r="D819" s="662" t="s">
        <v>5408</v>
      </c>
      <c r="E819" s="662" t="s">
        <v>5409</v>
      </c>
      <c r="F819" s="665">
        <v>76</v>
      </c>
      <c r="G819" s="665">
        <v>8966</v>
      </c>
      <c r="H819" s="665">
        <v>1</v>
      </c>
      <c r="I819" s="665">
        <v>117.97368421052632</v>
      </c>
      <c r="J819" s="665">
        <v>62</v>
      </c>
      <c r="K819" s="665">
        <v>7316</v>
      </c>
      <c r="L819" s="665">
        <v>0.81597144769127816</v>
      </c>
      <c r="M819" s="665">
        <v>118</v>
      </c>
      <c r="N819" s="665">
        <v>29</v>
      </c>
      <c r="O819" s="665">
        <v>3654</v>
      </c>
      <c r="P819" s="678">
        <v>0.40753959402186035</v>
      </c>
      <c r="Q819" s="666">
        <v>126</v>
      </c>
    </row>
    <row r="820" spans="1:17" ht="14.4" customHeight="1" x14ac:dyDescent="0.3">
      <c r="A820" s="661" t="s">
        <v>6136</v>
      </c>
      <c r="B820" s="662" t="s">
        <v>5311</v>
      </c>
      <c r="C820" s="662" t="s">
        <v>5308</v>
      </c>
      <c r="D820" s="662" t="s">
        <v>5428</v>
      </c>
      <c r="E820" s="662" t="s">
        <v>5429</v>
      </c>
      <c r="F820" s="665"/>
      <c r="G820" s="665"/>
      <c r="H820" s="665"/>
      <c r="I820" s="665"/>
      <c r="J820" s="665">
        <v>1</v>
      </c>
      <c r="K820" s="665">
        <v>1168</v>
      </c>
      <c r="L820" s="665"/>
      <c r="M820" s="665">
        <v>1168</v>
      </c>
      <c r="N820" s="665"/>
      <c r="O820" s="665"/>
      <c r="P820" s="678"/>
      <c r="Q820" s="666"/>
    </row>
    <row r="821" spans="1:17" ht="14.4" customHeight="1" x14ac:dyDescent="0.3">
      <c r="A821" s="661" t="s">
        <v>6136</v>
      </c>
      <c r="B821" s="662" t="s">
        <v>5311</v>
      </c>
      <c r="C821" s="662" t="s">
        <v>5308</v>
      </c>
      <c r="D821" s="662" t="s">
        <v>5438</v>
      </c>
      <c r="E821" s="662" t="s">
        <v>5439</v>
      </c>
      <c r="F821" s="665">
        <v>66</v>
      </c>
      <c r="G821" s="665">
        <v>0</v>
      </c>
      <c r="H821" s="665"/>
      <c r="I821" s="665">
        <v>0</v>
      </c>
      <c r="J821" s="665"/>
      <c r="K821" s="665"/>
      <c r="L821" s="665"/>
      <c r="M821" s="665"/>
      <c r="N821" s="665"/>
      <c r="O821" s="665"/>
      <c r="P821" s="678"/>
      <c r="Q821" s="666"/>
    </row>
    <row r="822" spans="1:17" ht="14.4" customHeight="1" x14ac:dyDescent="0.3">
      <c r="A822" s="661" t="s">
        <v>6136</v>
      </c>
      <c r="B822" s="662" t="s">
        <v>5311</v>
      </c>
      <c r="C822" s="662" t="s">
        <v>5308</v>
      </c>
      <c r="D822" s="662" t="s">
        <v>5442</v>
      </c>
      <c r="E822" s="662" t="s">
        <v>5443</v>
      </c>
      <c r="F822" s="665"/>
      <c r="G822" s="665"/>
      <c r="H822" s="665"/>
      <c r="I822" s="665"/>
      <c r="J822" s="665">
        <v>2</v>
      </c>
      <c r="K822" s="665">
        <v>66.66</v>
      </c>
      <c r="L822" s="665"/>
      <c r="M822" s="665">
        <v>33.33</v>
      </c>
      <c r="N822" s="665"/>
      <c r="O822" s="665"/>
      <c r="P822" s="678"/>
      <c r="Q822" s="666"/>
    </row>
    <row r="823" spans="1:17" ht="14.4" customHeight="1" x14ac:dyDescent="0.3">
      <c r="A823" s="661" t="s">
        <v>6136</v>
      </c>
      <c r="B823" s="662" t="s">
        <v>5311</v>
      </c>
      <c r="C823" s="662" t="s">
        <v>5308</v>
      </c>
      <c r="D823" s="662" t="s">
        <v>5446</v>
      </c>
      <c r="E823" s="662" t="s">
        <v>5447</v>
      </c>
      <c r="F823" s="665">
        <v>2</v>
      </c>
      <c r="G823" s="665">
        <v>488</v>
      </c>
      <c r="H823" s="665">
        <v>1</v>
      </c>
      <c r="I823" s="665">
        <v>244</v>
      </c>
      <c r="J823" s="665">
        <v>2</v>
      </c>
      <c r="K823" s="665">
        <v>494</v>
      </c>
      <c r="L823" s="665">
        <v>1.0122950819672132</v>
      </c>
      <c r="M823" s="665">
        <v>247</v>
      </c>
      <c r="N823" s="665">
        <v>3</v>
      </c>
      <c r="O823" s="665">
        <v>777</v>
      </c>
      <c r="P823" s="678">
        <v>1.5922131147540983</v>
      </c>
      <c r="Q823" s="666">
        <v>259</v>
      </c>
    </row>
    <row r="824" spans="1:17" ht="14.4" customHeight="1" x14ac:dyDescent="0.3">
      <c r="A824" s="661" t="s">
        <v>6136</v>
      </c>
      <c r="B824" s="662" t="s">
        <v>5311</v>
      </c>
      <c r="C824" s="662" t="s">
        <v>5308</v>
      </c>
      <c r="D824" s="662" t="s">
        <v>5472</v>
      </c>
      <c r="E824" s="662" t="s">
        <v>5473</v>
      </c>
      <c r="F824" s="665">
        <v>2</v>
      </c>
      <c r="G824" s="665">
        <v>1160</v>
      </c>
      <c r="H824" s="665">
        <v>1</v>
      </c>
      <c r="I824" s="665">
        <v>580</v>
      </c>
      <c r="J824" s="665">
        <v>3</v>
      </c>
      <c r="K824" s="665">
        <v>1749</v>
      </c>
      <c r="L824" s="665">
        <v>1.5077586206896552</v>
      </c>
      <c r="M824" s="665">
        <v>583</v>
      </c>
      <c r="N824" s="665">
        <v>2</v>
      </c>
      <c r="O824" s="665">
        <v>1182</v>
      </c>
      <c r="P824" s="678">
        <v>1.0189655172413794</v>
      </c>
      <c r="Q824" s="666">
        <v>591</v>
      </c>
    </row>
    <row r="825" spans="1:17" ht="14.4" customHeight="1" x14ac:dyDescent="0.3">
      <c r="A825" s="661" t="s">
        <v>6136</v>
      </c>
      <c r="B825" s="662" t="s">
        <v>5311</v>
      </c>
      <c r="C825" s="662" t="s">
        <v>5308</v>
      </c>
      <c r="D825" s="662" t="s">
        <v>5474</v>
      </c>
      <c r="E825" s="662" t="s">
        <v>5475</v>
      </c>
      <c r="F825" s="665">
        <v>1</v>
      </c>
      <c r="G825" s="665">
        <v>756</v>
      </c>
      <c r="H825" s="665">
        <v>1</v>
      </c>
      <c r="I825" s="665">
        <v>756</v>
      </c>
      <c r="J825" s="665">
        <v>6</v>
      </c>
      <c r="K825" s="665">
        <v>4554</v>
      </c>
      <c r="L825" s="665">
        <v>6.0238095238095237</v>
      </c>
      <c r="M825" s="665">
        <v>759</v>
      </c>
      <c r="N825" s="665">
        <v>4</v>
      </c>
      <c r="O825" s="665">
        <v>3068</v>
      </c>
      <c r="P825" s="678">
        <v>4.0582010582010586</v>
      </c>
      <c r="Q825" s="666">
        <v>767</v>
      </c>
    </row>
    <row r="826" spans="1:17" ht="14.4" customHeight="1" x14ac:dyDescent="0.3">
      <c r="A826" s="661" t="s">
        <v>6136</v>
      </c>
      <c r="B826" s="662" t="s">
        <v>5311</v>
      </c>
      <c r="C826" s="662" t="s">
        <v>5308</v>
      </c>
      <c r="D826" s="662" t="s">
        <v>5484</v>
      </c>
      <c r="E826" s="662" t="s">
        <v>5485</v>
      </c>
      <c r="F826" s="665"/>
      <c r="G826" s="665"/>
      <c r="H826" s="665"/>
      <c r="I826" s="665"/>
      <c r="J826" s="665"/>
      <c r="K826" s="665"/>
      <c r="L826" s="665"/>
      <c r="M826" s="665"/>
      <c r="N826" s="665">
        <v>3</v>
      </c>
      <c r="O826" s="665">
        <v>366</v>
      </c>
      <c r="P826" s="678"/>
      <c r="Q826" s="666">
        <v>122</v>
      </c>
    </row>
    <row r="827" spans="1:17" ht="14.4" customHeight="1" x14ac:dyDescent="0.3">
      <c r="A827" s="661" t="s">
        <v>6136</v>
      </c>
      <c r="B827" s="662" t="s">
        <v>5311</v>
      </c>
      <c r="C827" s="662" t="s">
        <v>5308</v>
      </c>
      <c r="D827" s="662" t="s">
        <v>5500</v>
      </c>
      <c r="E827" s="662" t="s">
        <v>5501</v>
      </c>
      <c r="F827" s="665"/>
      <c r="G827" s="665"/>
      <c r="H827" s="665"/>
      <c r="I827" s="665"/>
      <c r="J827" s="665"/>
      <c r="K827" s="665"/>
      <c r="L827" s="665"/>
      <c r="M827" s="665"/>
      <c r="N827" s="665">
        <v>3</v>
      </c>
      <c r="O827" s="665">
        <v>1116</v>
      </c>
      <c r="P827" s="678"/>
      <c r="Q827" s="666">
        <v>372</v>
      </c>
    </row>
    <row r="828" spans="1:17" ht="14.4" customHeight="1" x14ac:dyDescent="0.3">
      <c r="A828" s="661" t="s">
        <v>6136</v>
      </c>
      <c r="B828" s="662" t="s">
        <v>5311</v>
      </c>
      <c r="C828" s="662" t="s">
        <v>5308</v>
      </c>
      <c r="D828" s="662" t="s">
        <v>5504</v>
      </c>
      <c r="E828" s="662" t="s">
        <v>5505</v>
      </c>
      <c r="F828" s="665">
        <v>1</v>
      </c>
      <c r="G828" s="665">
        <v>357</v>
      </c>
      <c r="H828" s="665">
        <v>1</v>
      </c>
      <c r="I828" s="665">
        <v>357</v>
      </c>
      <c r="J828" s="665"/>
      <c r="K828" s="665"/>
      <c r="L828" s="665"/>
      <c r="M828" s="665"/>
      <c r="N828" s="665">
        <v>4</v>
      </c>
      <c r="O828" s="665">
        <v>1448</v>
      </c>
      <c r="P828" s="678">
        <v>4.0560224089635852</v>
      </c>
      <c r="Q828" s="666">
        <v>362</v>
      </c>
    </row>
    <row r="829" spans="1:17" ht="14.4" customHeight="1" x14ac:dyDescent="0.3">
      <c r="A829" s="661" t="s">
        <v>6136</v>
      </c>
      <c r="B829" s="662" t="s">
        <v>5543</v>
      </c>
      <c r="C829" s="662" t="s">
        <v>5308</v>
      </c>
      <c r="D829" s="662" t="s">
        <v>5697</v>
      </c>
      <c r="E829" s="662" t="s">
        <v>5698</v>
      </c>
      <c r="F829" s="665">
        <v>1</v>
      </c>
      <c r="G829" s="665">
        <v>102694.44</v>
      </c>
      <c r="H829" s="665">
        <v>1</v>
      </c>
      <c r="I829" s="665">
        <v>102694.44</v>
      </c>
      <c r="J829" s="665">
        <v>1</v>
      </c>
      <c r="K829" s="665">
        <v>77666.67</v>
      </c>
      <c r="L829" s="665">
        <v>0.75628894806768499</v>
      </c>
      <c r="M829" s="665">
        <v>77666.67</v>
      </c>
      <c r="N829" s="665">
        <v>2</v>
      </c>
      <c r="O829" s="665">
        <v>155555.56</v>
      </c>
      <c r="P829" s="678">
        <v>1.5147417912790604</v>
      </c>
      <c r="Q829" s="666">
        <v>77777.78</v>
      </c>
    </row>
    <row r="830" spans="1:17" ht="14.4" customHeight="1" x14ac:dyDescent="0.3">
      <c r="A830" s="661" t="s">
        <v>6136</v>
      </c>
      <c r="B830" s="662" t="s">
        <v>5546</v>
      </c>
      <c r="C830" s="662" t="s">
        <v>5312</v>
      </c>
      <c r="D830" s="662" t="s">
        <v>5324</v>
      </c>
      <c r="E830" s="662" t="s">
        <v>2343</v>
      </c>
      <c r="F830" s="665">
        <v>0.30000000000000004</v>
      </c>
      <c r="G830" s="665">
        <v>1638.2400000000002</v>
      </c>
      <c r="H830" s="665">
        <v>1</v>
      </c>
      <c r="I830" s="665">
        <v>5460.8</v>
      </c>
      <c r="J830" s="665">
        <v>0.2</v>
      </c>
      <c r="K830" s="665">
        <v>885.4</v>
      </c>
      <c r="L830" s="665">
        <v>0.54045805254419366</v>
      </c>
      <c r="M830" s="665">
        <v>4427</v>
      </c>
      <c r="N830" s="665"/>
      <c r="O830" s="665"/>
      <c r="P830" s="678"/>
      <c r="Q830" s="666"/>
    </row>
    <row r="831" spans="1:17" ht="14.4" customHeight="1" x14ac:dyDescent="0.3">
      <c r="A831" s="661" t="s">
        <v>6136</v>
      </c>
      <c r="B831" s="662" t="s">
        <v>5546</v>
      </c>
      <c r="C831" s="662" t="s">
        <v>5341</v>
      </c>
      <c r="D831" s="662" t="s">
        <v>5344</v>
      </c>
      <c r="E831" s="662" t="s">
        <v>5345</v>
      </c>
      <c r="F831" s="665">
        <v>1</v>
      </c>
      <c r="G831" s="665">
        <v>2625.11</v>
      </c>
      <c r="H831" s="665">
        <v>1</v>
      </c>
      <c r="I831" s="665">
        <v>2625.11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6136</v>
      </c>
      <c r="B832" s="662" t="s">
        <v>5546</v>
      </c>
      <c r="C832" s="662" t="s">
        <v>5341</v>
      </c>
      <c r="D832" s="662" t="s">
        <v>5356</v>
      </c>
      <c r="E832" s="662" t="s">
        <v>5357</v>
      </c>
      <c r="F832" s="665">
        <v>1</v>
      </c>
      <c r="G832" s="665">
        <v>901.64</v>
      </c>
      <c r="H832" s="665">
        <v>1</v>
      </c>
      <c r="I832" s="665">
        <v>901.64</v>
      </c>
      <c r="J832" s="665"/>
      <c r="K832" s="665"/>
      <c r="L832" s="665"/>
      <c r="M832" s="665"/>
      <c r="N832" s="665"/>
      <c r="O832" s="665"/>
      <c r="P832" s="678"/>
      <c r="Q832" s="666"/>
    </row>
    <row r="833" spans="1:17" ht="14.4" customHeight="1" x14ac:dyDescent="0.3">
      <c r="A833" s="661" t="s">
        <v>6136</v>
      </c>
      <c r="B833" s="662" t="s">
        <v>5546</v>
      </c>
      <c r="C833" s="662" t="s">
        <v>5341</v>
      </c>
      <c r="D833" s="662" t="s">
        <v>5376</v>
      </c>
      <c r="E833" s="662" t="s">
        <v>5377</v>
      </c>
      <c r="F833" s="665">
        <v>1</v>
      </c>
      <c r="G833" s="665">
        <v>1396.5</v>
      </c>
      <c r="H833" s="665">
        <v>1</v>
      </c>
      <c r="I833" s="665">
        <v>1396.5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6136</v>
      </c>
      <c r="B834" s="662" t="s">
        <v>5546</v>
      </c>
      <c r="C834" s="662" t="s">
        <v>5308</v>
      </c>
      <c r="D834" s="662" t="s">
        <v>5434</v>
      </c>
      <c r="E834" s="662" t="s">
        <v>5435</v>
      </c>
      <c r="F834" s="665">
        <v>2</v>
      </c>
      <c r="G834" s="665">
        <v>2238</v>
      </c>
      <c r="H834" s="665">
        <v>1</v>
      </c>
      <c r="I834" s="665">
        <v>1119</v>
      </c>
      <c r="J834" s="665"/>
      <c r="K834" s="665"/>
      <c r="L834" s="665"/>
      <c r="M834" s="665"/>
      <c r="N834" s="665">
        <v>1</v>
      </c>
      <c r="O834" s="665">
        <v>1136</v>
      </c>
      <c r="P834" s="678">
        <v>0.50759606791778378</v>
      </c>
      <c r="Q834" s="666">
        <v>1136</v>
      </c>
    </row>
    <row r="835" spans="1:17" ht="14.4" customHeight="1" x14ac:dyDescent="0.3">
      <c r="A835" s="661" t="s">
        <v>6136</v>
      </c>
      <c r="B835" s="662" t="s">
        <v>5546</v>
      </c>
      <c r="C835" s="662" t="s">
        <v>5308</v>
      </c>
      <c r="D835" s="662" t="s">
        <v>5530</v>
      </c>
      <c r="E835" s="662" t="s">
        <v>5531</v>
      </c>
      <c r="F835" s="665">
        <v>1</v>
      </c>
      <c r="G835" s="665">
        <v>258</v>
      </c>
      <c r="H835" s="665">
        <v>1</v>
      </c>
      <c r="I835" s="665">
        <v>258</v>
      </c>
      <c r="J835" s="665"/>
      <c r="K835" s="665"/>
      <c r="L835" s="665"/>
      <c r="M835" s="665"/>
      <c r="N835" s="665">
        <v>1</v>
      </c>
      <c r="O835" s="665">
        <v>265</v>
      </c>
      <c r="P835" s="678">
        <v>1.0271317829457365</v>
      </c>
      <c r="Q835" s="666">
        <v>265</v>
      </c>
    </row>
    <row r="836" spans="1:17" ht="14.4" customHeight="1" x14ac:dyDescent="0.3">
      <c r="A836" s="661" t="s">
        <v>6136</v>
      </c>
      <c r="B836" s="662" t="s">
        <v>5546</v>
      </c>
      <c r="C836" s="662" t="s">
        <v>5308</v>
      </c>
      <c r="D836" s="662" t="s">
        <v>6112</v>
      </c>
      <c r="E836" s="662" t="s">
        <v>6113</v>
      </c>
      <c r="F836" s="665">
        <v>1</v>
      </c>
      <c r="G836" s="665">
        <v>329</v>
      </c>
      <c r="H836" s="665">
        <v>1</v>
      </c>
      <c r="I836" s="665">
        <v>329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6136</v>
      </c>
      <c r="B837" s="662" t="s">
        <v>5546</v>
      </c>
      <c r="C837" s="662" t="s">
        <v>5308</v>
      </c>
      <c r="D837" s="662" t="s">
        <v>5553</v>
      </c>
      <c r="E837" s="662" t="s">
        <v>5554</v>
      </c>
      <c r="F837" s="665">
        <v>2</v>
      </c>
      <c r="G837" s="665">
        <v>11150</v>
      </c>
      <c r="H837" s="665">
        <v>1</v>
      </c>
      <c r="I837" s="665">
        <v>5575</v>
      </c>
      <c r="J837" s="665"/>
      <c r="K837" s="665"/>
      <c r="L837" s="665"/>
      <c r="M837" s="665"/>
      <c r="N837" s="665">
        <v>1</v>
      </c>
      <c r="O837" s="665">
        <v>5597</v>
      </c>
      <c r="P837" s="678">
        <v>0.50197309417040359</v>
      </c>
      <c r="Q837" s="666">
        <v>5597</v>
      </c>
    </row>
    <row r="838" spans="1:17" ht="14.4" customHeight="1" thickBot="1" x14ac:dyDescent="0.35">
      <c r="A838" s="667" t="s">
        <v>6136</v>
      </c>
      <c r="B838" s="668" t="s">
        <v>5546</v>
      </c>
      <c r="C838" s="668" t="s">
        <v>5308</v>
      </c>
      <c r="D838" s="668" t="s">
        <v>5506</v>
      </c>
      <c r="E838" s="668" t="s">
        <v>5507</v>
      </c>
      <c r="F838" s="671">
        <v>1</v>
      </c>
      <c r="G838" s="671">
        <v>477</v>
      </c>
      <c r="H838" s="671">
        <v>1</v>
      </c>
      <c r="I838" s="671">
        <v>477</v>
      </c>
      <c r="J838" s="671">
        <v>4</v>
      </c>
      <c r="K838" s="671">
        <v>1912</v>
      </c>
      <c r="L838" s="671">
        <v>4.0083857442348005</v>
      </c>
      <c r="M838" s="671">
        <v>478</v>
      </c>
      <c r="N838" s="671">
        <v>3</v>
      </c>
      <c r="O838" s="671">
        <v>1458</v>
      </c>
      <c r="P838" s="679">
        <v>3.0566037735849059</v>
      </c>
      <c r="Q838" s="672">
        <v>486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1047.8240000000001</v>
      </c>
      <c r="C5" s="114">
        <v>1109.06</v>
      </c>
      <c r="D5" s="114">
        <v>1096.1199999999999</v>
      </c>
      <c r="E5" s="131">
        <v>0.98833246172434308</v>
      </c>
      <c r="F5" s="132">
        <v>643</v>
      </c>
      <c r="G5" s="114">
        <v>689</v>
      </c>
      <c r="H5" s="114">
        <v>662</v>
      </c>
      <c r="I5" s="133">
        <v>0.96081277213352689</v>
      </c>
      <c r="J5" s="123"/>
      <c r="K5" s="123"/>
      <c r="L5" s="7">
        <f>D5-B5</f>
        <v>48.295999999999822</v>
      </c>
      <c r="M5" s="8">
        <f>H5-F5</f>
        <v>19</v>
      </c>
    </row>
    <row r="6" spans="1:13" ht="14.4" hidden="1" customHeight="1" outlineLevel="1" x14ac:dyDescent="0.3">
      <c r="A6" s="119" t="s">
        <v>169</v>
      </c>
      <c r="B6" s="122">
        <v>189.77600000000001</v>
      </c>
      <c r="C6" s="113">
        <v>269.608</v>
      </c>
      <c r="D6" s="113">
        <v>235.77</v>
      </c>
      <c r="E6" s="134">
        <v>0.8744918548411027</v>
      </c>
      <c r="F6" s="135">
        <v>152</v>
      </c>
      <c r="G6" s="113">
        <v>195</v>
      </c>
      <c r="H6" s="113">
        <v>180</v>
      </c>
      <c r="I6" s="136">
        <v>0.92307692307692313</v>
      </c>
      <c r="J6" s="123"/>
      <c r="K6" s="123"/>
      <c r="L6" s="5">
        <f t="shared" ref="L6:L11" si="0">D6-B6</f>
        <v>45.994</v>
      </c>
      <c r="M6" s="6">
        <f t="shared" ref="M6:M13" si="1">H6-F6</f>
        <v>28</v>
      </c>
    </row>
    <row r="7" spans="1:13" ht="14.4" hidden="1" customHeight="1" outlineLevel="1" x14ac:dyDescent="0.3">
      <c r="A7" s="119" t="s">
        <v>170</v>
      </c>
      <c r="B7" s="122">
        <v>515.59400000000005</v>
      </c>
      <c r="C7" s="113">
        <v>600.56500000000005</v>
      </c>
      <c r="D7" s="113">
        <v>578.64599999999996</v>
      </c>
      <c r="E7" s="134">
        <v>0.96350270162263851</v>
      </c>
      <c r="F7" s="135">
        <v>363</v>
      </c>
      <c r="G7" s="113">
        <v>392</v>
      </c>
      <c r="H7" s="113">
        <v>385</v>
      </c>
      <c r="I7" s="136">
        <v>0.9821428571428571</v>
      </c>
      <c r="J7" s="123"/>
      <c r="K7" s="123"/>
      <c r="L7" s="5">
        <f t="shared" si="0"/>
        <v>63.051999999999907</v>
      </c>
      <c r="M7" s="6">
        <f t="shared" si="1"/>
        <v>22</v>
      </c>
    </row>
    <row r="8" spans="1:13" ht="14.4" hidden="1" customHeight="1" outlineLevel="1" x14ac:dyDescent="0.3">
      <c r="A8" s="119" t="s">
        <v>171</v>
      </c>
      <c r="B8" s="122">
        <v>87.32</v>
      </c>
      <c r="C8" s="113">
        <v>84.551000000000002</v>
      </c>
      <c r="D8" s="113">
        <v>75.697000000000003</v>
      </c>
      <c r="E8" s="134">
        <v>0.89528213740819151</v>
      </c>
      <c r="F8" s="135">
        <v>62</v>
      </c>
      <c r="G8" s="113">
        <v>50</v>
      </c>
      <c r="H8" s="113">
        <v>67</v>
      </c>
      <c r="I8" s="136">
        <v>1.34</v>
      </c>
      <c r="J8" s="123"/>
      <c r="K8" s="123"/>
      <c r="L8" s="5">
        <f t="shared" si="0"/>
        <v>-11.62299999999999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0.32200000000000001</v>
      </c>
      <c r="C9" s="113">
        <v>0</v>
      </c>
      <c r="D9" s="113">
        <v>0</v>
      </c>
      <c r="E9" s="134" t="s">
        <v>544</v>
      </c>
      <c r="F9" s="135">
        <v>1</v>
      </c>
      <c r="G9" s="113">
        <v>0</v>
      </c>
      <c r="H9" s="113">
        <v>0</v>
      </c>
      <c r="I9" s="136" t="s">
        <v>544</v>
      </c>
      <c r="J9" s="123"/>
      <c r="K9" s="123"/>
      <c r="L9" s="5">
        <f t="shared" si="0"/>
        <v>-0.32200000000000001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280.3</v>
      </c>
      <c r="C10" s="113">
        <v>278.97699999999998</v>
      </c>
      <c r="D10" s="113">
        <v>295.39100000000002</v>
      </c>
      <c r="E10" s="134">
        <v>1.0588363915304848</v>
      </c>
      <c r="F10" s="135">
        <v>194</v>
      </c>
      <c r="G10" s="113">
        <v>213</v>
      </c>
      <c r="H10" s="113">
        <v>211</v>
      </c>
      <c r="I10" s="136">
        <v>0.99061032863849763</v>
      </c>
      <c r="J10" s="123"/>
      <c r="K10" s="123"/>
      <c r="L10" s="5">
        <f t="shared" si="0"/>
        <v>15.091000000000008</v>
      </c>
      <c r="M10" s="6">
        <f t="shared" si="1"/>
        <v>17</v>
      </c>
    </row>
    <row r="11" spans="1:13" ht="14.4" hidden="1" customHeight="1" outlineLevel="1" x14ac:dyDescent="0.3">
      <c r="A11" s="119" t="s">
        <v>174</v>
      </c>
      <c r="B11" s="122">
        <v>17.760000000000002</v>
      </c>
      <c r="C11" s="113">
        <v>63.277000000000001</v>
      </c>
      <c r="D11" s="113">
        <v>46.832999999999998</v>
      </c>
      <c r="E11" s="134">
        <v>0.74012674431467984</v>
      </c>
      <c r="F11" s="135">
        <v>14</v>
      </c>
      <c r="G11" s="113">
        <v>29</v>
      </c>
      <c r="H11" s="113">
        <v>26</v>
      </c>
      <c r="I11" s="136">
        <v>0.89655172413793105</v>
      </c>
      <c r="J11" s="123"/>
      <c r="K11" s="123"/>
      <c r="L11" s="5">
        <f t="shared" si="0"/>
        <v>29.072999999999997</v>
      </c>
      <c r="M11" s="6">
        <f t="shared" si="1"/>
        <v>12</v>
      </c>
    </row>
    <row r="12" spans="1:13" ht="14.4" hidden="1" customHeight="1" outlineLevel="1" thickBot="1" x14ac:dyDescent="0.35">
      <c r="A12" s="244" t="s">
        <v>211</v>
      </c>
      <c r="B12" s="245">
        <v>3.399</v>
      </c>
      <c r="C12" s="246">
        <v>14.473000000000001</v>
      </c>
      <c r="D12" s="246">
        <v>17.311</v>
      </c>
      <c r="E12" s="247">
        <v>1.1960892696745664</v>
      </c>
      <c r="F12" s="248">
        <v>7</v>
      </c>
      <c r="G12" s="246">
        <v>7</v>
      </c>
      <c r="H12" s="246">
        <v>12</v>
      </c>
      <c r="I12" s="249">
        <v>1.7142857142857142</v>
      </c>
      <c r="J12" s="123"/>
      <c r="K12" s="123"/>
      <c r="L12" s="250">
        <f>D12-B12</f>
        <v>13.911999999999999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2142.2950000000001</v>
      </c>
      <c r="C13" s="116">
        <f>SUM(C5:C12)</f>
        <v>2420.511</v>
      </c>
      <c r="D13" s="116">
        <f>SUM(D5:D12)</f>
        <v>2345.768</v>
      </c>
      <c r="E13" s="137">
        <f>IF(OR(D13=0,B13=0),0,D13/B13)</f>
        <v>1.0949789828198264</v>
      </c>
      <c r="F13" s="138">
        <f>SUM(F5:F12)</f>
        <v>1436</v>
      </c>
      <c r="G13" s="116">
        <f>SUM(G5:G12)</f>
        <v>1575</v>
      </c>
      <c r="H13" s="116">
        <f>SUM(H5:H12)</f>
        <v>1543</v>
      </c>
      <c r="I13" s="139">
        <f>IF(OR(H13=0,F13=0),0,H13/F13)</f>
        <v>1.0745125348189415</v>
      </c>
      <c r="J13" s="123"/>
      <c r="K13" s="123"/>
      <c r="L13" s="129">
        <f>D13-B13</f>
        <v>203.47299999999996</v>
      </c>
      <c r="M13" s="140">
        <f t="shared" si="1"/>
        <v>107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1047.8240000000001</v>
      </c>
      <c r="C18" s="114">
        <v>1109.06</v>
      </c>
      <c r="D18" s="114">
        <v>1096.1199999999999</v>
      </c>
      <c r="E18" s="131">
        <v>0.98833246172434308</v>
      </c>
      <c r="F18" s="121">
        <v>643</v>
      </c>
      <c r="G18" s="114">
        <v>689</v>
      </c>
      <c r="H18" s="114">
        <v>662</v>
      </c>
      <c r="I18" s="133">
        <v>0.96081277213352689</v>
      </c>
      <c r="J18" s="572">
        <v>0.91871999999999998</v>
      </c>
      <c r="K18" s="573"/>
      <c r="L18" s="147">
        <f>D18-B18</f>
        <v>48.295999999999822</v>
      </c>
      <c r="M18" s="148">
        <f>H18-F18</f>
        <v>19</v>
      </c>
    </row>
    <row r="19" spans="1:13" ht="14.4" hidden="1" customHeight="1" outlineLevel="1" x14ac:dyDescent="0.3">
      <c r="A19" s="119" t="s">
        <v>169</v>
      </c>
      <c r="B19" s="122">
        <v>189.77600000000001</v>
      </c>
      <c r="C19" s="113">
        <v>263.31099999999998</v>
      </c>
      <c r="D19" s="113">
        <v>235.77</v>
      </c>
      <c r="E19" s="134">
        <v>0.89540505333996689</v>
      </c>
      <c r="F19" s="122">
        <v>152</v>
      </c>
      <c r="G19" s="113">
        <v>194</v>
      </c>
      <c r="H19" s="113">
        <v>180</v>
      </c>
      <c r="I19" s="136">
        <v>0.92783505154639179</v>
      </c>
      <c r="J19" s="572">
        <v>0.99456</v>
      </c>
      <c r="K19" s="573"/>
      <c r="L19" s="149">
        <f t="shared" ref="L19:L26" si="2">D19-B19</f>
        <v>45.994</v>
      </c>
      <c r="M19" s="150">
        <f t="shared" ref="M19:M26" si="3">H19-F19</f>
        <v>28</v>
      </c>
    </row>
    <row r="20" spans="1:13" ht="14.4" hidden="1" customHeight="1" outlineLevel="1" x14ac:dyDescent="0.3">
      <c r="A20" s="119" t="s">
        <v>170</v>
      </c>
      <c r="B20" s="122">
        <v>515.59400000000005</v>
      </c>
      <c r="C20" s="113">
        <v>600.56500000000005</v>
      </c>
      <c r="D20" s="113">
        <v>578.64599999999996</v>
      </c>
      <c r="E20" s="134">
        <v>0.96350270162263851</v>
      </c>
      <c r="F20" s="122">
        <v>363</v>
      </c>
      <c r="G20" s="113">
        <v>392</v>
      </c>
      <c r="H20" s="113">
        <v>385</v>
      </c>
      <c r="I20" s="136">
        <v>0.9821428571428571</v>
      </c>
      <c r="J20" s="572">
        <v>0.96671999999999991</v>
      </c>
      <c r="K20" s="573"/>
      <c r="L20" s="149">
        <f t="shared" si="2"/>
        <v>63.051999999999907</v>
      </c>
      <c r="M20" s="150">
        <f t="shared" si="3"/>
        <v>22</v>
      </c>
    </row>
    <row r="21" spans="1:13" ht="14.4" hidden="1" customHeight="1" outlineLevel="1" x14ac:dyDescent="0.3">
      <c r="A21" s="119" t="s">
        <v>171</v>
      </c>
      <c r="B21" s="122">
        <v>87.32</v>
      </c>
      <c r="C21" s="113">
        <v>84.551000000000002</v>
      </c>
      <c r="D21" s="113">
        <v>75.697000000000003</v>
      </c>
      <c r="E21" s="134">
        <v>0.89528213740819151</v>
      </c>
      <c r="F21" s="122">
        <v>62</v>
      </c>
      <c r="G21" s="113">
        <v>50</v>
      </c>
      <c r="H21" s="113">
        <v>67</v>
      </c>
      <c r="I21" s="136">
        <v>1.34</v>
      </c>
      <c r="J21" s="572">
        <v>1.11744</v>
      </c>
      <c r="K21" s="573"/>
      <c r="L21" s="149">
        <f t="shared" si="2"/>
        <v>-11.62299999999999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0.32200000000000001</v>
      </c>
      <c r="C22" s="113">
        <v>0</v>
      </c>
      <c r="D22" s="113">
        <v>0</v>
      </c>
      <c r="E22" s="134" t="s">
        <v>544</v>
      </c>
      <c r="F22" s="122">
        <v>1</v>
      </c>
      <c r="G22" s="113">
        <v>0</v>
      </c>
      <c r="H22" s="113">
        <v>0</v>
      </c>
      <c r="I22" s="136" t="s">
        <v>544</v>
      </c>
      <c r="J22" s="572">
        <v>0.96</v>
      </c>
      <c r="K22" s="573"/>
      <c r="L22" s="149">
        <f t="shared" si="2"/>
        <v>-0.32200000000000001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280.3</v>
      </c>
      <c r="C23" s="113">
        <v>278.97699999999998</v>
      </c>
      <c r="D23" s="113">
        <v>295.39100000000002</v>
      </c>
      <c r="E23" s="134">
        <v>1.0588363915304848</v>
      </c>
      <c r="F23" s="122">
        <v>194</v>
      </c>
      <c r="G23" s="113">
        <v>213</v>
      </c>
      <c r="H23" s="113">
        <v>211</v>
      </c>
      <c r="I23" s="136">
        <v>0.99061032863849763</v>
      </c>
      <c r="J23" s="572">
        <v>0.98495999999999995</v>
      </c>
      <c r="K23" s="573"/>
      <c r="L23" s="149">
        <f t="shared" si="2"/>
        <v>15.091000000000008</v>
      </c>
      <c r="M23" s="150">
        <f t="shared" si="3"/>
        <v>17</v>
      </c>
    </row>
    <row r="24" spans="1:13" ht="14.4" hidden="1" customHeight="1" outlineLevel="1" x14ac:dyDescent="0.3">
      <c r="A24" s="119" t="s">
        <v>174</v>
      </c>
      <c r="B24" s="122">
        <v>17.760000000000002</v>
      </c>
      <c r="C24" s="113">
        <v>63.277000000000001</v>
      </c>
      <c r="D24" s="113">
        <v>46.832999999999998</v>
      </c>
      <c r="E24" s="134">
        <v>0.74012674431467984</v>
      </c>
      <c r="F24" s="122">
        <v>14</v>
      </c>
      <c r="G24" s="113">
        <v>29</v>
      </c>
      <c r="H24" s="113">
        <v>26</v>
      </c>
      <c r="I24" s="136">
        <v>0.89655172413793105</v>
      </c>
      <c r="J24" s="572">
        <v>1.0147199999999998</v>
      </c>
      <c r="K24" s="573"/>
      <c r="L24" s="149">
        <f t="shared" si="2"/>
        <v>29.072999999999997</v>
      </c>
      <c r="M24" s="150">
        <f t="shared" si="3"/>
        <v>12</v>
      </c>
    </row>
    <row r="25" spans="1:13" ht="14.4" hidden="1" customHeight="1" outlineLevel="1" thickBot="1" x14ac:dyDescent="0.35">
      <c r="A25" s="244" t="s">
        <v>211</v>
      </c>
      <c r="B25" s="245">
        <v>3.399</v>
      </c>
      <c r="C25" s="246">
        <v>14.473000000000001</v>
      </c>
      <c r="D25" s="246">
        <v>17.311</v>
      </c>
      <c r="E25" s="247">
        <v>1.1960892696745664</v>
      </c>
      <c r="F25" s="245">
        <v>7</v>
      </c>
      <c r="G25" s="246">
        <v>7</v>
      </c>
      <c r="H25" s="246">
        <v>12</v>
      </c>
      <c r="I25" s="249">
        <v>1.7142857142857142</v>
      </c>
      <c r="J25" s="364"/>
      <c r="K25" s="365"/>
      <c r="L25" s="252">
        <f>D25-B25</f>
        <v>13.911999999999999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2142.2950000000001</v>
      </c>
      <c r="C26" s="153">
        <f>SUM(C18:C25)</f>
        <v>2414.2139999999999</v>
      </c>
      <c r="D26" s="153">
        <f>SUM(D18:D25)</f>
        <v>2345.768</v>
      </c>
      <c r="E26" s="154">
        <f>IF(OR(D26=0,B26=0),0,D26/B26)</f>
        <v>1.0949789828198264</v>
      </c>
      <c r="F26" s="152">
        <f>SUM(F18:F25)</f>
        <v>1436</v>
      </c>
      <c r="G26" s="153">
        <f>SUM(G18:G25)</f>
        <v>1574</v>
      </c>
      <c r="H26" s="153">
        <f>SUM(H18:H25)</f>
        <v>1543</v>
      </c>
      <c r="I26" s="155">
        <f>IF(OR(H26=0,F26=0),0,H26/F26)</f>
        <v>1.0745125348189415</v>
      </c>
      <c r="J26" s="123"/>
      <c r="K26" s="123"/>
      <c r="L26" s="145">
        <f t="shared" si="2"/>
        <v>203.47299999999996</v>
      </c>
      <c r="M26" s="156">
        <f t="shared" si="3"/>
        <v>107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544</v>
      </c>
      <c r="F31" s="132">
        <v>0</v>
      </c>
      <c r="G31" s="114">
        <v>0</v>
      </c>
      <c r="H31" s="114">
        <v>0</v>
      </c>
      <c r="I31" s="133" t="s">
        <v>544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6.2969999999999997</v>
      </c>
      <c r="D32" s="113">
        <v>0</v>
      </c>
      <c r="E32" s="134" t="s">
        <v>544</v>
      </c>
      <c r="F32" s="135">
        <v>0</v>
      </c>
      <c r="G32" s="113">
        <v>1</v>
      </c>
      <c r="H32" s="113">
        <v>0</v>
      </c>
      <c r="I32" s="136" t="s">
        <v>544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544</v>
      </c>
      <c r="F33" s="135">
        <v>0</v>
      </c>
      <c r="G33" s="113">
        <v>0</v>
      </c>
      <c r="H33" s="113">
        <v>0</v>
      </c>
      <c r="I33" s="136" t="s">
        <v>544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544</v>
      </c>
      <c r="F34" s="135">
        <v>0</v>
      </c>
      <c r="G34" s="113">
        <v>0</v>
      </c>
      <c r="H34" s="113">
        <v>0</v>
      </c>
      <c r="I34" s="136" t="s">
        <v>544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544</v>
      </c>
      <c r="F35" s="135">
        <v>0</v>
      </c>
      <c r="G35" s="113">
        <v>0</v>
      </c>
      <c r="H35" s="113">
        <v>0</v>
      </c>
      <c r="I35" s="136" t="s">
        <v>544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544</v>
      </c>
      <c r="F36" s="135">
        <v>0</v>
      </c>
      <c r="G36" s="113">
        <v>0</v>
      </c>
      <c r="H36" s="113">
        <v>0</v>
      </c>
      <c r="I36" s="136" t="s">
        <v>544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544</v>
      </c>
      <c r="F37" s="135">
        <v>0</v>
      </c>
      <c r="G37" s="113">
        <v>0</v>
      </c>
      <c r="H37" s="113">
        <v>0</v>
      </c>
      <c r="I37" s="136" t="s">
        <v>544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544</v>
      </c>
      <c r="F38" s="248">
        <v>0</v>
      </c>
      <c r="G38" s="246">
        <v>0</v>
      </c>
      <c r="H38" s="246">
        <v>0</v>
      </c>
      <c r="I38" s="249" t="s">
        <v>544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6.2969999999999997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633</v>
      </c>
      <c r="C33" s="203">
        <v>533</v>
      </c>
      <c r="D33" s="84">
        <f>IF(C33="","",C33-B33)</f>
        <v>-100</v>
      </c>
      <c r="E33" s="85">
        <f>IF(C33="","",C33/B33)</f>
        <v>0.84202211690363349</v>
      </c>
      <c r="F33" s="86">
        <v>67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1669</v>
      </c>
      <c r="C34" s="204">
        <v>1410</v>
      </c>
      <c r="D34" s="87">
        <f t="shared" ref="D34:D45" si="0">IF(C34="","",C34-B34)</f>
        <v>-259</v>
      </c>
      <c r="E34" s="88">
        <f t="shared" ref="E34:E45" si="1">IF(C34="","",C34/B34)</f>
        <v>0.84481725584182144</v>
      </c>
      <c r="F34" s="89">
        <v>141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2674</v>
      </c>
      <c r="C35" s="204">
        <v>2242</v>
      </c>
      <c r="D35" s="87">
        <f t="shared" si="0"/>
        <v>-432</v>
      </c>
      <c r="E35" s="88">
        <f t="shared" si="1"/>
        <v>0.83844427823485412</v>
      </c>
      <c r="F35" s="89">
        <v>227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3663</v>
      </c>
      <c r="C36" s="204">
        <v>3037</v>
      </c>
      <c r="D36" s="87">
        <f t="shared" si="0"/>
        <v>-626</v>
      </c>
      <c r="E36" s="88">
        <f t="shared" si="1"/>
        <v>0.82910182910182906</v>
      </c>
      <c r="F36" s="89">
        <v>282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5044</v>
      </c>
      <c r="C37" s="204">
        <v>4198</v>
      </c>
      <c r="D37" s="87">
        <f t="shared" si="0"/>
        <v>-846</v>
      </c>
      <c r="E37" s="88">
        <f t="shared" si="1"/>
        <v>0.83227597145122922</v>
      </c>
      <c r="F37" s="89">
        <v>402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5968</v>
      </c>
      <c r="C38" s="204">
        <v>4998</v>
      </c>
      <c r="D38" s="87">
        <f t="shared" si="0"/>
        <v>-970</v>
      </c>
      <c r="E38" s="88">
        <f t="shared" si="1"/>
        <v>0.83746648793565681</v>
      </c>
      <c r="F38" s="89">
        <v>498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6901</v>
      </c>
      <c r="C39" s="204">
        <v>5800</v>
      </c>
      <c r="D39" s="87">
        <f t="shared" si="0"/>
        <v>-1101</v>
      </c>
      <c r="E39" s="88">
        <f t="shared" si="1"/>
        <v>0.84045790465149983</v>
      </c>
      <c r="F39" s="89">
        <v>608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7794</v>
      </c>
      <c r="C40" s="204">
        <v>6597</v>
      </c>
      <c r="D40" s="87">
        <f t="shared" si="0"/>
        <v>-1197</v>
      </c>
      <c r="E40" s="88">
        <f t="shared" si="1"/>
        <v>0.8464203233256351</v>
      </c>
      <c r="F40" s="89">
        <v>696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8804</v>
      </c>
      <c r="C41" s="204">
        <v>7477</v>
      </c>
      <c r="D41" s="87">
        <f t="shared" si="0"/>
        <v>-1327</v>
      </c>
      <c r="E41" s="88">
        <f t="shared" si="1"/>
        <v>0.849273057701045</v>
      </c>
      <c r="F41" s="89">
        <v>797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9880</v>
      </c>
      <c r="C42" s="204">
        <v>8471</v>
      </c>
      <c r="D42" s="87">
        <f t="shared" si="0"/>
        <v>-1409</v>
      </c>
      <c r="E42" s="88">
        <f t="shared" si="1"/>
        <v>0.85738866396761138</v>
      </c>
      <c r="F42" s="89">
        <v>960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10804</v>
      </c>
      <c r="C43" s="204">
        <v>9312</v>
      </c>
      <c r="D43" s="87">
        <f t="shared" si="0"/>
        <v>-1492</v>
      </c>
      <c r="E43" s="88">
        <f t="shared" si="1"/>
        <v>0.86190299888930022</v>
      </c>
      <c r="F43" s="89">
        <v>1086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6322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4" t="s">
        <v>6138</v>
      </c>
      <c r="B5" s="876">
        <v>1</v>
      </c>
      <c r="C5" s="877">
        <v>7.79</v>
      </c>
      <c r="D5" s="878">
        <v>15</v>
      </c>
      <c r="E5" s="879"/>
      <c r="F5" s="880"/>
      <c r="G5" s="881"/>
      <c r="H5" s="882"/>
      <c r="I5" s="880"/>
      <c r="J5" s="881"/>
      <c r="K5" s="883">
        <v>7.77</v>
      </c>
      <c r="L5" s="882">
        <v>5</v>
      </c>
      <c r="M5" s="882">
        <v>45</v>
      </c>
      <c r="N5" s="884">
        <v>15</v>
      </c>
      <c r="O5" s="882" t="s">
        <v>6139</v>
      </c>
      <c r="P5" s="885" t="s">
        <v>6140</v>
      </c>
      <c r="Q5" s="886">
        <f>H5-B5</f>
        <v>-1</v>
      </c>
      <c r="R5" s="886">
        <f>I5-C5</f>
        <v>-7.79</v>
      </c>
      <c r="S5" s="887" t="str">
        <f>IF(H5=0,"",H5*N5)</f>
        <v/>
      </c>
      <c r="T5" s="887" t="str">
        <f>IF(H5=0,"",H5*J5)</f>
        <v/>
      </c>
      <c r="U5" s="887" t="str">
        <f>IF(H5=0,"",T5-S5)</f>
        <v/>
      </c>
      <c r="V5" s="888" t="str">
        <f>IF(H5=0,"",T5/S5)</f>
        <v/>
      </c>
      <c r="W5" s="889"/>
    </row>
    <row r="6" spans="1:23" ht="14.4" customHeight="1" x14ac:dyDescent="0.3">
      <c r="A6" s="905" t="s">
        <v>6141</v>
      </c>
      <c r="B6" s="816">
        <v>1</v>
      </c>
      <c r="C6" s="817">
        <v>20.34</v>
      </c>
      <c r="D6" s="818">
        <v>27</v>
      </c>
      <c r="E6" s="849"/>
      <c r="F6" s="819"/>
      <c r="G6" s="820"/>
      <c r="H6" s="821"/>
      <c r="I6" s="819"/>
      <c r="J6" s="820"/>
      <c r="K6" s="822">
        <v>20.34</v>
      </c>
      <c r="L6" s="821">
        <v>11</v>
      </c>
      <c r="M6" s="821">
        <v>87</v>
      </c>
      <c r="N6" s="823">
        <v>29</v>
      </c>
      <c r="O6" s="821" t="s">
        <v>6139</v>
      </c>
      <c r="P6" s="850" t="s">
        <v>6142</v>
      </c>
      <c r="Q6" s="824">
        <f t="shared" ref="Q6:R69" si="0">H6-B6</f>
        <v>-1</v>
      </c>
      <c r="R6" s="824">
        <f t="shared" si="0"/>
        <v>-20.34</v>
      </c>
      <c r="S6" s="851" t="str">
        <f t="shared" ref="S6:S69" si="1">IF(H6=0,"",H6*N6)</f>
        <v/>
      </c>
      <c r="T6" s="851" t="str">
        <f t="shared" ref="T6:T69" si="2">IF(H6=0,"",H6*J6)</f>
        <v/>
      </c>
      <c r="U6" s="851" t="str">
        <f t="shared" ref="U6:U69" si="3">IF(H6=0,"",T6-S6)</f>
        <v/>
      </c>
      <c r="V6" s="852" t="str">
        <f t="shared" ref="V6:V69" si="4">IF(H6=0,"",T6/S6)</f>
        <v/>
      </c>
      <c r="W6" s="825"/>
    </row>
    <row r="7" spans="1:23" ht="14.4" customHeight="1" x14ac:dyDescent="0.3">
      <c r="A7" s="905" t="s">
        <v>6143</v>
      </c>
      <c r="B7" s="851"/>
      <c r="C7" s="853"/>
      <c r="D7" s="854"/>
      <c r="E7" s="826">
        <v>2</v>
      </c>
      <c r="F7" s="827">
        <v>25.3</v>
      </c>
      <c r="G7" s="828">
        <v>22.5</v>
      </c>
      <c r="H7" s="821"/>
      <c r="I7" s="819"/>
      <c r="J7" s="820"/>
      <c r="K7" s="822">
        <v>12.65</v>
      </c>
      <c r="L7" s="821">
        <v>5</v>
      </c>
      <c r="M7" s="821">
        <v>60</v>
      </c>
      <c r="N7" s="823">
        <v>20</v>
      </c>
      <c r="O7" s="821" t="s">
        <v>6139</v>
      </c>
      <c r="P7" s="850" t="s">
        <v>6140</v>
      </c>
      <c r="Q7" s="824">
        <f t="shared" si="0"/>
        <v>0</v>
      </c>
      <c r="R7" s="824">
        <f t="shared" si="0"/>
        <v>0</v>
      </c>
      <c r="S7" s="851" t="str">
        <f t="shared" si="1"/>
        <v/>
      </c>
      <c r="T7" s="851" t="str">
        <f t="shared" si="2"/>
        <v/>
      </c>
      <c r="U7" s="851" t="str">
        <f t="shared" si="3"/>
        <v/>
      </c>
      <c r="V7" s="852" t="str">
        <f t="shared" si="4"/>
        <v/>
      </c>
      <c r="W7" s="825"/>
    </row>
    <row r="8" spans="1:23" ht="14.4" customHeight="1" x14ac:dyDescent="0.3">
      <c r="A8" s="906" t="s">
        <v>6144</v>
      </c>
      <c r="B8" s="855"/>
      <c r="C8" s="856"/>
      <c r="D8" s="857"/>
      <c r="E8" s="858"/>
      <c r="F8" s="829"/>
      <c r="G8" s="830"/>
      <c r="H8" s="831">
        <v>1</v>
      </c>
      <c r="I8" s="832">
        <v>0.42</v>
      </c>
      <c r="J8" s="833">
        <v>7</v>
      </c>
      <c r="K8" s="834">
        <v>0.42</v>
      </c>
      <c r="L8" s="835">
        <v>2</v>
      </c>
      <c r="M8" s="835">
        <v>15</v>
      </c>
      <c r="N8" s="836">
        <v>5</v>
      </c>
      <c r="O8" s="835" t="s">
        <v>6139</v>
      </c>
      <c r="P8" s="859" t="s">
        <v>6145</v>
      </c>
      <c r="Q8" s="837">
        <f t="shared" si="0"/>
        <v>1</v>
      </c>
      <c r="R8" s="837">
        <f t="shared" si="0"/>
        <v>0.42</v>
      </c>
      <c r="S8" s="855">
        <f t="shared" si="1"/>
        <v>5</v>
      </c>
      <c r="T8" s="855">
        <f t="shared" si="2"/>
        <v>7</v>
      </c>
      <c r="U8" s="855">
        <f t="shared" si="3"/>
        <v>2</v>
      </c>
      <c r="V8" s="860">
        <f t="shared" si="4"/>
        <v>1.4</v>
      </c>
      <c r="W8" s="838">
        <v>2</v>
      </c>
    </row>
    <row r="9" spans="1:23" ht="14.4" customHeight="1" x14ac:dyDescent="0.3">
      <c r="A9" s="906" t="s">
        <v>6146</v>
      </c>
      <c r="B9" s="855"/>
      <c r="C9" s="856"/>
      <c r="D9" s="857"/>
      <c r="E9" s="831">
        <v>1</v>
      </c>
      <c r="F9" s="832">
        <v>0.46</v>
      </c>
      <c r="G9" s="839">
        <v>2</v>
      </c>
      <c r="H9" s="835"/>
      <c r="I9" s="829"/>
      <c r="J9" s="830"/>
      <c r="K9" s="834">
        <v>0.37</v>
      </c>
      <c r="L9" s="835">
        <v>2</v>
      </c>
      <c r="M9" s="835">
        <v>15</v>
      </c>
      <c r="N9" s="836">
        <v>5</v>
      </c>
      <c r="O9" s="835" t="s">
        <v>6139</v>
      </c>
      <c r="P9" s="859" t="s">
        <v>6147</v>
      </c>
      <c r="Q9" s="837">
        <f t="shared" si="0"/>
        <v>0</v>
      </c>
      <c r="R9" s="837">
        <f t="shared" si="0"/>
        <v>0</v>
      </c>
      <c r="S9" s="855" t="str">
        <f t="shared" si="1"/>
        <v/>
      </c>
      <c r="T9" s="855" t="str">
        <f t="shared" si="2"/>
        <v/>
      </c>
      <c r="U9" s="855" t="str">
        <f t="shared" si="3"/>
        <v/>
      </c>
      <c r="V9" s="860" t="str">
        <f t="shared" si="4"/>
        <v/>
      </c>
      <c r="W9" s="838"/>
    </row>
    <row r="10" spans="1:23" ht="14.4" customHeight="1" x14ac:dyDescent="0.3">
      <c r="A10" s="905" t="s">
        <v>6148</v>
      </c>
      <c r="B10" s="851"/>
      <c r="C10" s="853"/>
      <c r="D10" s="854"/>
      <c r="E10" s="826">
        <v>1</v>
      </c>
      <c r="F10" s="827">
        <v>1</v>
      </c>
      <c r="G10" s="828">
        <v>10</v>
      </c>
      <c r="H10" s="821"/>
      <c r="I10" s="819"/>
      <c r="J10" s="820"/>
      <c r="K10" s="822">
        <v>1</v>
      </c>
      <c r="L10" s="821">
        <v>2</v>
      </c>
      <c r="M10" s="821">
        <v>18</v>
      </c>
      <c r="N10" s="823">
        <v>6</v>
      </c>
      <c r="O10" s="821" t="s">
        <v>6139</v>
      </c>
      <c r="P10" s="850" t="s">
        <v>6149</v>
      </c>
      <c r="Q10" s="824">
        <f t="shared" si="0"/>
        <v>0</v>
      </c>
      <c r="R10" s="824">
        <f t="shared" si="0"/>
        <v>0</v>
      </c>
      <c r="S10" s="851" t="str">
        <f t="shared" si="1"/>
        <v/>
      </c>
      <c r="T10" s="851" t="str">
        <f t="shared" si="2"/>
        <v/>
      </c>
      <c r="U10" s="851" t="str">
        <f t="shared" si="3"/>
        <v/>
      </c>
      <c r="V10" s="852" t="str">
        <f t="shared" si="4"/>
        <v/>
      </c>
      <c r="W10" s="825"/>
    </row>
    <row r="11" spans="1:23" ht="14.4" customHeight="1" x14ac:dyDescent="0.3">
      <c r="A11" s="905" t="s">
        <v>6150</v>
      </c>
      <c r="B11" s="851">
        <v>1</v>
      </c>
      <c r="C11" s="853">
        <v>0.31</v>
      </c>
      <c r="D11" s="854">
        <v>7</v>
      </c>
      <c r="E11" s="849">
        <v>1</v>
      </c>
      <c r="F11" s="819">
        <v>0.31</v>
      </c>
      <c r="G11" s="820">
        <v>3</v>
      </c>
      <c r="H11" s="826">
        <v>1</v>
      </c>
      <c r="I11" s="827">
        <v>0.33</v>
      </c>
      <c r="J11" s="840">
        <v>5</v>
      </c>
      <c r="K11" s="822">
        <v>0.31</v>
      </c>
      <c r="L11" s="821">
        <v>1</v>
      </c>
      <c r="M11" s="821">
        <v>12</v>
      </c>
      <c r="N11" s="823">
        <v>4</v>
      </c>
      <c r="O11" s="821" t="s">
        <v>6139</v>
      </c>
      <c r="P11" s="850" t="s">
        <v>6151</v>
      </c>
      <c r="Q11" s="824">
        <f t="shared" si="0"/>
        <v>0</v>
      </c>
      <c r="R11" s="824">
        <f t="shared" si="0"/>
        <v>2.0000000000000018E-2</v>
      </c>
      <c r="S11" s="851">
        <f t="shared" si="1"/>
        <v>4</v>
      </c>
      <c r="T11" s="851">
        <f t="shared" si="2"/>
        <v>5</v>
      </c>
      <c r="U11" s="851">
        <f t="shared" si="3"/>
        <v>1</v>
      </c>
      <c r="V11" s="852">
        <f t="shared" si="4"/>
        <v>1.25</v>
      </c>
      <c r="W11" s="825">
        <v>1</v>
      </c>
    </row>
    <row r="12" spans="1:23" ht="14.4" customHeight="1" x14ac:dyDescent="0.3">
      <c r="A12" s="907" t="s">
        <v>6152</v>
      </c>
      <c r="B12" s="890"/>
      <c r="C12" s="891"/>
      <c r="D12" s="861"/>
      <c r="E12" s="892"/>
      <c r="F12" s="893"/>
      <c r="G12" s="841"/>
      <c r="H12" s="894">
        <v>1</v>
      </c>
      <c r="I12" s="895">
        <v>0.86</v>
      </c>
      <c r="J12" s="842">
        <v>7</v>
      </c>
      <c r="K12" s="896">
        <v>0.86</v>
      </c>
      <c r="L12" s="897">
        <v>3</v>
      </c>
      <c r="M12" s="897">
        <v>27</v>
      </c>
      <c r="N12" s="898">
        <v>9</v>
      </c>
      <c r="O12" s="897" t="s">
        <v>6139</v>
      </c>
      <c r="P12" s="899" t="s">
        <v>6153</v>
      </c>
      <c r="Q12" s="900">
        <f t="shared" si="0"/>
        <v>1</v>
      </c>
      <c r="R12" s="900">
        <f t="shared" si="0"/>
        <v>0.86</v>
      </c>
      <c r="S12" s="890">
        <f t="shared" si="1"/>
        <v>9</v>
      </c>
      <c r="T12" s="890">
        <f t="shared" si="2"/>
        <v>7</v>
      </c>
      <c r="U12" s="890">
        <f t="shared" si="3"/>
        <v>-2</v>
      </c>
      <c r="V12" s="901">
        <f t="shared" si="4"/>
        <v>0.77777777777777779</v>
      </c>
      <c r="W12" s="843"/>
    </row>
    <row r="13" spans="1:23" ht="14.4" customHeight="1" x14ac:dyDescent="0.3">
      <c r="A13" s="906" t="s">
        <v>6154</v>
      </c>
      <c r="B13" s="855"/>
      <c r="C13" s="856"/>
      <c r="D13" s="857"/>
      <c r="E13" s="831">
        <v>1</v>
      </c>
      <c r="F13" s="832">
        <v>0.5</v>
      </c>
      <c r="G13" s="839">
        <v>10</v>
      </c>
      <c r="H13" s="835"/>
      <c r="I13" s="829"/>
      <c r="J13" s="830"/>
      <c r="K13" s="834">
        <v>0.46</v>
      </c>
      <c r="L13" s="835">
        <v>2</v>
      </c>
      <c r="M13" s="835">
        <v>18</v>
      </c>
      <c r="N13" s="836">
        <v>6</v>
      </c>
      <c r="O13" s="835" t="s">
        <v>6139</v>
      </c>
      <c r="P13" s="859" t="s">
        <v>6155</v>
      </c>
      <c r="Q13" s="837">
        <f t="shared" si="0"/>
        <v>0</v>
      </c>
      <c r="R13" s="837">
        <f t="shared" si="0"/>
        <v>0</v>
      </c>
      <c r="S13" s="855" t="str">
        <f t="shared" si="1"/>
        <v/>
      </c>
      <c r="T13" s="855" t="str">
        <f t="shared" si="2"/>
        <v/>
      </c>
      <c r="U13" s="855" t="str">
        <f t="shared" si="3"/>
        <v/>
      </c>
      <c r="V13" s="860" t="str">
        <f t="shared" si="4"/>
        <v/>
      </c>
      <c r="W13" s="838"/>
    </row>
    <row r="14" spans="1:23" ht="14.4" customHeight="1" x14ac:dyDescent="0.3">
      <c r="A14" s="905" t="s">
        <v>6156</v>
      </c>
      <c r="B14" s="851">
        <v>1</v>
      </c>
      <c r="C14" s="853">
        <v>0.45</v>
      </c>
      <c r="D14" s="854">
        <v>2</v>
      </c>
      <c r="E14" s="849"/>
      <c r="F14" s="819"/>
      <c r="G14" s="820"/>
      <c r="H14" s="826">
        <v>3</v>
      </c>
      <c r="I14" s="827">
        <v>1.35</v>
      </c>
      <c r="J14" s="828">
        <v>2.2999999999999998</v>
      </c>
      <c r="K14" s="822">
        <v>0.45</v>
      </c>
      <c r="L14" s="821">
        <v>1</v>
      </c>
      <c r="M14" s="821">
        <v>12</v>
      </c>
      <c r="N14" s="823">
        <v>4</v>
      </c>
      <c r="O14" s="821" t="s">
        <v>6139</v>
      </c>
      <c r="P14" s="850" t="s">
        <v>6157</v>
      </c>
      <c r="Q14" s="824">
        <f t="shared" si="0"/>
        <v>2</v>
      </c>
      <c r="R14" s="824">
        <f t="shared" si="0"/>
        <v>0.90000000000000013</v>
      </c>
      <c r="S14" s="851">
        <f t="shared" si="1"/>
        <v>12</v>
      </c>
      <c r="T14" s="851">
        <f t="shared" si="2"/>
        <v>6.8999999999999995</v>
      </c>
      <c r="U14" s="851">
        <f t="shared" si="3"/>
        <v>-5.1000000000000005</v>
      </c>
      <c r="V14" s="852">
        <f t="shared" si="4"/>
        <v>0.57499999999999996</v>
      </c>
      <c r="W14" s="825"/>
    </row>
    <row r="15" spans="1:23" ht="14.4" customHeight="1" x14ac:dyDescent="0.3">
      <c r="A15" s="905" t="s">
        <v>6158</v>
      </c>
      <c r="B15" s="851"/>
      <c r="C15" s="853"/>
      <c r="D15" s="854"/>
      <c r="E15" s="849"/>
      <c r="F15" s="819"/>
      <c r="G15" s="820"/>
      <c r="H15" s="826">
        <v>1</v>
      </c>
      <c r="I15" s="827">
        <v>0.49</v>
      </c>
      <c r="J15" s="828">
        <v>2</v>
      </c>
      <c r="K15" s="822">
        <v>0.49</v>
      </c>
      <c r="L15" s="821">
        <v>2</v>
      </c>
      <c r="M15" s="821">
        <v>21</v>
      </c>
      <c r="N15" s="823">
        <v>7</v>
      </c>
      <c r="O15" s="821" t="s">
        <v>6139</v>
      </c>
      <c r="P15" s="850" t="s">
        <v>6159</v>
      </c>
      <c r="Q15" s="824">
        <f t="shared" si="0"/>
        <v>1</v>
      </c>
      <c r="R15" s="824">
        <f t="shared" si="0"/>
        <v>0.49</v>
      </c>
      <c r="S15" s="851">
        <f t="shared" si="1"/>
        <v>7</v>
      </c>
      <c r="T15" s="851">
        <f t="shared" si="2"/>
        <v>2</v>
      </c>
      <c r="U15" s="851">
        <f t="shared" si="3"/>
        <v>-5</v>
      </c>
      <c r="V15" s="852">
        <f t="shared" si="4"/>
        <v>0.2857142857142857</v>
      </c>
      <c r="W15" s="825"/>
    </row>
    <row r="16" spans="1:23" ht="14.4" customHeight="1" x14ac:dyDescent="0.3">
      <c r="A16" s="907" t="s">
        <v>6160</v>
      </c>
      <c r="B16" s="890">
        <v>1</v>
      </c>
      <c r="C16" s="891">
        <v>0.65</v>
      </c>
      <c r="D16" s="861">
        <v>11</v>
      </c>
      <c r="E16" s="892"/>
      <c r="F16" s="893"/>
      <c r="G16" s="841"/>
      <c r="H16" s="894"/>
      <c r="I16" s="895"/>
      <c r="J16" s="842"/>
      <c r="K16" s="896">
        <v>0.65</v>
      </c>
      <c r="L16" s="897">
        <v>3</v>
      </c>
      <c r="M16" s="897">
        <v>30</v>
      </c>
      <c r="N16" s="898">
        <v>10</v>
      </c>
      <c r="O16" s="897" t="s">
        <v>6139</v>
      </c>
      <c r="P16" s="899" t="s">
        <v>6161</v>
      </c>
      <c r="Q16" s="900">
        <f t="shared" si="0"/>
        <v>-1</v>
      </c>
      <c r="R16" s="900">
        <f t="shared" si="0"/>
        <v>-0.65</v>
      </c>
      <c r="S16" s="890" t="str">
        <f t="shared" si="1"/>
        <v/>
      </c>
      <c r="T16" s="890" t="str">
        <f t="shared" si="2"/>
        <v/>
      </c>
      <c r="U16" s="890" t="str">
        <f t="shared" si="3"/>
        <v/>
      </c>
      <c r="V16" s="901" t="str">
        <f t="shared" si="4"/>
        <v/>
      </c>
      <c r="W16" s="843"/>
    </row>
    <row r="17" spans="1:23" ht="14.4" customHeight="1" x14ac:dyDescent="0.3">
      <c r="A17" s="907" t="s">
        <v>6162</v>
      </c>
      <c r="B17" s="890"/>
      <c r="C17" s="891"/>
      <c r="D17" s="861"/>
      <c r="E17" s="892">
        <v>1</v>
      </c>
      <c r="F17" s="893">
        <v>0.97</v>
      </c>
      <c r="G17" s="841">
        <v>14</v>
      </c>
      <c r="H17" s="894"/>
      <c r="I17" s="895"/>
      <c r="J17" s="842"/>
      <c r="K17" s="896">
        <v>0.97</v>
      </c>
      <c r="L17" s="897">
        <v>4</v>
      </c>
      <c r="M17" s="897">
        <v>36</v>
      </c>
      <c r="N17" s="898">
        <v>12</v>
      </c>
      <c r="O17" s="897" t="s">
        <v>6139</v>
      </c>
      <c r="P17" s="899" t="s">
        <v>6163</v>
      </c>
      <c r="Q17" s="900">
        <f t="shared" si="0"/>
        <v>0</v>
      </c>
      <c r="R17" s="900">
        <f t="shared" si="0"/>
        <v>0</v>
      </c>
      <c r="S17" s="890" t="str">
        <f t="shared" si="1"/>
        <v/>
      </c>
      <c r="T17" s="890" t="str">
        <f t="shared" si="2"/>
        <v/>
      </c>
      <c r="U17" s="890" t="str">
        <f t="shared" si="3"/>
        <v/>
      </c>
      <c r="V17" s="901" t="str">
        <f t="shared" si="4"/>
        <v/>
      </c>
      <c r="W17" s="843"/>
    </row>
    <row r="18" spans="1:23" ht="14.4" customHeight="1" x14ac:dyDescent="0.3">
      <c r="A18" s="905" t="s">
        <v>6164</v>
      </c>
      <c r="B18" s="851">
        <v>1</v>
      </c>
      <c r="C18" s="853">
        <v>0.26</v>
      </c>
      <c r="D18" s="854">
        <v>3</v>
      </c>
      <c r="E18" s="826">
        <v>2</v>
      </c>
      <c r="F18" s="827">
        <v>0.57999999999999996</v>
      </c>
      <c r="G18" s="828">
        <v>6.5</v>
      </c>
      <c r="H18" s="821">
        <v>1</v>
      </c>
      <c r="I18" s="819">
        <v>0.26</v>
      </c>
      <c r="J18" s="820">
        <v>3</v>
      </c>
      <c r="K18" s="822">
        <v>0.25</v>
      </c>
      <c r="L18" s="821">
        <v>1</v>
      </c>
      <c r="M18" s="821">
        <v>9</v>
      </c>
      <c r="N18" s="823">
        <v>3</v>
      </c>
      <c r="O18" s="821" t="s">
        <v>6139</v>
      </c>
      <c r="P18" s="850" t="s">
        <v>6165</v>
      </c>
      <c r="Q18" s="824">
        <f t="shared" si="0"/>
        <v>0</v>
      </c>
      <c r="R18" s="824">
        <f t="shared" si="0"/>
        <v>0</v>
      </c>
      <c r="S18" s="851">
        <f t="shared" si="1"/>
        <v>3</v>
      </c>
      <c r="T18" s="851">
        <f t="shared" si="2"/>
        <v>3</v>
      </c>
      <c r="U18" s="851">
        <f t="shared" si="3"/>
        <v>0</v>
      </c>
      <c r="V18" s="852">
        <f t="shared" si="4"/>
        <v>1</v>
      </c>
      <c r="W18" s="825"/>
    </row>
    <row r="19" spans="1:23" ht="14.4" customHeight="1" x14ac:dyDescent="0.3">
      <c r="A19" s="905" t="s">
        <v>6166</v>
      </c>
      <c r="B19" s="851"/>
      <c r="C19" s="853"/>
      <c r="D19" s="854"/>
      <c r="E19" s="826">
        <v>1</v>
      </c>
      <c r="F19" s="827">
        <v>0.34</v>
      </c>
      <c r="G19" s="828">
        <v>2</v>
      </c>
      <c r="H19" s="821"/>
      <c r="I19" s="819"/>
      <c r="J19" s="820"/>
      <c r="K19" s="822">
        <v>0.34</v>
      </c>
      <c r="L19" s="821">
        <v>2</v>
      </c>
      <c r="M19" s="821">
        <v>15</v>
      </c>
      <c r="N19" s="823">
        <v>5</v>
      </c>
      <c r="O19" s="821" t="s">
        <v>6139</v>
      </c>
      <c r="P19" s="850" t="s">
        <v>6167</v>
      </c>
      <c r="Q19" s="824">
        <f t="shared" si="0"/>
        <v>0</v>
      </c>
      <c r="R19" s="824">
        <f t="shared" si="0"/>
        <v>0</v>
      </c>
      <c r="S19" s="851" t="str">
        <f t="shared" si="1"/>
        <v/>
      </c>
      <c r="T19" s="851" t="str">
        <f t="shared" si="2"/>
        <v/>
      </c>
      <c r="U19" s="851" t="str">
        <f t="shared" si="3"/>
        <v/>
      </c>
      <c r="V19" s="852" t="str">
        <f t="shared" si="4"/>
        <v/>
      </c>
      <c r="W19" s="825"/>
    </row>
    <row r="20" spans="1:23" ht="14.4" customHeight="1" x14ac:dyDescent="0.3">
      <c r="A20" s="906" t="s">
        <v>6168</v>
      </c>
      <c r="B20" s="844">
        <v>21</v>
      </c>
      <c r="C20" s="845">
        <v>56</v>
      </c>
      <c r="D20" s="846">
        <v>6.4</v>
      </c>
      <c r="E20" s="858">
        <v>19</v>
      </c>
      <c r="F20" s="829">
        <v>50.66</v>
      </c>
      <c r="G20" s="830">
        <v>6.3</v>
      </c>
      <c r="H20" s="835">
        <v>15</v>
      </c>
      <c r="I20" s="829">
        <v>40.03</v>
      </c>
      <c r="J20" s="830">
        <v>6.4</v>
      </c>
      <c r="K20" s="834">
        <v>2.67</v>
      </c>
      <c r="L20" s="835">
        <v>3</v>
      </c>
      <c r="M20" s="835">
        <v>27</v>
      </c>
      <c r="N20" s="836">
        <v>9</v>
      </c>
      <c r="O20" s="835" t="s">
        <v>6139</v>
      </c>
      <c r="P20" s="859" t="s">
        <v>6169</v>
      </c>
      <c r="Q20" s="837">
        <f t="shared" si="0"/>
        <v>-6</v>
      </c>
      <c r="R20" s="837">
        <f t="shared" si="0"/>
        <v>-15.969999999999999</v>
      </c>
      <c r="S20" s="855">
        <f t="shared" si="1"/>
        <v>135</v>
      </c>
      <c r="T20" s="855">
        <f t="shared" si="2"/>
        <v>96</v>
      </c>
      <c r="U20" s="855">
        <f t="shared" si="3"/>
        <v>-39</v>
      </c>
      <c r="V20" s="860">
        <f t="shared" si="4"/>
        <v>0.71111111111111114</v>
      </c>
      <c r="W20" s="838"/>
    </row>
    <row r="21" spans="1:23" ht="14.4" customHeight="1" x14ac:dyDescent="0.3">
      <c r="A21" s="907" t="s">
        <v>6170</v>
      </c>
      <c r="B21" s="902">
        <v>3</v>
      </c>
      <c r="C21" s="903">
        <v>9.27</v>
      </c>
      <c r="D21" s="847">
        <v>5.7</v>
      </c>
      <c r="E21" s="892">
        <v>4</v>
      </c>
      <c r="F21" s="893">
        <v>12.37</v>
      </c>
      <c r="G21" s="841">
        <v>6.5</v>
      </c>
      <c r="H21" s="897">
        <v>4</v>
      </c>
      <c r="I21" s="893">
        <v>12.37</v>
      </c>
      <c r="J21" s="841">
        <v>7</v>
      </c>
      <c r="K21" s="896">
        <v>3.09</v>
      </c>
      <c r="L21" s="897">
        <v>3</v>
      </c>
      <c r="M21" s="897">
        <v>30</v>
      </c>
      <c r="N21" s="898">
        <v>10</v>
      </c>
      <c r="O21" s="897" t="s">
        <v>6139</v>
      </c>
      <c r="P21" s="899" t="s">
        <v>6171</v>
      </c>
      <c r="Q21" s="900">
        <f t="shared" si="0"/>
        <v>1</v>
      </c>
      <c r="R21" s="900">
        <f t="shared" si="0"/>
        <v>3.0999999999999996</v>
      </c>
      <c r="S21" s="890">
        <f t="shared" si="1"/>
        <v>40</v>
      </c>
      <c r="T21" s="890">
        <f t="shared" si="2"/>
        <v>28</v>
      </c>
      <c r="U21" s="890">
        <f t="shared" si="3"/>
        <v>-12</v>
      </c>
      <c r="V21" s="901">
        <f t="shared" si="4"/>
        <v>0.7</v>
      </c>
      <c r="W21" s="843"/>
    </row>
    <row r="22" spans="1:23" ht="14.4" customHeight="1" x14ac:dyDescent="0.3">
      <c r="A22" s="905" t="s">
        <v>6172</v>
      </c>
      <c r="B22" s="816">
        <v>1</v>
      </c>
      <c r="C22" s="817">
        <v>1.56</v>
      </c>
      <c r="D22" s="818">
        <v>9</v>
      </c>
      <c r="E22" s="849"/>
      <c r="F22" s="819"/>
      <c r="G22" s="820"/>
      <c r="H22" s="821"/>
      <c r="I22" s="819"/>
      <c r="J22" s="820"/>
      <c r="K22" s="822">
        <v>1.56</v>
      </c>
      <c r="L22" s="821">
        <v>2</v>
      </c>
      <c r="M22" s="821">
        <v>21</v>
      </c>
      <c r="N22" s="823">
        <v>7</v>
      </c>
      <c r="O22" s="821" t="s">
        <v>6139</v>
      </c>
      <c r="P22" s="850" t="s">
        <v>6173</v>
      </c>
      <c r="Q22" s="824">
        <f t="shared" si="0"/>
        <v>-1</v>
      </c>
      <c r="R22" s="824">
        <f t="shared" si="0"/>
        <v>-1.56</v>
      </c>
      <c r="S22" s="851" t="str">
        <f t="shared" si="1"/>
        <v/>
      </c>
      <c r="T22" s="851" t="str">
        <f t="shared" si="2"/>
        <v/>
      </c>
      <c r="U22" s="851" t="str">
        <f t="shared" si="3"/>
        <v/>
      </c>
      <c r="V22" s="852" t="str">
        <f t="shared" si="4"/>
        <v/>
      </c>
      <c r="W22" s="825"/>
    </row>
    <row r="23" spans="1:23" ht="14.4" customHeight="1" x14ac:dyDescent="0.3">
      <c r="A23" s="907" t="s">
        <v>6174</v>
      </c>
      <c r="B23" s="902">
        <v>1</v>
      </c>
      <c r="C23" s="903">
        <v>3.72</v>
      </c>
      <c r="D23" s="847">
        <v>21</v>
      </c>
      <c r="E23" s="892"/>
      <c r="F23" s="893"/>
      <c r="G23" s="841"/>
      <c r="H23" s="897"/>
      <c r="I23" s="893"/>
      <c r="J23" s="841"/>
      <c r="K23" s="896">
        <v>3.72</v>
      </c>
      <c r="L23" s="897">
        <v>6</v>
      </c>
      <c r="M23" s="897">
        <v>54</v>
      </c>
      <c r="N23" s="898">
        <v>18</v>
      </c>
      <c r="O23" s="897" t="s">
        <v>6139</v>
      </c>
      <c r="P23" s="899" t="s">
        <v>6173</v>
      </c>
      <c r="Q23" s="900">
        <f t="shared" si="0"/>
        <v>-1</v>
      </c>
      <c r="R23" s="900">
        <f t="shared" si="0"/>
        <v>-3.72</v>
      </c>
      <c r="S23" s="890" t="str">
        <f t="shared" si="1"/>
        <v/>
      </c>
      <c r="T23" s="890" t="str">
        <f t="shared" si="2"/>
        <v/>
      </c>
      <c r="U23" s="890" t="str">
        <f t="shared" si="3"/>
        <v/>
      </c>
      <c r="V23" s="901" t="str">
        <f t="shared" si="4"/>
        <v/>
      </c>
      <c r="W23" s="843"/>
    </row>
    <row r="24" spans="1:23" ht="14.4" customHeight="1" x14ac:dyDescent="0.3">
      <c r="A24" s="905" t="s">
        <v>6175</v>
      </c>
      <c r="B24" s="851">
        <v>1</v>
      </c>
      <c r="C24" s="853">
        <v>0.32</v>
      </c>
      <c r="D24" s="854">
        <v>2</v>
      </c>
      <c r="E24" s="849">
        <v>1</v>
      </c>
      <c r="F24" s="819">
        <v>0.32</v>
      </c>
      <c r="G24" s="820">
        <v>2</v>
      </c>
      <c r="H24" s="826"/>
      <c r="I24" s="827"/>
      <c r="J24" s="828"/>
      <c r="K24" s="822">
        <v>0.32</v>
      </c>
      <c r="L24" s="821">
        <v>2</v>
      </c>
      <c r="M24" s="821">
        <v>18</v>
      </c>
      <c r="N24" s="823">
        <v>6</v>
      </c>
      <c r="O24" s="821" t="s">
        <v>6139</v>
      </c>
      <c r="P24" s="850" t="s">
        <v>6176</v>
      </c>
      <c r="Q24" s="824">
        <f t="shared" si="0"/>
        <v>-1</v>
      </c>
      <c r="R24" s="824">
        <f t="shared" si="0"/>
        <v>-0.32</v>
      </c>
      <c r="S24" s="851" t="str">
        <f t="shared" si="1"/>
        <v/>
      </c>
      <c r="T24" s="851" t="str">
        <f t="shared" si="2"/>
        <v/>
      </c>
      <c r="U24" s="851" t="str">
        <f t="shared" si="3"/>
        <v/>
      </c>
      <c r="V24" s="852" t="str">
        <f t="shared" si="4"/>
        <v/>
      </c>
      <c r="W24" s="825"/>
    </row>
    <row r="25" spans="1:23" ht="14.4" customHeight="1" x14ac:dyDescent="0.3">
      <c r="A25" s="907" t="s">
        <v>6177</v>
      </c>
      <c r="B25" s="890"/>
      <c r="C25" s="891"/>
      <c r="D25" s="861"/>
      <c r="E25" s="892"/>
      <c r="F25" s="893"/>
      <c r="G25" s="841"/>
      <c r="H25" s="894">
        <v>1</v>
      </c>
      <c r="I25" s="895">
        <v>0.48</v>
      </c>
      <c r="J25" s="842">
        <v>2</v>
      </c>
      <c r="K25" s="896">
        <v>0.48</v>
      </c>
      <c r="L25" s="897">
        <v>2</v>
      </c>
      <c r="M25" s="897">
        <v>21</v>
      </c>
      <c r="N25" s="898">
        <v>7</v>
      </c>
      <c r="O25" s="897" t="s">
        <v>6139</v>
      </c>
      <c r="P25" s="899" t="s">
        <v>6178</v>
      </c>
      <c r="Q25" s="900">
        <f t="shared" si="0"/>
        <v>1</v>
      </c>
      <c r="R25" s="900">
        <f t="shared" si="0"/>
        <v>0.48</v>
      </c>
      <c r="S25" s="890">
        <f t="shared" si="1"/>
        <v>7</v>
      </c>
      <c r="T25" s="890">
        <f t="shared" si="2"/>
        <v>2</v>
      </c>
      <c r="U25" s="890">
        <f t="shared" si="3"/>
        <v>-5</v>
      </c>
      <c r="V25" s="901">
        <f t="shared" si="4"/>
        <v>0.2857142857142857</v>
      </c>
      <c r="W25" s="843"/>
    </row>
    <row r="26" spans="1:23" ht="14.4" customHeight="1" x14ac:dyDescent="0.3">
      <c r="A26" s="906" t="s">
        <v>6179</v>
      </c>
      <c r="B26" s="855"/>
      <c r="C26" s="856"/>
      <c r="D26" s="857"/>
      <c r="E26" s="831">
        <v>1</v>
      </c>
      <c r="F26" s="832">
        <v>6.3</v>
      </c>
      <c r="G26" s="839">
        <v>10</v>
      </c>
      <c r="H26" s="835"/>
      <c r="I26" s="829"/>
      <c r="J26" s="830"/>
      <c r="K26" s="834">
        <v>6.3</v>
      </c>
      <c r="L26" s="835">
        <v>5</v>
      </c>
      <c r="M26" s="835">
        <v>48</v>
      </c>
      <c r="N26" s="836">
        <v>16</v>
      </c>
      <c r="O26" s="835" t="s">
        <v>5308</v>
      </c>
      <c r="P26" s="859" t="s">
        <v>6180</v>
      </c>
      <c r="Q26" s="837">
        <f t="shared" si="0"/>
        <v>0</v>
      </c>
      <c r="R26" s="837">
        <f t="shared" si="0"/>
        <v>0</v>
      </c>
      <c r="S26" s="855" t="str">
        <f t="shared" si="1"/>
        <v/>
      </c>
      <c r="T26" s="855" t="str">
        <f t="shared" si="2"/>
        <v/>
      </c>
      <c r="U26" s="855" t="str">
        <f t="shared" si="3"/>
        <v/>
      </c>
      <c r="V26" s="860" t="str">
        <f t="shared" si="4"/>
        <v/>
      </c>
      <c r="W26" s="838"/>
    </row>
    <row r="27" spans="1:23" ht="14.4" customHeight="1" x14ac:dyDescent="0.3">
      <c r="A27" s="905" t="s">
        <v>6181</v>
      </c>
      <c r="B27" s="851">
        <v>16</v>
      </c>
      <c r="C27" s="853">
        <v>90.89</v>
      </c>
      <c r="D27" s="854">
        <v>18.5</v>
      </c>
      <c r="E27" s="849">
        <v>12</v>
      </c>
      <c r="F27" s="819">
        <v>68.17</v>
      </c>
      <c r="G27" s="820">
        <v>14.7</v>
      </c>
      <c r="H27" s="826">
        <v>18</v>
      </c>
      <c r="I27" s="827">
        <v>99.55</v>
      </c>
      <c r="J27" s="828">
        <v>11.6</v>
      </c>
      <c r="K27" s="822">
        <v>5.68</v>
      </c>
      <c r="L27" s="821">
        <v>6</v>
      </c>
      <c r="M27" s="821">
        <v>51</v>
      </c>
      <c r="N27" s="823">
        <v>17</v>
      </c>
      <c r="O27" s="821" t="s">
        <v>6139</v>
      </c>
      <c r="P27" s="850" t="s">
        <v>6182</v>
      </c>
      <c r="Q27" s="824">
        <f t="shared" si="0"/>
        <v>2</v>
      </c>
      <c r="R27" s="824">
        <f t="shared" si="0"/>
        <v>8.6599999999999966</v>
      </c>
      <c r="S27" s="851">
        <f t="shared" si="1"/>
        <v>306</v>
      </c>
      <c r="T27" s="851">
        <f t="shared" si="2"/>
        <v>208.79999999999998</v>
      </c>
      <c r="U27" s="851">
        <f t="shared" si="3"/>
        <v>-97.200000000000017</v>
      </c>
      <c r="V27" s="852">
        <f t="shared" si="4"/>
        <v>0.6823529411764705</v>
      </c>
      <c r="W27" s="825">
        <v>3</v>
      </c>
    </row>
    <row r="28" spans="1:23" ht="14.4" customHeight="1" x14ac:dyDescent="0.3">
      <c r="A28" s="907" t="s">
        <v>6183</v>
      </c>
      <c r="B28" s="890">
        <v>5</v>
      </c>
      <c r="C28" s="891">
        <v>37.1</v>
      </c>
      <c r="D28" s="861">
        <v>18.399999999999999</v>
      </c>
      <c r="E28" s="892">
        <v>8</v>
      </c>
      <c r="F28" s="893">
        <v>59.36</v>
      </c>
      <c r="G28" s="841">
        <v>17.899999999999999</v>
      </c>
      <c r="H28" s="894">
        <v>7</v>
      </c>
      <c r="I28" s="895">
        <v>51.94</v>
      </c>
      <c r="J28" s="842">
        <v>16.899999999999999</v>
      </c>
      <c r="K28" s="896">
        <v>7.42</v>
      </c>
      <c r="L28" s="897">
        <v>7</v>
      </c>
      <c r="M28" s="897">
        <v>60</v>
      </c>
      <c r="N28" s="898">
        <v>20</v>
      </c>
      <c r="O28" s="897" t="s">
        <v>6139</v>
      </c>
      <c r="P28" s="899" t="s">
        <v>6184</v>
      </c>
      <c r="Q28" s="900">
        <f t="shared" si="0"/>
        <v>2</v>
      </c>
      <c r="R28" s="900">
        <f t="shared" si="0"/>
        <v>14.839999999999996</v>
      </c>
      <c r="S28" s="890">
        <f t="shared" si="1"/>
        <v>140</v>
      </c>
      <c r="T28" s="890">
        <f t="shared" si="2"/>
        <v>118.29999999999998</v>
      </c>
      <c r="U28" s="890">
        <f t="shared" si="3"/>
        <v>-21.700000000000017</v>
      </c>
      <c r="V28" s="901">
        <f t="shared" si="4"/>
        <v>0.84499999999999986</v>
      </c>
      <c r="W28" s="843">
        <v>12</v>
      </c>
    </row>
    <row r="29" spans="1:23" ht="14.4" customHeight="1" x14ac:dyDescent="0.3">
      <c r="A29" s="907" t="s">
        <v>6185</v>
      </c>
      <c r="B29" s="890">
        <v>1</v>
      </c>
      <c r="C29" s="891">
        <v>10.11</v>
      </c>
      <c r="D29" s="861">
        <v>19</v>
      </c>
      <c r="E29" s="892">
        <v>4</v>
      </c>
      <c r="F29" s="893">
        <v>40.44</v>
      </c>
      <c r="G29" s="841">
        <v>22.3</v>
      </c>
      <c r="H29" s="894">
        <v>2</v>
      </c>
      <c r="I29" s="895">
        <v>20.22</v>
      </c>
      <c r="J29" s="842">
        <v>13</v>
      </c>
      <c r="K29" s="896">
        <v>10.11</v>
      </c>
      <c r="L29" s="897">
        <v>9</v>
      </c>
      <c r="M29" s="897">
        <v>78</v>
      </c>
      <c r="N29" s="898">
        <v>26</v>
      </c>
      <c r="O29" s="897" t="s">
        <v>6139</v>
      </c>
      <c r="P29" s="899" t="s">
        <v>6186</v>
      </c>
      <c r="Q29" s="900">
        <f t="shared" si="0"/>
        <v>1</v>
      </c>
      <c r="R29" s="900">
        <f t="shared" si="0"/>
        <v>10.11</v>
      </c>
      <c r="S29" s="890">
        <f t="shared" si="1"/>
        <v>52</v>
      </c>
      <c r="T29" s="890">
        <f t="shared" si="2"/>
        <v>26</v>
      </c>
      <c r="U29" s="890">
        <f t="shared" si="3"/>
        <v>-26</v>
      </c>
      <c r="V29" s="901">
        <f t="shared" si="4"/>
        <v>0.5</v>
      </c>
      <c r="W29" s="843"/>
    </row>
    <row r="30" spans="1:23" ht="14.4" customHeight="1" x14ac:dyDescent="0.3">
      <c r="A30" s="905" t="s">
        <v>6187</v>
      </c>
      <c r="B30" s="851">
        <v>171</v>
      </c>
      <c r="C30" s="853">
        <v>412.3</v>
      </c>
      <c r="D30" s="854">
        <v>7.5</v>
      </c>
      <c r="E30" s="826">
        <v>185</v>
      </c>
      <c r="F30" s="827">
        <v>465.81</v>
      </c>
      <c r="G30" s="828">
        <v>7.3</v>
      </c>
      <c r="H30" s="821">
        <v>171</v>
      </c>
      <c r="I30" s="819">
        <v>425.99</v>
      </c>
      <c r="J30" s="820">
        <v>7.3</v>
      </c>
      <c r="K30" s="822">
        <v>2.4</v>
      </c>
      <c r="L30" s="821">
        <v>3</v>
      </c>
      <c r="M30" s="821">
        <v>27</v>
      </c>
      <c r="N30" s="823">
        <v>9</v>
      </c>
      <c r="O30" s="821" t="s">
        <v>6139</v>
      </c>
      <c r="P30" s="850" t="s">
        <v>6188</v>
      </c>
      <c r="Q30" s="824">
        <f t="shared" si="0"/>
        <v>0</v>
      </c>
      <c r="R30" s="824">
        <f t="shared" si="0"/>
        <v>13.689999999999998</v>
      </c>
      <c r="S30" s="851">
        <f t="shared" si="1"/>
        <v>1539</v>
      </c>
      <c r="T30" s="851">
        <f t="shared" si="2"/>
        <v>1248.3</v>
      </c>
      <c r="U30" s="851">
        <f t="shared" si="3"/>
        <v>-290.70000000000005</v>
      </c>
      <c r="V30" s="852">
        <f t="shared" si="4"/>
        <v>0.81111111111111112</v>
      </c>
      <c r="W30" s="825">
        <v>88</v>
      </c>
    </row>
    <row r="31" spans="1:23" ht="14.4" customHeight="1" x14ac:dyDescent="0.3">
      <c r="A31" s="907" t="s">
        <v>6189</v>
      </c>
      <c r="B31" s="890">
        <v>32</v>
      </c>
      <c r="C31" s="891">
        <v>94.79</v>
      </c>
      <c r="D31" s="861">
        <v>8.9</v>
      </c>
      <c r="E31" s="894">
        <v>45</v>
      </c>
      <c r="F31" s="895">
        <v>144.36000000000001</v>
      </c>
      <c r="G31" s="842">
        <v>8.4</v>
      </c>
      <c r="H31" s="897">
        <v>54</v>
      </c>
      <c r="I31" s="893">
        <v>164.25</v>
      </c>
      <c r="J31" s="841">
        <v>8.8000000000000007</v>
      </c>
      <c r="K31" s="896">
        <v>2.96</v>
      </c>
      <c r="L31" s="897">
        <v>4</v>
      </c>
      <c r="M31" s="897">
        <v>33</v>
      </c>
      <c r="N31" s="898">
        <v>11</v>
      </c>
      <c r="O31" s="897" t="s">
        <v>6139</v>
      </c>
      <c r="P31" s="899" t="s">
        <v>6190</v>
      </c>
      <c r="Q31" s="900">
        <f t="shared" si="0"/>
        <v>22</v>
      </c>
      <c r="R31" s="900">
        <f t="shared" si="0"/>
        <v>69.459999999999994</v>
      </c>
      <c r="S31" s="890">
        <f t="shared" si="1"/>
        <v>594</v>
      </c>
      <c r="T31" s="890">
        <f t="shared" si="2"/>
        <v>475.20000000000005</v>
      </c>
      <c r="U31" s="890">
        <f t="shared" si="3"/>
        <v>-118.79999999999995</v>
      </c>
      <c r="V31" s="901">
        <f t="shared" si="4"/>
        <v>0.8</v>
      </c>
      <c r="W31" s="843">
        <v>66</v>
      </c>
    </row>
    <row r="32" spans="1:23" ht="14.4" customHeight="1" x14ac:dyDescent="0.3">
      <c r="A32" s="907" t="s">
        <v>6191</v>
      </c>
      <c r="B32" s="890">
        <v>6</v>
      </c>
      <c r="C32" s="891">
        <v>27.54</v>
      </c>
      <c r="D32" s="861">
        <v>12.3</v>
      </c>
      <c r="E32" s="894">
        <v>3</v>
      </c>
      <c r="F32" s="895">
        <v>13.77</v>
      </c>
      <c r="G32" s="842">
        <v>17.7</v>
      </c>
      <c r="H32" s="897">
        <v>5</v>
      </c>
      <c r="I32" s="893">
        <v>28.3</v>
      </c>
      <c r="J32" s="841">
        <v>8.6</v>
      </c>
      <c r="K32" s="896">
        <v>4.59</v>
      </c>
      <c r="L32" s="897">
        <v>5</v>
      </c>
      <c r="M32" s="897">
        <v>45</v>
      </c>
      <c r="N32" s="898">
        <v>15</v>
      </c>
      <c r="O32" s="897" t="s">
        <v>6139</v>
      </c>
      <c r="P32" s="899" t="s">
        <v>6192</v>
      </c>
      <c r="Q32" s="900">
        <f t="shared" si="0"/>
        <v>-1</v>
      </c>
      <c r="R32" s="900">
        <f t="shared" si="0"/>
        <v>0.76000000000000156</v>
      </c>
      <c r="S32" s="890">
        <f t="shared" si="1"/>
        <v>75</v>
      </c>
      <c r="T32" s="890">
        <f t="shared" si="2"/>
        <v>43</v>
      </c>
      <c r="U32" s="890">
        <f t="shared" si="3"/>
        <v>-32</v>
      </c>
      <c r="V32" s="901">
        <f t="shared" si="4"/>
        <v>0.57333333333333336</v>
      </c>
      <c r="W32" s="843"/>
    </row>
    <row r="33" spans="1:23" ht="14.4" customHeight="1" x14ac:dyDescent="0.3">
      <c r="A33" s="906" t="s">
        <v>6193</v>
      </c>
      <c r="B33" s="855">
        <v>1</v>
      </c>
      <c r="C33" s="856">
        <v>1.26</v>
      </c>
      <c r="D33" s="857">
        <v>5</v>
      </c>
      <c r="E33" s="858"/>
      <c r="F33" s="829"/>
      <c r="G33" s="830"/>
      <c r="H33" s="831">
        <v>1</v>
      </c>
      <c r="I33" s="832">
        <v>1.26</v>
      </c>
      <c r="J33" s="839">
        <v>3</v>
      </c>
      <c r="K33" s="834">
        <v>1.26</v>
      </c>
      <c r="L33" s="835">
        <v>2</v>
      </c>
      <c r="M33" s="835">
        <v>18</v>
      </c>
      <c r="N33" s="836">
        <v>6</v>
      </c>
      <c r="O33" s="835" t="s">
        <v>6139</v>
      </c>
      <c r="P33" s="859" t="s">
        <v>6194</v>
      </c>
      <c r="Q33" s="837">
        <f t="shared" si="0"/>
        <v>0</v>
      </c>
      <c r="R33" s="837">
        <f t="shared" si="0"/>
        <v>0</v>
      </c>
      <c r="S33" s="855">
        <f t="shared" si="1"/>
        <v>6</v>
      </c>
      <c r="T33" s="855">
        <f t="shared" si="2"/>
        <v>3</v>
      </c>
      <c r="U33" s="855">
        <f t="shared" si="3"/>
        <v>-3</v>
      </c>
      <c r="V33" s="860">
        <f t="shared" si="4"/>
        <v>0.5</v>
      </c>
      <c r="W33" s="838"/>
    </row>
    <row r="34" spans="1:23" ht="14.4" customHeight="1" x14ac:dyDescent="0.3">
      <c r="A34" s="907" t="s">
        <v>6195</v>
      </c>
      <c r="B34" s="890">
        <v>1</v>
      </c>
      <c r="C34" s="891">
        <v>2.1</v>
      </c>
      <c r="D34" s="861">
        <v>3</v>
      </c>
      <c r="E34" s="892"/>
      <c r="F34" s="893"/>
      <c r="G34" s="841"/>
      <c r="H34" s="894">
        <v>1</v>
      </c>
      <c r="I34" s="895">
        <v>3.32</v>
      </c>
      <c r="J34" s="842">
        <v>5</v>
      </c>
      <c r="K34" s="896">
        <v>3.32</v>
      </c>
      <c r="L34" s="897">
        <v>5</v>
      </c>
      <c r="M34" s="897">
        <v>45</v>
      </c>
      <c r="N34" s="898">
        <v>15</v>
      </c>
      <c r="O34" s="897" t="s">
        <v>6139</v>
      </c>
      <c r="P34" s="899" t="s">
        <v>6196</v>
      </c>
      <c r="Q34" s="900">
        <f t="shared" si="0"/>
        <v>0</v>
      </c>
      <c r="R34" s="900">
        <f t="shared" si="0"/>
        <v>1.2199999999999998</v>
      </c>
      <c r="S34" s="890">
        <f t="shared" si="1"/>
        <v>15</v>
      </c>
      <c r="T34" s="890">
        <f t="shared" si="2"/>
        <v>5</v>
      </c>
      <c r="U34" s="890">
        <f t="shared" si="3"/>
        <v>-10</v>
      </c>
      <c r="V34" s="901">
        <f t="shared" si="4"/>
        <v>0.33333333333333331</v>
      </c>
      <c r="W34" s="843"/>
    </row>
    <row r="35" spans="1:23" ht="14.4" customHeight="1" x14ac:dyDescent="0.3">
      <c r="A35" s="906" t="s">
        <v>6197</v>
      </c>
      <c r="B35" s="855">
        <v>46</v>
      </c>
      <c r="C35" s="856">
        <v>45.43</v>
      </c>
      <c r="D35" s="857">
        <v>5.4</v>
      </c>
      <c r="E35" s="831">
        <v>51</v>
      </c>
      <c r="F35" s="832">
        <v>50.89</v>
      </c>
      <c r="G35" s="839">
        <v>5.6</v>
      </c>
      <c r="H35" s="835">
        <v>53</v>
      </c>
      <c r="I35" s="829">
        <v>53.38</v>
      </c>
      <c r="J35" s="833">
        <v>5.2</v>
      </c>
      <c r="K35" s="834">
        <v>0.99</v>
      </c>
      <c r="L35" s="835">
        <v>1</v>
      </c>
      <c r="M35" s="835">
        <v>12</v>
      </c>
      <c r="N35" s="836">
        <v>4</v>
      </c>
      <c r="O35" s="835" t="s">
        <v>6139</v>
      </c>
      <c r="P35" s="859" t="s">
        <v>6198</v>
      </c>
      <c r="Q35" s="837">
        <f t="shared" si="0"/>
        <v>7</v>
      </c>
      <c r="R35" s="837">
        <f t="shared" si="0"/>
        <v>7.9500000000000028</v>
      </c>
      <c r="S35" s="855">
        <f t="shared" si="1"/>
        <v>212</v>
      </c>
      <c r="T35" s="855">
        <f t="shared" si="2"/>
        <v>275.60000000000002</v>
      </c>
      <c r="U35" s="855">
        <f t="shared" si="3"/>
        <v>63.600000000000023</v>
      </c>
      <c r="V35" s="860">
        <f t="shared" si="4"/>
        <v>1.3</v>
      </c>
      <c r="W35" s="838">
        <v>87</v>
      </c>
    </row>
    <row r="36" spans="1:23" ht="14.4" customHeight="1" x14ac:dyDescent="0.3">
      <c r="A36" s="907" t="s">
        <v>6199</v>
      </c>
      <c r="B36" s="890">
        <v>18</v>
      </c>
      <c r="C36" s="891">
        <v>21.57</v>
      </c>
      <c r="D36" s="861">
        <v>8.3000000000000007</v>
      </c>
      <c r="E36" s="894">
        <v>24</v>
      </c>
      <c r="F36" s="895">
        <v>29.84</v>
      </c>
      <c r="G36" s="842">
        <v>7.2</v>
      </c>
      <c r="H36" s="897">
        <v>18</v>
      </c>
      <c r="I36" s="893">
        <v>21.71</v>
      </c>
      <c r="J36" s="841">
        <v>5.9</v>
      </c>
      <c r="K36" s="896">
        <v>1.2</v>
      </c>
      <c r="L36" s="897">
        <v>2</v>
      </c>
      <c r="M36" s="897">
        <v>18</v>
      </c>
      <c r="N36" s="898">
        <v>6</v>
      </c>
      <c r="O36" s="897" t="s">
        <v>6139</v>
      </c>
      <c r="P36" s="899" t="s">
        <v>6198</v>
      </c>
      <c r="Q36" s="900">
        <f t="shared" si="0"/>
        <v>0</v>
      </c>
      <c r="R36" s="900">
        <f t="shared" si="0"/>
        <v>0.14000000000000057</v>
      </c>
      <c r="S36" s="890">
        <f t="shared" si="1"/>
        <v>108</v>
      </c>
      <c r="T36" s="890">
        <f t="shared" si="2"/>
        <v>106.2</v>
      </c>
      <c r="U36" s="890">
        <f t="shared" si="3"/>
        <v>-1.7999999999999972</v>
      </c>
      <c r="V36" s="901">
        <f t="shared" si="4"/>
        <v>0.98333333333333339</v>
      </c>
      <c r="W36" s="843">
        <v>19</v>
      </c>
    </row>
    <row r="37" spans="1:23" ht="14.4" customHeight="1" x14ac:dyDescent="0.3">
      <c r="A37" s="907" t="s">
        <v>6200</v>
      </c>
      <c r="B37" s="890">
        <v>1</v>
      </c>
      <c r="C37" s="891">
        <v>1.88</v>
      </c>
      <c r="D37" s="861">
        <v>4</v>
      </c>
      <c r="E37" s="894">
        <v>1</v>
      </c>
      <c r="F37" s="895">
        <v>2.67</v>
      </c>
      <c r="G37" s="842">
        <v>8</v>
      </c>
      <c r="H37" s="897">
        <v>4</v>
      </c>
      <c r="I37" s="893">
        <v>7.54</v>
      </c>
      <c r="J37" s="848">
        <v>11.8</v>
      </c>
      <c r="K37" s="896">
        <v>1.88</v>
      </c>
      <c r="L37" s="897">
        <v>4</v>
      </c>
      <c r="M37" s="897">
        <v>33</v>
      </c>
      <c r="N37" s="898">
        <v>11</v>
      </c>
      <c r="O37" s="897" t="s">
        <v>6139</v>
      </c>
      <c r="P37" s="899" t="s">
        <v>6198</v>
      </c>
      <c r="Q37" s="900">
        <f t="shared" si="0"/>
        <v>3</v>
      </c>
      <c r="R37" s="900">
        <f t="shared" si="0"/>
        <v>5.66</v>
      </c>
      <c r="S37" s="890">
        <f t="shared" si="1"/>
        <v>44</v>
      </c>
      <c r="T37" s="890">
        <f t="shared" si="2"/>
        <v>47.2</v>
      </c>
      <c r="U37" s="890">
        <f t="shared" si="3"/>
        <v>3.2000000000000028</v>
      </c>
      <c r="V37" s="901">
        <f t="shared" si="4"/>
        <v>1.0727272727272728</v>
      </c>
      <c r="W37" s="843">
        <v>12</v>
      </c>
    </row>
    <row r="38" spans="1:23" ht="14.4" customHeight="1" x14ac:dyDescent="0.3">
      <c r="A38" s="906" t="s">
        <v>6201</v>
      </c>
      <c r="B38" s="855">
        <v>199</v>
      </c>
      <c r="C38" s="856">
        <v>131.85</v>
      </c>
      <c r="D38" s="857">
        <v>5</v>
      </c>
      <c r="E38" s="831">
        <v>246</v>
      </c>
      <c r="F38" s="832">
        <v>163.63999999999999</v>
      </c>
      <c r="G38" s="839">
        <v>5.0999999999999996</v>
      </c>
      <c r="H38" s="835">
        <v>237</v>
      </c>
      <c r="I38" s="829">
        <v>155.96</v>
      </c>
      <c r="J38" s="830">
        <v>4.5999999999999996</v>
      </c>
      <c r="K38" s="834">
        <v>0.65</v>
      </c>
      <c r="L38" s="835">
        <v>2</v>
      </c>
      <c r="M38" s="835">
        <v>15</v>
      </c>
      <c r="N38" s="836">
        <v>5</v>
      </c>
      <c r="O38" s="835" t="s">
        <v>6139</v>
      </c>
      <c r="P38" s="859" t="s">
        <v>6202</v>
      </c>
      <c r="Q38" s="837">
        <f t="shared" si="0"/>
        <v>38</v>
      </c>
      <c r="R38" s="837">
        <f t="shared" si="0"/>
        <v>24.110000000000014</v>
      </c>
      <c r="S38" s="855">
        <f t="shared" si="1"/>
        <v>1185</v>
      </c>
      <c r="T38" s="855">
        <f t="shared" si="2"/>
        <v>1090.1999999999998</v>
      </c>
      <c r="U38" s="855">
        <f t="shared" si="3"/>
        <v>-94.800000000000182</v>
      </c>
      <c r="V38" s="860">
        <f t="shared" si="4"/>
        <v>0.91999999999999982</v>
      </c>
      <c r="W38" s="838">
        <v>141</v>
      </c>
    </row>
    <row r="39" spans="1:23" ht="14.4" customHeight="1" x14ac:dyDescent="0.3">
      <c r="A39" s="907" t="s">
        <v>6203</v>
      </c>
      <c r="B39" s="890">
        <v>45</v>
      </c>
      <c r="C39" s="891">
        <v>36.35</v>
      </c>
      <c r="D39" s="861">
        <v>6</v>
      </c>
      <c r="E39" s="894">
        <v>56</v>
      </c>
      <c r="F39" s="895">
        <v>45.19</v>
      </c>
      <c r="G39" s="842">
        <v>5.5</v>
      </c>
      <c r="H39" s="897">
        <v>44</v>
      </c>
      <c r="I39" s="893">
        <v>42.63</v>
      </c>
      <c r="J39" s="841">
        <v>6</v>
      </c>
      <c r="K39" s="896">
        <v>0.8</v>
      </c>
      <c r="L39" s="897">
        <v>2</v>
      </c>
      <c r="M39" s="897">
        <v>18</v>
      </c>
      <c r="N39" s="898">
        <v>6</v>
      </c>
      <c r="O39" s="897" t="s">
        <v>6139</v>
      </c>
      <c r="P39" s="899" t="s">
        <v>6204</v>
      </c>
      <c r="Q39" s="900">
        <f t="shared" si="0"/>
        <v>-1</v>
      </c>
      <c r="R39" s="900">
        <f t="shared" si="0"/>
        <v>6.2800000000000011</v>
      </c>
      <c r="S39" s="890">
        <f t="shared" si="1"/>
        <v>264</v>
      </c>
      <c r="T39" s="890">
        <f t="shared" si="2"/>
        <v>264</v>
      </c>
      <c r="U39" s="890">
        <f t="shared" si="3"/>
        <v>0</v>
      </c>
      <c r="V39" s="901">
        <f t="shared" si="4"/>
        <v>1</v>
      </c>
      <c r="W39" s="843">
        <v>56</v>
      </c>
    </row>
    <row r="40" spans="1:23" ht="14.4" customHeight="1" x14ac:dyDescent="0.3">
      <c r="A40" s="907" t="s">
        <v>6205</v>
      </c>
      <c r="B40" s="890">
        <v>2</v>
      </c>
      <c r="C40" s="891">
        <v>2.08</v>
      </c>
      <c r="D40" s="861">
        <v>3.5</v>
      </c>
      <c r="E40" s="894">
        <v>3</v>
      </c>
      <c r="F40" s="895">
        <v>3.12</v>
      </c>
      <c r="G40" s="842">
        <v>9.6999999999999993</v>
      </c>
      <c r="H40" s="897"/>
      <c r="I40" s="893"/>
      <c r="J40" s="841"/>
      <c r="K40" s="896">
        <v>1.04</v>
      </c>
      <c r="L40" s="897">
        <v>2</v>
      </c>
      <c r="M40" s="897">
        <v>21</v>
      </c>
      <c r="N40" s="898">
        <v>7</v>
      </c>
      <c r="O40" s="897" t="s">
        <v>6139</v>
      </c>
      <c r="P40" s="899" t="s">
        <v>6206</v>
      </c>
      <c r="Q40" s="900">
        <f t="shared" si="0"/>
        <v>-2</v>
      </c>
      <c r="R40" s="900">
        <f t="shared" si="0"/>
        <v>-2.08</v>
      </c>
      <c r="S40" s="890" t="str">
        <f t="shared" si="1"/>
        <v/>
      </c>
      <c r="T40" s="890" t="str">
        <f t="shared" si="2"/>
        <v/>
      </c>
      <c r="U40" s="890" t="str">
        <f t="shared" si="3"/>
        <v/>
      </c>
      <c r="V40" s="901" t="str">
        <f t="shared" si="4"/>
        <v/>
      </c>
      <c r="W40" s="843"/>
    </row>
    <row r="41" spans="1:23" ht="14.4" customHeight="1" x14ac:dyDescent="0.3">
      <c r="A41" s="905" t="s">
        <v>6207</v>
      </c>
      <c r="B41" s="851">
        <v>6</v>
      </c>
      <c r="C41" s="853">
        <v>3.89</v>
      </c>
      <c r="D41" s="854">
        <v>7.2</v>
      </c>
      <c r="E41" s="826">
        <v>5</v>
      </c>
      <c r="F41" s="827">
        <v>9.3699999999999992</v>
      </c>
      <c r="G41" s="828">
        <v>8.6</v>
      </c>
      <c r="H41" s="821">
        <v>1</v>
      </c>
      <c r="I41" s="819">
        <v>0.68</v>
      </c>
      <c r="J41" s="840">
        <v>5</v>
      </c>
      <c r="K41" s="822">
        <v>0.55000000000000004</v>
      </c>
      <c r="L41" s="821">
        <v>1</v>
      </c>
      <c r="M41" s="821">
        <v>9</v>
      </c>
      <c r="N41" s="823">
        <v>3</v>
      </c>
      <c r="O41" s="821" t="s">
        <v>6139</v>
      </c>
      <c r="P41" s="850" t="s">
        <v>6208</v>
      </c>
      <c r="Q41" s="824">
        <f t="shared" si="0"/>
        <v>-5</v>
      </c>
      <c r="R41" s="824">
        <f t="shared" si="0"/>
        <v>-3.21</v>
      </c>
      <c r="S41" s="851">
        <f t="shared" si="1"/>
        <v>3</v>
      </c>
      <c r="T41" s="851">
        <f t="shared" si="2"/>
        <v>5</v>
      </c>
      <c r="U41" s="851">
        <f t="shared" si="3"/>
        <v>2</v>
      </c>
      <c r="V41" s="852">
        <f t="shared" si="4"/>
        <v>1.6666666666666667</v>
      </c>
      <c r="W41" s="825">
        <v>2</v>
      </c>
    </row>
    <row r="42" spans="1:23" ht="14.4" customHeight="1" x14ac:dyDescent="0.3">
      <c r="A42" s="907" t="s">
        <v>6209</v>
      </c>
      <c r="B42" s="890"/>
      <c r="C42" s="891"/>
      <c r="D42" s="861"/>
      <c r="E42" s="894">
        <v>1</v>
      </c>
      <c r="F42" s="895">
        <v>0.8</v>
      </c>
      <c r="G42" s="842">
        <v>4</v>
      </c>
      <c r="H42" s="897"/>
      <c r="I42" s="893"/>
      <c r="J42" s="841"/>
      <c r="K42" s="896">
        <v>0.79</v>
      </c>
      <c r="L42" s="897">
        <v>2</v>
      </c>
      <c r="M42" s="897">
        <v>15</v>
      </c>
      <c r="N42" s="898">
        <v>5</v>
      </c>
      <c r="O42" s="897" t="s">
        <v>6139</v>
      </c>
      <c r="P42" s="899" t="s">
        <v>6208</v>
      </c>
      <c r="Q42" s="900">
        <f t="shared" si="0"/>
        <v>0</v>
      </c>
      <c r="R42" s="900">
        <f t="shared" si="0"/>
        <v>0</v>
      </c>
      <c r="S42" s="890" t="str">
        <f t="shared" si="1"/>
        <v/>
      </c>
      <c r="T42" s="890" t="str">
        <f t="shared" si="2"/>
        <v/>
      </c>
      <c r="U42" s="890" t="str">
        <f t="shared" si="3"/>
        <v/>
      </c>
      <c r="V42" s="901" t="str">
        <f t="shared" si="4"/>
        <v/>
      </c>
      <c r="W42" s="843"/>
    </row>
    <row r="43" spans="1:23" ht="14.4" customHeight="1" x14ac:dyDescent="0.3">
      <c r="A43" s="907" t="s">
        <v>6210</v>
      </c>
      <c r="B43" s="890"/>
      <c r="C43" s="891"/>
      <c r="D43" s="861"/>
      <c r="E43" s="894">
        <v>1</v>
      </c>
      <c r="F43" s="895">
        <v>2.14</v>
      </c>
      <c r="G43" s="842">
        <v>6</v>
      </c>
      <c r="H43" s="897"/>
      <c r="I43" s="893"/>
      <c r="J43" s="841"/>
      <c r="K43" s="896">
        <v>1.35</v>
      </c>
      <c r="L43" s="897">
        <v>3</v>
      </c>
      <c r="M43" s="897">
        <v>27</v>
      </c>
      <c r="N43" s="898">
        <v>9</v>
      </c>
      <c r="O43" s="897" t="s">
        <v>6139</v>
      </c>
      <c r="P43" s="899" t="s">
        <v>6208</v>
      </c>
      <c r="Q43" s="900">
        <f t="shared" si="0"/>
        <v>0</v>
      </c>
      <c r="R43" s="900">
        <f t="shared" si="0"/>
        <v>0</v>
      </c>
      <c r="S43" s="890" t="str">
        <f t="shared" si="1"/>
        <v/>
      </c>
      <c r="T43" s="890" t="str">
        <f t="shared" si="2"/>
        <v/>
      </c>
      <c r="U43" s="890" t="str">
        <f t="shared" si="3"/>
        <v/>
      </c>
      <c r="V43" s="901" t="str">
        <f t="shared" si="4"/>
        <v/>
      </c>
      <c r="W43" s="843"/>
    </row>
    <row r="44" spans="1:23" ht="14.4" customHeight="1" x14ac:dyDescent="0.3">
      <c r="A44" s="905" t="s">
        <v>6211</v>
      </c>
      <c r="B44" s="851">
        <v>23</v>
      </c>
      <c r="C44" s="853">
        <v>10.79</v>
      </c>
      <c r="D44" s="854">
        <v>4</v>
      </c>
      <c r="E44" s="849">
        <v>21</v>
      </c>
      <c r="F44" s="819">
        <v>9.77</v>
      </c>
      <c r="G44" s="820">
        <v>3.4</v>
      </c>
      <c r="H44" s="826">
        <v>27</v>
      </c>
      <c r="I44" s="827">
        <v>12.65</v>
      </c>
      <c r="J44" s="828">
        <v>4.8</v>
      </c>
      <c r="K44" s="822">
        <v>0.46</v>
      </c>
      <c r="L44" s="821">
        <v>2</v>
      </c>
      <c r="M44" s="821">
        <v>18</v>
      </c>
      <c r="N44" s="823">
        <v>6</v>
      </c>
      <c r="O44" s="821" t="s">
        <v>6139</v>
      </c>
      <c r="P44" s="850" t="s">
        <v>6212</v>
      </c>
      <c r="Q44" s="824">
        <f t="shared" si="0"/>
        <v>4</v>
      </c>
      <c r="R44" s="824">
        <f t="shared" si="0"/>
        <v>1.8600000000000012</v>
      </c>
      <c r="S44" s="851">
        <f t="shared" si="1"/>
        <v>162</v>
      </c>
      <c r="T44" s="851">
        <f t="shared" si="2"/>
        <v>129.6</v>
      </c>
      <c r="U44" s="851">
        <f t="shared" si="3"/>
        <v>-32.400000000000006</v>
      </c>
      <c r="V44" s="852">
        <f t="shared" si="4"/>
        <v>0.79999999999999993</v>
      </c>
      <c r="W44" s="825">
        <v>31</v>
      </c>
    </row>
    <row r="45" spans="1:23" ht="14.4" customHeight="1" x14ac:dyDescent="0.3">
      <c r="A45" s="907" t="s">
        <v>6213</v>
      </c>
      <c r="B45" s="890">
        <v>9</v>
      </c>
      <c r="C45" s="891">
        <v>5.24</v>
      </c>
      <c r="D45" s="861">
        <v>5.4</v>
      </c>
      <c r="E45" s="892">
        <v>9</v>
      </c>
      <c r="F45" s="893">
        <v>5.84</v>
      </c>
      <c r="G45" s="841">
        <v>5</v>
      </c>
      <c r="H45" s="894">
        <v>7</v>
      </c>
      <c r="I45" s="895">
        <v>4.3600000000000003</v>
      </c>
      <c r="J45" s="842">
        <v>5</v>
      </c>
      <c r="K45" s="896">
        <v>0.65</v>
      </c>
      <c r="L45" s="897">
        <v>3</v>
      </c>
      <c r="M45" s="897">
        <v>24</v>
      </c>
      <c r="N45" s="898">
        <v>8</v>
      </c>
      <c r="O45" s="897" t="s">
        <v>6139</v>
      </c>
      <c r="P45" s="899" t="s">
        <v>6212</v>
      </c>
      <c r="Q45" s="900">
        <f t="shared" si="0"/>
        <v>-2</v>
      </c>
      <c r="R45" s="900">
        <f t="shared" si="0"/>
        <v>-0.87999999999999989</v>
      </c>
      <c r="S45" s="890">
        <f t="shared" si="1"/>
        <v>56</v>
      </c>
      <c r="T45" s="890">
        <f t="shared" si="2"/>
        <v>35</v>
      </c>
      <c r="U45" s="890">
        <f t="shared" si="3"/>
        <v>-21</v>
      </c>
      <c r="V45" s="901">
        <f t="shared" si="4"/>
        <v>0.625</v>
      </c>
      <c r="W45" s="843"/>
    </row>
    <row r="46" spans="1:23" ht="14.4" customHeight="1" x14ac:dyDescent="0.3">
      <c r="A46" s="907" t="s">
        <v>6214</v>
      </c>
      <c r="B46" s="890">
        <v>1</v>
      </c>
      <c r="C46" s="891">
        <v>1</v>
      </c>
      <c r="D46" s="861">
        <v>14</v>
      </c>
      <c r="E46" s="892">
        <v>1</v>
      </c>
      <c r="F46" s="893">
        <v>1</v>
      </c>
      <c r="G46" s="841">
        <v>5</v>
      </c>
      <c r="H46" s="894">
        <v>5</v>
      </c>
      <c r="I46" s="895">
        <v>5.0199999999999996</v>
      </c>
      <c r="J46" s="842">
        <v>9.1999999999999993</v>
      </c>
      <c r="K46" s="896">
        <v>1</v>
      </c>
      <c r="L46" s="897">
        <v>3</v>
      </c>
      <c r="M46" s="897">
        <v>30</v>
      </c>
      <c r="N46" s="898">
        <v>10</v>
      </c>
      <c r="O46" s="897" t="s">
        <v>6139</v>
      </c>
      <c r="P46" s="899" t="s">
        <v>6212</v>
      </c>
      <c r="Q46" s="900">
        <f t="shared" si="0"/>
        <v>4</v>
      </c>
      <c r="R46" s="900">
        <f t="shared" si="0"/>
        <v>4.0199999999999996</v>
      </c>
      <c r="S46" s="890">
        <f t="shared" si="1"/>
        <v>50</v>
      </c>
      <c r="T46" s="890">
        <f t="shared" si="2"/>
        <v>46</v>
      </c>
      <c r="U46" s="890">
        <f t="shared" si="3"/>
        <v>-4</v>
      </c>
      <c r="V46" s="901">
        <f t="shared" si="4"/>
        <v>0.92</v>
      </c>
      <c r="W46" s="843">
        <v>9</v>
      </c>
    </row>
    <row r="47" spans="1:23" ht="14.4" customHeight="1" x14ac:dyDescent="0.3">
      <c r="A47" s="905" t="s">
        <v>6215</v>
      </c>
      <c r="B47" s="851">
        <v>27</v>
      </c>
      <c r="C47" s="853">
        <v>11.4</v>
      </c>
      <c r="D47" s="854">
        <v>5.3</v>
      </c>
      <c r="E47" s="826">
        <v>24</v>
      </c>
      <c r="F47" s="827">
        <v>10.36</v>
      </c>
      <c r="G47" s="828">
        <v>5.5</v>
      </c>
      <c r="H47" s="821">
        <v>25</v>
      </c>
      <c r="I47" s="819">
        <v>11.01</v>
      </c>
      <c r="J47" s="820">
        <v>5.5</v>
      </c>
      <c r="K47" s="822">
        <v>0.42</v>
      </c>
      <c r="L47" s="821">
        <v>2</v>
      </c>
      <c r="M47" s="821">
        <v>18</v>
      </c>
      <c r="N47" s="823">
        <v>6</v>
      </c>
      <c r="O47" s="821" t="s">
        <v>6139</v>
      </c>
      <c r="P47" s="850" t="s">
        <v>6216</v>
      </c>
      <c r="Q47" s="824">
        <f t="shared" si="0"/>
        <v>-2</v>
      </c>
      <c r="R47" s="824">
        <f t="shared" si="0"/>
        <v>-0.39000000000000057</v>
      </c>
      <c r="S47" s="851">
        <f t="shared" si="1"/>
        <v>150</v>
      </c>
      <c r="T47" s="851">
        <f t="shared" si="2"/>
        <v>137.5</v>
      </c>
      <c r="U47" s="851">
        <f t="shared" si="3"/>
        <v>-12.5</v>
      </c>
      <c r="V47" s="852">
        <f t="shared" si="4"/>
        <v>0.91666666666666663</v>
      </c>
      <c r="W47" s="825">
        <v>25</v>
      </c>
    </row>
    <row r="48" spans="1:23" ht="14.4" customHeight="1" x14ac:dyDescent="0.3">
      <c r="A48" s="907" t="s">
        <v>6217</v>
      </c>
      <c r="B48" s="890">
        <v>54</v>
      </c>
      <c r="C48" s="891">
        <v>30.5</v>
      </c>
      <c r="D48" s="861">
        <v>5.7</v>
      </c>
      <c r="E48" s="894">
        <v>61</v>
      </c>
      <c r="F48" s="895">
        <v>34.58</v>
      </c>
      <c r="G48" s="842">
        <v>6.6</v>
      </c>
      <c r="H48" s="897">
        <v>58</v>
      </c>
      <c r="I48" s="893">
        <v>32.619999999999997</v>
      </c>
      <c r="J48" s="841">
        <v>6.8</v>
      </c>
      <c r="K48" s="896">
        <v>0.55000000000000004</v>
      </c>
      <c r="L48" s="897">
        <v>2</v>
      </c>
      <c r="M48" s="897">
        <v>21</v>
      </c>
      <c r="N48" s="898">
        <v>7</v>
      </c>
      <c r="O48" s="897" t="s">
        <v>6139</v>
      </c>
      <c r="P48" s="899" t="s">
        <v>6218</v>
      </c>
      <c r="Q48" s="900">
        <f t="shared" si="0"/>
        <v>4</v>
      </c>
      <c r="R48" s="900">
        <f t="shared" si="0"/>
        <v>2.1199999999999974</v>
      </c>
      <c r="S48" s="890">
        <f t="shared" si="1"/>
        <v>406</v>
      </c>
      <c r="T48" s="890">
        <f t="shared" si="2"/>
        <v>394.4</v>
      </c>
      <c r="U48" s="890">
        <f t="shared" si="3"/>
        <v>-11.600000000000023</v>
      </c>
      <c r="V48" s="901">
        <f t="shared" si="4"/>
        <v>0.97142857142857142</v>
      </c>
      <c r="W48" s="843">
        <v>62</v>
      </c>
    </row>
    <row r="49" spans="1:23" ht="14.4" customHeight="1" x14ac:dyDescent="0.3">
      <c r="A49" s="907" t="s">
        <v>6219</v>
      </c>
      <c r="B49" s="890">
        <v>4</v>
      </c>
      <c r="C49" s="891">
        <v>2.83</v>
      </c>
      <c r="D49" s="861">
        <v>4.5</v>
      </c>
      <c r="E49" s="894">
        <v>6</v>
      </c>
      <c r="F49" s="895">
        <v>4.5999999999999996</v>
      </c>
      <c r="G49" s="842">
        <v>7.2</v>
      </c>
      <c r="H49" s="897">
        <v>3</v>
      </c>
      <c r="I49" s="893">
        <v>2.35</v>
      </c>
      <c r="J49" s="841">
        <v>7.7</v>
      </c>
      <c r="K49" s="896">
        <v>0.77</v>
      </c>
      <c r="L49" s="897">
        <v>3</v>
      </c>
      <c r="M49" s="897">
        <v>30</v>
      </c>
      <c r="N49" s="898">
        <v>10</v>
      </c>
      <c r="O49" s="897" t="s">
        <v>6139</v>
      </c>
      <c r="P49" s="899" t="s">
        <v>6220</v>
      </c>
      <c r="Q49" s="900">
        <f t="shared" si="0"/>
        <v>-1</v>
      </c>
      <c r="R49" s="900">
        <f t="shared" si="0"/>
        <v>-0.48</v>
      </c>
      <c r="S49" s="890">
        <f t="shared" si="1"/>
        <v>30</v>
      </c>
      <c r="T49" s="890">
        <f t="shared" si="2"/>
        <v>23.1</v>
      </c>
      <c r="U49" s="890">
        <f t="shared" si="3"/>
        <v>-6.8999999999999986</v>
      </c>
      <c r="V49" s="901">
        <f t="shared" si="4"/>
        <v>0.77</v>
      </c>
      <c r="W49" s="843"/>
    </row>
    <row r="50" spans="1:23" ht="14.4" customHeight="1" x14ac:dyDescent="0.3">
      <c r="A50" s="905" t="s">
        <v>6221</v>
      </c>
      <c r="B50" s="816">
        <v>28</v>
      </c>
      <c r="C50" s="817">
        <v>28.16</v>
      </c>
      <c r="D50" s="818">
        <v>3.7</v>
      </c>
      <c r="E50" s="849">
        <v>25</v>
      </c>
      <c r="F50" s="819">
        <v>25.23</v>
      </c>
      <c r="G50" s="820">
        <v>3.6</v>
      </c>
      <c r="H50" s="821">
        <v>17</v>
      </c>
      <c r="I50" s="819">
        <v>17.170000000000002</v>
      </c>
      <c r="J50" s="840">
        <v>3.7</v>
      </c>
      <c r="K50" s="822">
        <v>1</v>
      </c>
      <c r="L50" s="821">
        <v>1</v>
      </c>
      <c r="M50" s="821">
        <v>9</v>
      </c>
      <c r="N50" s="823">
        <v>3</v>
      </c>
      <c r="O50" s="821" t="s">
        <v>6139</v>
      </c>
      <c r="P50" s="850" t="s">
        <v>6222</v>
      </c>
      <c r="Q50" s="824">
        <f t="shared" si="0"/>
        <v>-11</v>
      </c>
      <c r="R50" s="824">
        <f t="shared" si="0"/>
        <v>-10.989999999999998</v>
      </c>
      <c r="S50" s="851">
        <f t="shared" si="1"/>
        <v>51</v>
      </c>
      <c r="T50" s="851">
        <f t="shared" si="2"/>
        <v>62.900000000000006</v>
      </c>
      <c r="U50" s="851">
        <f t="shared" si="3"/>
        <v>11.900000000000006</v>
      </c>
      <c r="V50" s="852">
        <f t="shared" si="4"/>
        <v>1.2333333333333334</v>
      </c>
      <c r="W50" s="825">
        <v>14</v>
      </c>
    </row>
    <row r="51" spans="1:23" ht="14.4" customHeight="1" x14ac:dyDescent="0.3">
      <c r="A51" s="907" t="s">
        <v>6223</v>
      </c>
      <c r="B51" s="902"/>
      <c r="C51" s="903"/>
      <c r="D51" s="847"/>
      <c r="E51" s="892">
        <v>2</v>
      </c>
      <c r="F51" s="893">
        <v>3.25</v>
      </c>
      <c r="G51" s="841">
        <v>5.5</v>
      </c>
      <c r="H51" s="897">
        <v>2</v>
      </c>
      <c r="I51" s="893">
        <v>3.11</v>
      </c>
      <c r="J51" s="841">
        <v>3.5</v>
      </c>
      <c r="K51" s="896">
        <v>1.55</v>
      </c>
      <c r="L51" s="897">
        <v>2</v>
      </c>
      <c r="M51" s="897">
        <v>15</v>
      </c>
      <c r="N51" s="898">
        <v>5</v>
      </c>
      <c r="O51" s="897" t="s">
        <v>6139</v>
      </c>
      <c r="P51" s="899" t="s">
        <v>6224</v>
      </c>
      <c r="Q51" s="900">
        <f t="shared" si="0"/>
        <v>2</v>
      </c>
      <c r="R51" s="900">
        <f t="shared" si="0"/>
        <v>3.11</v>
      </c>
      <c r="S51" s="890">
        <f t="shared" si="1"/>
        <v>10</v>
      </c>
      <c r="T51" s="890">
        <f t="shared" si="2"/>
        <v>7</v>
      </c>
      <c r="U51" s="890">
        <f t="shared" si="3"/>
        <v>-3</v>
      </c>
      <c r="V51" s="901">
        <f t="shared" si="4"/>
        <v>0.7</v>
      </c>
      <c r="W51" s="843"/>
    </row>
    <row r="52" spans="1:23" ht="14.4" customHeight="1" x14ac:dyDescent="0.3">
      <c r="A52" s="906" t="s">
        <v>6225</v>
      </c>
      <c r="B52" s="855">
        <v>53</v>
      </c>
      <c r="C52" s="856">
        <v>16.09</v>
      </c>
      <c r="D52" s="857">
        <v>3.1</v>
      </c>
      <c r="E52" s="858">
        <v>60</v>
      </c>
      <c r="F52" s="829">
        <v>18.739999999999998</v>
      </c>
      <c r="G52" s="830">
        <v>3.8</v>
      </c>
      <c r="H52" s="831">
        <v>57</v>
      </c>
      <c r="I52" s="832">
        <v>18.14</v>
      </c>
      <c r="J52" s="833">
        <v>3.5</v>
      </c>
      <c r="K52" s="834">
        <v>0.3</v>
      </c>
      <c r="L52" s="835">
        <v>1</v>
      </c>
      <c r="M52" s="835">
        <v>9</v>
      </c>
      <c r="N52" s="836">
        <v>3</v>
      </c>
      <c r="O52" s="835" t="s">
        <v>6139</v>
      </c>
      <c r="P52" s="859" t="s">
        <v>6226</v>
      </c>
      <c r="Q52" s="837">
        <f t="shared" si="0"/>
        <v>4</v>
      </c>
      <c r="R52" s="837">
        <f t="shared" si="0"/>
        <v>2.0500000000000007</v>
      </c>
      <c r="S52" s="855">
        <f t="shared" si="1"/>
        <v>171</v>
      </c>
      <c r="T52" s="855">
        <f t="shared" si="2"/>
        <v>199.5</v>
      </c>
      <c r="U52" s="855">
        <f t="shared" si="3"/>
        <v>28.5</v>
      </c>
      <c r="V52" s="860">
        <f t="shared" si="4"/>
        <v>1.1666666666666667</v>
      </c>
      <c r="W52" s="838">
        <v>47</v>
      </c>
    </row>
    <row r="53" spans="1:23" ht="14.4" customHeight="1" x14ac:dyDescent="0.3">
      <c r="A53" s="907" t="s">
        <v>6227</v>
      </c>
      <c r="B53" s="890">
        <v>7</v>
      </c>
      <c r="C53" s="891">
        <v>3.16</v>
      </c>
      <c r="D53" s="861">
        <v>4.5999999999999996</v>
      </c>
      <c r="E53" s="892">
        <v>8</v>
      </c>
      <c r="F53" s="893">
        <v>3.62</v>
      </c>
      <c r="G53" s="841">
        <v>4.5</v>
      </c>
      <c r="H53" s="894">
        <v>8</v>
      </c>
      <c r="I53" s="895">
        <v>3.61</v>
      </c>
      <c r="J53" s="842">
        <v>3.9</v>
      </c>
      <c r="K53" s="896">
        <v>0.45</v>
      </c>
      <c r="L53" s="897">
        <v>1</v>
      </c>
      <c r="M53" s="897">
        <v>12</v>
      </c>
      <c r="N53" s="898">
        <v>4</v>
      </c>
      <c r="O53" s="897" t="s">
        <v>6139</v>
      </c>
      <c r="P53" s="899" t="s">
        <v>6228</v>
      </c>
      <c r="Q53" s="900">
        <f t="shared" si="0"/>
        <v>1</v>
      </c>
      <c r="R53" s="900">
        <f t="shared" si="0"/>
        <v>0.44999999999999973</v>
      </c>
      <c r="S53" s="890">
        <f t="shared" si="1"/>
        <v>32</v>
      </c>
      <c r="T53" s="890">
        <f t="shared" si="2"/>
        <v>31.2</v>
      </c>
      <c r="U53" s="890">
        <f t="shared" si="3"/>
        <v>-0.80000000000000071</v>
      </c>
      <c r="V53" s="901">
        <f t="shared" si="4"/>
        <v>0.97499999999999998</v>
      </c>
      <c r="W53" s="843">
        <v>3</v>
      </c>
    </row>
    <row r="54" spans="1:23" ht="14.4" customHeight="1" x14ac:dyDescent="0.3">
      <c r="A54" s="907" t="s">
        <v>6229</v>
      </c>
      <c r="B54" s="890">
        <v>2</v>
      </c>
      <c r="C54" s="891">
        <v>1.48</v>
      </c>
      <c r="D54" s="861">
        <v>8.5</v>
      </c>
      <c r="E54" s="892"/>
      <c r="F54" s="893"/>
      <c r="G54" s="841"/>
      <c r="H54" s="894">
        <v>3</v>
      </c>
      <c r="I54" s="895">
        <v>8.39</v>
      </c>
      <c r="J54" s="848">
        <v>10.3</v>
      </c>
      <c r="K54" s="896">
        <v>0.74</v>
      </c>
      <c r="L54" s="897">
        <v>2</v>
      </c>
      <c r="M54" s="897">
        <v>21</v>
      </c>
      <c r="N54" s="898">
        <v>7</v>
      </c>
      <c r="O54" s="897" t="s">
        <v>6139</v>
      </c>
      <c r="P54" s="899" t="s">
        <v>6230</v>
      </c>
      <c r="Q54" s="900">
        <f t="shared" si="0"/>
        <v>1</v>
      </c>
      <c r="R54" s="900">
        <f t="shared" si="0"/>
        <v>6.91</v>
      </c>
      <c r="S54" s="890">
        <f t="shared" si="1"/>
        <v>21</v>
      </c>
      <c r="T54" s="890">
        <f t="shared" si="2"/>
        <v>30.900000000000002</v>
      </c>
      <c r="U54" s="890">
        <f t="shared" si="3"/>
        <v>9.9000000000000021</v>
      </c>
      <c r="V54" s="901">
        <f t="shared" si="4"/>
        <v>1.4714285714285715</v>
      </c>
      <c r="W54" s="843">
        <v>11</v>
      </c>
    </row>
    <row r="55" spans="1:23" ht="14.4" customHeight="1" x14ac:dyDescent="0.3">
      <c r="A55" s="906" t="s">
        <v>6231</v>
      </c>
      <c r="B55" s="855">
        <v>26</v>
      </c>
      <c r="C55" s="856">
        <v>8.5</v>
      </c>
      <c r="D55" s="857">
        <v>3.6</v>
      </c>
      <c r="E55" s="831">
        <v>37</v>
      </c>
      <c r="F55" s="832">
        <v>12.07</v>
      </c>
      <c r="G55" s="839">
        <v>4</v>
      </c>
      <c r="H55" s="835">
        <v>31</v>
      </c>
      <c r="I55" s="829">
        <v>10.99</v>
      </c>
      <c r="J55" s="833">
        <v>5.3</v>
      </c>
      <c r="K55" s="834">
        <v>0.32</v>
      </c>
      <c r="L55" s="835">
        <v>1</v>
      </c>
      <c r="M55" s="835">
        <v>12</v>
      </c>
      <c r="N55" s="836">
        <v>4</v>
      </c>
      <c r="O55" s="835" t="s">
        <v>6139</v>
      </c>
      <c r="P55" s="859" t="s">
        <v>6232</v>
      </c>
      <c r="Q55" s="837">
        <f t="shared" si="0"/>
        <v>5</v>
      </c>
      <c r="R55" s="837">
        <f t="shared" si="0"/>
        <v>2.4900000000000002</v>
      </c>
      <c r="S55" s="855">
        <f t="shared" si="1"/>
        <v>124</v>
      </c>
      <c r="T55" s="855">
        <f t="shared" si="2"/>
        <v>164.29999999999998</v>
      </c>
      <c r="U55" s="855">
        <f t="shared" si="3"/>
        <v>40.299999999999983</v>
      </c>
      <c r="V55" s="860">
        <f t="shared" si="4"/>
        <v>1.325</v>
      </c>
      <c r="W55" s="838">
        <v>49</v>
      </c>
    </row>
    <row r="56" spans="1:23" ht="14.4" customHeight="1" x14ac:dyDescent="0.3">
      <c r="A56" s="907" t="s">
        <v>6233</v>
      </c>
      <c r="B56" s="890">
        <v>12</v>
      </c>
      <c r="C56" s="891">
        <v>4.99</v>
      </c>
      <c r="D56" s="861">
        <v>5.3</v>
      </c>
      <c r="E56" s="894">
        <v>9</v>
      </c>
      <c r="F56" s="895">
        <v>3.85</v>
      </c>
      <c r="G56" s="842">
        <v>6.3</v>
      </c>
      <c r="H56" s="897">
        <v>8</v>
      </c>
      <c r="I56" s="893">
        <v>6.06</v>
      </c>
      <c r="J56" s="848">
        <v>5.4</v>
      </c>
      <c r="K56" s="896">
        <v>0.4</v>
      </c>
      <c r="L56" s="897">
        <v>2</v>
      </c>
      <c r="M56" s="897">
        <v>15</v>
      </c>
      <c r="N56" s="898">
        <v>5</v>
      </c>
      <c r="O56" s="897" t="s">
        <v>6139</v>
      </c>
      <c r="P56" s="899" t="s">
        <v>6234</v>
      </c>
      <c r="Q56" s="900">
        <f t="shared" si="0"/>
        <v>-4</v>
      </c>
      <c r="R56" s="900">
        <f t="shared" si="0"/>
        <v>1.0699999999999994</v>
      </c>
      <c r="S56" s="890">
        <f t="shared" si="1"/>
        <v>40</v>
      </c>
      <c r="T56" s="890">
        <f t="shared" si="2"/>
        <v>43.2</v>
      </c>
      <c r="U56" s="890">
        <f t="shared" si="3"/>
        <v>3.2000000000000028</v>
      </c>
      <c r="V56" s="901">
        <f t="shared" si="4"/>
        <v>1.08</v>
      </c>
      <c r="W56" s="843">
        <v>13</v>
      </c>
    </row>
    <row r="57" spans="1:23" ht="14.4" customHeight="1" x14ac:dyDescent="0.3">
      <c r="A57" s="907" t="s">
        <v>6235</v>
      </c>
      <c r="B57" s="890"/>
      <c r="C57" s="891"/>
      <c r="D57" s="861"/>
      <c r="E57" s="894">
        <v>1</v>
      </c>
      <c r="F57" s="895">
        <v>0.55000000000000004</v>
      </c>
      <c r="G57" s="842">
        <v>11</v>
      </c>
      <c r="H57" s="897"/>
      <c r="I57" s="893"/>
      <c r="J57" s="841"/>
      <c r="K57" s="896">
        <v>0.46</v>
      </c>
      <c r="L57" s="897">
        <v>2</v>
      </c>
      <c r="M57" s="897">
        <v>15</v>
      </c>
      <c r="N57" s="898">
        <v>5</v>
      </c>
      <c r="O57" s="897" t="s">
        <v>6139</v>
      </c>
      <c r="P57" s="899" t="s">
        <v>6236</v>
      </c>
      <c r="Q57" s="900">
        <f t="shared" si="0"/>
        <v>0</v>
      </c>
      <c r="R57" s="900">
        <f t="shared" si="0"/>
        <v>0</v>
      </c>
      <c r="S57" s="890" t="str">
        <f t="shared" si="1"/>
        <v/>
      </c>
      <c r="T57" s="890" t="str">
        <f t="shared" si="2"/>
        <v/>
      </c>
      <c r="U57" s="890" t="str">
        <f t="shared" si="3"/>
        <v/>
      </c>
      <c r="V57" s="901" t="str">
        <f t="shared" si="4"/>
        <v/>
      </c>
      <c r="W57" s="843"/>
    </row>
    <row r="58" spans="1:23" ht="14.4" customHeight="1" x14ac:dyDescent="0.3">
      <c r="A58" s="905" t="s">
        <v>6237</v>
      </c>
      <c r="B58" s="816">
        <v>20</v>
      </c>
      <c r="C58" s="817">
        <v>6.53</v>
      </c>
      <c r="D58" s="818">
        <v>3.3</v>
      </c>
      <c r="E58" s="849">
        <v>18</v>
      </c>
      <c r="F58" s="819">
        <v>5.86</v>
      </c>
      <c r="G58" s="820">
        <v>3.9</v>
      </c>
      <c r="H58" s="821">
        <v>19</v>
      </c>
      <c r="I58" s="819">
        <v>6.24</v>
      </c>
      <c r="J58" s="840">
        <v>4.3</v>
      </c>
      <c r="K58" s="822">
        <v>0.31</v>
      </c>
      <c r="L58" s="821">
        <v>1</v>
      </c>
      <c r="M58" s="821">
        <v>9</v>
      </c>
      <c r="N58" s="823">
        <v>3</v>
      </c>
      <c r="O58" s="821" t="s">
        <v>6139</v>
      </c>
      <c r="P58" s="850" t="s">
        <v>6238</v>
      </c>
      <c r="Q58" s="824">
        <f t="shared" si="0"/>
        <v>-1</v>
      </c>
      <c r="R58" s="824">
        <f t="shared" si="0"/>
        <v>-0.29000000000000004</v>
      </c>
      <c r="S58" s="851">
        <f t="shared" si="1"/>
        <v>57</v>
      </c>
      <c r="T58" s="851">
        <f t="shared" si="2"/>
        <v>81.7</v>
      </c>
      <c r="U58" s="851">
        <f t="shared" si="3"/>
        <v>24.700000000000003</v>
      </c>
      <c r="V58" s="852">
        <f t="shared" si="4"/>
        <v>1.4333333333333333</v>
      </c>
      <c r="W58" s="825">
        <v>28</v>
      </c>
    </row>
    <row r="59" spans="1:23" ht="14.4" customHeight="1" x14ac:dyDescent="0.3">
      <c r="A59" s="907" t="s">
        <v>6239</v>
      </c>
      <c r="B59" s="902">
        <v>7</v>
      </c>
      <c r="C59" s="903">
        <v>3.24</v>
      </c>
      <c r="D59" s="847">
        <v>6</v>
      </c>
      <c r="E59" s="892">
        <v>4</v>
      </c>
      <c r="F59" s="893">
        <v>1.88</v>
      </c>
      <c r="G59" s="841">
        <v>5.3</v>
      </c>
      <c r="H59" s="897">
        <v>4</v>
      </c>
      <c r="I59" s="893">
        <v>1.85</v>
      </c>
      <c r="J59" s="841">
        <v>2.8</v>
      </c>
      <c r="K59" s="896">
        <v>0.46</v>
      </c>
      <c r="L59" s="897">
        <v>2</v>
      </c>
      <c r="M59" s="897">
        <v>15</v>
      </c>
      <c r="N59" s="898">
        <v>5</v>
      </c>
      <c r="O59" s="897" t="s">
        <v>6139</v>
      </c>
      <c r="P59" s="899" t="s">
        <v>6240</v>
      </c>
      <c r="Q59" s="900">
        <f t="shared" si="0"/>
        <v>-3</v>
      </c>
      <c r="R59" s="900">
        <f t="shared" si="0"/>
        <v>-1.3900000000000001</v>
      </c>
      <c r="S59" s="890">
        <f t="shared" si="1"/>
        <v>20</v>
      </c>
      <c r="T59" s="890">
        <f t="shared" si="2"/>
        <v>11.2</v>
      </c>
      <c r="U59" s="890">
        <f t="shared" si="3"/>
        <v>-8.8000000000000007</v>
      </c>
      <c r="V59" s="901">
        <f t="shared" si="4"/>
        <v>0.55999999999999994</v>
      </c>
      <c r="W59" s="843"/>
    </row>
    <row r="60" spans="1:23" ht="14.4" customHeight="1" x14ac:dyDescent="0.3">
      <c r="A60" s="907" t="s">
        <v>6241</v>
      </c>
      <c r="B60" s="902"/>
      <c r="C60" s="903"/>
      <c r="D60" s="847"/>
      <c r="E60" s="892">
        <v>1</v>
      </c>
      <c r="F60" s="893">
        <v>0.53</v>
      </c>
      <c r="G60" s="841">
        <v>2</v>
      </c>
      <c r="H60" s="897">
        <v>1</v>
      </c>
      <c r="I60" s="893">
        <v>0.77</v>
      </c>
      <c r="J60" s="848">
        <v>11</v>
      </c>
      <c r="K60" s="896">
        <v>0.77</v>
      </c>
      <c r="L60" s="897">
        <v>3</v>
      </c>
      <c r="M60" s="897">
        <v>24</v>
      </c>
      <c r="N60" s="898">
        <v>8</v>
      </c>
      <c r="O60" s="897" t="s">
        <v>6139</v>
      </c>
      <c r="P60" s="899" t="s">
        <v>6242</v>
      </c>
      <c r="Q60" s="900">
        <f t="shared" si="0"/>
        <v>1</v>
      </c>
      <c r="R60" s="900">
        <f t="shared" si="0"/>
        <v>0.77</v>
      </c>
      <c r="S60" s="890">
        <f t="shared" si="1"/>
        <v>8</v>
      </c>
      <c r="T60" s="890">
        <f t="shared" si="2"/>
        <v>11</v>
      </c>
      <c r="U60" s="890">
        <f t="shared" si="3"/>
        <v>3</v>
      </c>
      <c r="V60" s="901">
        <f t="shared" si="4"/>
        <v>1.375</v>
      </c>
      <c r="W60" s="843">
        <v>3</v>
      </c>
    </row>
    <row r="61" spans="1:23" ht="14.4" customHeight="1" x14ac:dyDescent="0.3">
      <c r="A61" s="905" t="s">
        <v>6243</v>
      </c>
      <c r="B61" s="851">
        <v>208</v>
      </c>
      <c r="C61" s="853">
        <v>683.5</v>
      </c>
      <c r="D61" s="854">
        <v>9.1</v>
      </c>
      <c r="E61" s="849">
        <v>213</v>
      </c>
      <c r="F61" s="819">
        <v>728.43</v>
      </c>
      <c r="G61" s="820">
        <v>8.8000000000000007</v>
      </c>
      <c r="H61" s="826">
        <v>239</v>
      </c>
      <c r="I61" s="827">
        <v>733.7</v>
      </c>
      <c r="J61" s="828">
        <v>8.4</v>
      </c>
      <c r="K61" s="822">
        <v>2.5299999999999998</v>
      </c>
      <c r="L61" s="821">
        <v>4</v>
      </c>
      <c r="M61" s="821">
        <v>33</v>
      </c>
      <c r="N61" s="823">
        <v>11</v>
      </c>
      <c r="O61" s="821" t="s">
        <v>6139</v>
      </c>
      <c r="P61" s="850" t="s">
        <v>6244</v>
      </c>
      <c r="Q61" s="824">
        <f t="shared" si="0"/>
        <v>31</v>
      </c>
      <c r="R61" s="824">
        <f t="shared" si="0"/>
        <v>50.200000000000045</v>
      </c>
      <c r="S61" s="851">
        <f t="shared" si="1"/>
        <v>2629</v>
      </c>
      <c r="T61" s="851">
        <f t="shared" si="2"/>
        <v>2007.6000000000001</v>
      </c>
      <c r="U61" s="851">
        <f t="shared" si="3"/>
        <v>-621.39999999999986</v>
      </c>
      <c r="V61" s="852">
        <f t="shared" si="4"/>
        <v>0.76363636363636367</v>
      </c>
      <c r="W61" s="825">
        <v>25</v>
      </c>
    </row>
    <row r="62" spans="1:23" ht="14.4" customHeight="1" x14ac:dyDescent="0.3">
      <c r="A62" s="907" t="s">
        <v>6245</v>
      </c>
      <c r="B62" s="890">
        <v>22</v>
      </c>
      <c r="C62" s="891">
        <v>75.260000000000005</v>
      </c>
      <c r="D62" s="861">
        <v>9.6999999999999993</v>
      </c>
      <c r="E62" s="892">
        <v>35</v>
      </c>
      <c r="F62" s="893">
        <v>114.84</v>
      </c>
      <c r="G62" s="841">
        <v>9.4</v>
      </c>
      <c r="H62" s="894">
        <v>27</v>
      </c>
      <c r="I62" s="895">
        <v>86.78</v>
      </c>
      <c r="J62" s="842">
        <v>9.5</v>
      </c>
      <c r="K62" s="896">
        <v>2.62</v>
      </c>
      <c r="L62" s="897">
        <v>4</v>
      </c>
      <c r="M62" s="897">
        <v>39</v>
      </c>
      <c r="N62" s="898">
        <v>13</v>
      </c>
      <c r="O62" s="897" t="s">
        <v>6139</v>
      </c>
      <c r="P62" s="899" t="s">
        <v>6246</v>
      </c>
      <c r="Q62" s="900">
        <f t="shared" si="0"/>
        <v>5</v>
      </c>
      <c r="R62" s="900">
        <f t="shared" si="0"/>
        <v>11.519999999999996</v>
      </c>
      <c r="S62" s="890">
        <f t="shared" si="1"/>
        <v>351</v>
      </c>
      <c r="T62" s="890">
        <f t="shared" si="2"/>
        <v>256.5</v>
      </c>
      <c r="U62" s="890">
        <f t="shared" si="3"/>
        <v>-94.5</v>
      </c>
      <c r="V62" s="901">
        <f t="shared" si="4"/>
        <v>0.73076923076923073</v>
      </c>
      <c r="W62" s="843">
        <v>4</v>
      </c>
    </row>
    <row r="63" spans="1:23" ht="14.4" customHeight="1" x14ac:dyDescent="0.3">
      <c r="A63" s="907" t="s">
        <v>6247</v>
      </c>
      <c r="B63" s="890"/>
      <c r="C63" s="891"/>
      <c r="D63" s="861"/>
      <c r="E63" s="892">
        <v>2</v>
      </c>
      <c r="F63" s="893">
        <v>9</v>
      </c>
      <c r="G63" s="841">
        <v>14.5</v>
      </c>
      <c r="H63" s="894">
        <v>2</v>
      </c>
      <c r="I63" s="895">
        <v>9.2799999999999994</v>
      </c>
      <c r="J63" s="842">
        <v>15.5</v>
      </c>
      <c r="K63" s="896">
        <v>3.79</v>
      </c>
      <c r="L63" s="897">
        <v>5</v>
      </c>
      <c r="M63" s="897">
        <v>48</v>
      </c>
      <c r="N63" s="898">
        <v>16</v>
      </c>
      <c r="O63" s="897" t="s">
        <v>6139</v>
      </c>
      <c r="P63" s="899" t="s">
        <v>6248</v>
      </c>
      <c r="Q63" s="900">
        <f t="shared" si="0"/>
        <v>2</v>
      </c>
      <c r="R63" s="900">
        <f t="shared" si="0"/>
        <v>9.2799999999999994</v>
      </c>
      <c r="S63" s="890">
        <f t="shared" si="1"/>
        <v>32</v>
      </c>
      <c r="T63" s="890">
        <f t="shared" si="2"/>
        <v>31</v>
      </c>
      <c r="U63" s="890">
        <f t="shared" si="3"/>
        <v>-1</v>
      </c>
      <c r="V63" s="901">
        <f t="shared" si="4"/>
        <v>0.96875</v>
      </c>
      <c r="W63" s="843">
        <v>6</v>
      </c>
    </row>
    <row r="64" spans="1:23" ht="14.4" customHeight="1" x14ac:dyDescent="0.3">
      <c r="A64" s="905" t="s">
        <v>6249</v>
      </c>
      <c r="B64" s="851">
        <v>7</v>
      </c>
      <c r="C64" s="853">
        <v>3.73</v>
      </c>
      <c r="D64" s="854">
        <v>2.7</v>
      </c>
      <c r="E64" s="849">
        <v>9</v>
      </c>
      <c r="F64" s="819">
        <v>6.17</v>
      </c>
      <c r="G64" s="820">
        <v>6.7</v>
      </c>
      <c r="H64" s="826">
        <v>17</v>
      </c>
      <c r="I64" s="827">
        <v>9.1300000000000008</v>
      </c>
      <c r="J64" s="840">
        <v>4.4000000000000004</v>
      </c>
      <c r="K64" s="822">
        <v>0.53</v>
      </c>
      <c r="L64" s="821">
        <v>1</v>
      </c>
      <c r="M64" s="821">
        <v>12</v>
      </c>
      <c r="N64" s="823">
        <v>4</v>
      </c>
      <c r="O64" s="821" t="s">
        <v>6139</v>
      </c>
      <c r="P64" s="850" t="s">
        <v>6250</v>
      </c>
      <c r="Q64" s="824">
        <f t="shared" si="0"/>
        <v>10</v>
      </c>
      <c r="R64" s="824">
        <f t="shared" si="0"/>
        <v>5.4</v>
      </c>
      <c r="S64" s="851">
        <f t="shared" si="1"/>
        <v>68</v>
      </c>
      <c r="T64" s="851">
        <f t="shared" si="2"/>
        <v>74.800000000000011</v>
      </c>
      <c r="U64" s="851">
        <f t="shared" si="3"/>
        <v>6.8000000000000114</v>
      </c>
      <c r="V64" s="852">
        <f t="shared" si="4"/>
        <v>1.1000000000000001</v>
      </c>
      <c r="W64" s="825">
        <v>18</v>
      </c>
    </row>
    <row r="65" spans="1:23" ht="14.4" customHeight="1" x14ac:dyDescent="0.3">
      <c r="A65" s="907" t="s">
        <v>6251</v>
      </c>
      <c r="B65" s="890">
        <v>1</v>
      </c>
      <c r="C65" s="891">
        <v>0.88</v>
      </c>
      <c r="D65" s="861">
        <v>2</v>
      </c>
      <c r="E65" s="892">
        <v>3</v>
      </c>
      <c r="F65" s="893">
        <v>2.65</v>
      </c>
      <c r="G65" s="841">
        <v>6.7</v>
      </c>
      <c r="H65" s="894">
        <v>2</v>
      </c>
      <c r="I65" s="895">
        <v>1.77</v>
      </c>
      <c r="J65" s="842">
        <v>4.5</v>
      </c>
      <c r="K65" s="896">
        <v>0.88</v>
      </c>
      <c r="L65" s="897">
        <v>2</v>
      </c>
      <c r="M65" s="897">
        <v>21</v>
      </c>
      <c r="N65" s="898">
        <v>7</v>
      </c>
      <c r="O65" s="897" t="s">
        <v>6139</v>
      </c>
      <c r="P65" s="899" t="s">
        <v>6252</v>
      </c>
      <c r="Q65" s="900">
        <f t="shared" si="0"/>
        <v>1</v>
      </c>
      <c r="R65" s="900">
        <f t="shared" si="0"/>
        <v>0.89</v>
      </c>
      <c r="S65" s="890">
        <f t="shared" si="1"/>
        <v>14</v>
      </c>
      <c r="T65" s="890">
        <f t="shared" si="2"/>
        <v>9</v>
      </c>
      <c r="U65" s="890">
        <f t="shared" si="3"/>
        <v>-5</v>
      </c>
      <c r="V65" s="901">
        <f t="shared" si="4"/>
        <v>0.6428571428571429</v>
      </c>
      <c r="W65" s="843"/>
    </row>
    <row r="66" spans="1:23" ht="14.4" customHeight="1" x14ac:dyDescent="0.3">
      <c r="A66" s="906" t="s">
        <v>6253</v>
      </c>
      <c r="B66" s="855">
        <v>40</v>
      </c>
      <c r="C66" s="856">
        <v>48.59</v>
      </c>
      <c r="D66" s="857">
        <v>5.3</v>
      </c>
      <c r="E66" s="858">
        <v>36</v>
      </c>
      <c r="F66" s="829">
        <v>43.73</v>
      </c>
      <c r="G66" s="830">
        <v>5</v>
      </c>
      <c r="H66" s="831">
        <v>42</v>
      </c>
      <c r="I66" s="832">
        <v>51.02</v>
      </c>
      <c r="J66" s="839">
        <v>4.7</v>
      </c>
      <c r="K66" s="834">
        <v>1.21</v>
      </c>
      <c r="L66" s="835">
        <v>2</v>
      </c>
      <c r="M66" s="835">
        <v>21</v>
      </c>
      <c r="N66" s="836">
        <v>7</v>
      </c>
      <c r="O66" s="835" t="s">
        <v>6139</v>
      </c>
      <c r="P66" s="859" t="s">
        <v>6254</v>
      </c>
      <c r="Q66" s="837">
        <f t="shared" si="0"/>
        <v>2</v>
      </c>
      <c r="R66" s="837">
        <f t="shared" si="0"/>
        <v>2.4299999999999997</v>
      </c>
      <c r="S66" s="855">
        <f t="shared" si="1"/>
        <v>294</v>
      </c>
      <c r="T66" s="855">
        <f t="shared" si="2"/>
        <v>197.4</v>
      </c>
      <c r="U66" s="855">
        <f t="shared" si="3"/>
        <v>-96.6</v>
      </c>
      <c r="V66" s="860">
        <f t="shared" si="4"/>
        <v>0.67142857142857149</v>
      </c>
      <c r="W66" s="838"/>
    </row>
    <row r="67" spans="1:23" ht="14.4" customHeight="1" x14ac:dyDescent="0.3">
      <c r="A67" s="907" t="s">
        <v>6255</v>
      </c>
      <c r="B67" s="890">
        <v>13</v>
      </c>
      <c r="C67" s="891">
        <v>18.61</v>
      </c>
      <c r="D67" s="861">
        <v>6.7</v>
      </c>
      <c r="E67" s="892">
        <v>15</v>
      </c>
      <c r="F67" s="893">
        <v>21.48</v>
      </c>
      <c r="G67" s="841">
        <v>7.6</v>
      </c>
      <c r="H67" s="894">
        <v>15</v>
      </c>
      <c r="I67" s="895">
        <v>21.48</v>
      </c>
      <c r="J67" s="842">
        <v>5.5</v>
      </c>
      <c r="K67" s="896">
        <v>1.43</v>
      </c>
      <c r="L67" s="897">
        <v>3</v>
      </c>
      <c r="M67" s="897">
        <v>24</v>
      </c>
      <c r="N67" s="898">
        <v>8</v>
      </c>
      <c r="O67" s="897" t="s">
        <v>6139</v>
      </c>
      <c r="P67" s="899" t="s">
        <v>6256</v>
      </c>
      <c r="Q67" s="900">
        <f t="shared" si="0"/>
        <v>2</v>
      </c>
      <c r="R67" s="900">
        <f t="shared" si="0"/>
        <v>2.870000000000001</v>
      </c>
      <c r="S67" s="890">
        <f t="shared" si="1"/>
        <v>120</v>
      </c>
      <c r="T67" s="890">
        <f t="shared" si="2"/>
        <v>82.5</v>
      </c>
      <c r="U67" s="890">
        <f t="shared" si="3"/>
        <v>-37.5</v>
      </c>
      <c r="V67" s="901">
        <f t="shared" si="4"/>
        <v>0.6875</v>
      </c>
      <c r="W67" s="843">
        <v>5</v>
      </c>
    </row>
    <row r="68" spans="1:23" ht="14.4" customHeight="1" x14ac:dyDescent="0.3">
      <c r="A68" s="907" t="s">
        <v>6257</v>
      </c>
      <c r="B68" s="890">
        <v>1</v>
      </c>
      <c r="C68" s="891">
        <v>1.87</v>
      </c>
      <c r="D68" s="861">
        <v>6</v>
      </c>
      <c r="E68" s="892"/>
      <c r="F68" s="893"/>
      <c r="G68" s="841"/>
      <c r="H68" s="894">
        <v>2</v>
      </c>
      <c r="I68" s="895">
        <v>3.75</v>
      </c>
      <c r="J68" s="842">
        <v>7</v>
      </c>
      <c r="K68" s="896">
        <v>1.87</v>
      </c>
      <c r="L68" s="897">
        <v>3</v>
      </c>
      <c r="M68" s="897">
        <v>30</v>
      </c>
      <c r="N68" s="898">
        <v>10</v>
      </c>
      <c r="O68" s="897" t="s">
        <v>6139</v>
      </c>
      <c r="P68" s="899" t="s">
        <v>6258</v>
      </c>
      <c r="Q68" s="900">
        <f t="shared" si="0"/>
        <v>1</v>
      </c>
      <c r="R68" s="900">
        <f t="shared" si="0"/>
        <v>1.88</v>
      </c>
      <c r="S68" s="890">
        <f t="shared" si="1"/>
        <v>20</v>
      </c>
      <c r="T68" s="890">
        <f t="shared" si="2"/>
        <v>14</v>
      </c>
      <c r="U68" s="890">
        <f t="shared" si="3"/>
        <v>-6</v>
      </c>
      <c r="V68" s="901">
        <f t="shared" si="4"/>
        <v>0.7</v>
      </c>
      <c r="W68" s="843"/>
    </row>
    <row r="69" spans="1:23" ht="14.4" customHeight="1" x14ac:dyDescent="0.3">
      <c r="A69" s="905" t="s">
        <v>6259</v>
      </c>
      <c r="B69" s="851">
        <v>87</v>
      </c>
      <c r="C69" s="853">
        <v>49.19</v>
      </c>
      <c r="D69" s="854">
        <v>3.8</v>
      </c>
      <c r="E69" s="849">
        <v>78</v>
      </c>
      <c r="F69" s="819">
        <v>43.81</v>
      </c>
      <c r="G69" s="820">
        <v>4</v>
      </c>
      <c r="H69" s="826">
        <v>101</v>
      </c>
      <c r="I69" s="827">
        <v>56.76</v>
      </c>
      <c r="J69" s="828">
        <v>3.6</v>
      </c>
      <c r="K69" s="822">
        <v>0.53</v>
      </c>
      <c r="L69" s="821">
        <v>1</v>
      </c>
      <c r="M69" s="821">
        <v>12</v>
      </c>
      <c r="N69" s="823">
        <v>4</v>
      </c>
      <c r="O69" s="821" t="s">
        <v>6139</v>
      </c>
      <c r="P69" s="850" t="s">
        <v>6260</v>
      </c>
      <c r="Q69" s="824">
        <f t="shared" si="0"/>
        <v>14</v>
      </c>
      <c r="R69" s="824">
        <f t="shared" si="0"/>
        <v>7.57</v>
      </c>
      <c r="S69" s="851">
        <f t="shared" si="1"/>
        <v>404</v>
      </c>
      <c r="T69" s="851">
        <f t="shared" si="2"/>
        <v>363.6</v>
      </c>
      <c r="U69" s="851">
        <f t="shared" si="3"/>
        <v>-40.399999999999977</v>
      </c>
      <c r="V69" s="852">
        <f t="shared" si="4"/>
        <v>0.9</v>
      </c>
      <c r="W69" s="825">
        <v>34</v>
      </c>
    </row>
    <row r="70" spans="1:23" ht="14.4" customHeight="1" x14ac:dyDescent="0.3">
      <c r="A70" s="907" t="s">
        <v>6261</v>
      </c>
      <c r="B70" s="890">
        <v>6</v>
      </c>
      <c r="C70" s="891">
        <v>4.53</v>
      </c>
      <c r="D70" s="861">
        <v>6.8</v>
      </c>
      <c r="E70" s="892">
        <v>9</v>
      </c>
      <c r="F70" s="893">
        <v>7.45</v>
      </c>
      <c r="G70" s="841">
        <v>9.1999999999999993</v>
      </c>
      <c r="H70" s="894">
        <v>6</v>
      </c>
      <c r="I70" s="895">
        <v>5.34</v>
      </c>
      <c r="J70" s="848">
        <v>6.7</v>
      </c>
      <c r="K70" s="896">
        <v>0.75</v>
      </c>
      <c r="L70" s="897">
        <v>2</v>
      </c>
      <c r="M70" s="897">
        <v>18</v>
      </c>
      <c r="N70" s="898">
        <v>6</v>
      </c>
      <c r="O70" s="897" t="s">
        <v>6139</v>
      </c>
      <c r="P70" s="899" t="s">
        <v>6262</v>
      </c>
      <c r="Q70" s="900">
        <f t="shared" ref="Q70:R103" si="5">H70-B70</f>
        <v>0</v>
      </c>
      <c r="R70" s="900">
        <f t="shared" si="5"/>
        <v>0.80999999999999961</v>
      </c>
      <c r="S70" s="890">
        <f t="shared" ref="S70:S103" si="6">IF(H70=0,"",H70*N70)</f>
        <v>36</v>
      </c>
      <c r="T70" s="890">
        <f t="shared" ref="T70:T103" si="7">IF(H70=0,"",H70*J70)</f>
        <v>40.200000000000003</v>
      </c>
      <c r="U70" s="890">
        <f t="shared" ref="U70:U103" si="8">IF(H70=0,"",T70-S70)</f>
        <v>4.2000000000000028</v>
      </c>
      <c r="V70" s="901">
        <f t="shared" ref="V70:V103" si="9">IF(H70=0,"",T70/S70)</f>
        <v>1.1166666666666667</v>
      </c>
      <c r="W70" s="843">
        <v>10</v>
      </c>
    </row>
    <row r="71" spans="1:23" ht="14.4" customHeight="1" x14ac:dyDescent="0.3">
      <c r="A71" s="907" t="s">
        <v>6263</v>
      </c>
      <c r="B71" s="890">
        <v>2</v>
      </c>
      <c r="C71" s="891">
        <v>2.41</v>
      </c>
      <c r="D71" s="861">
        <v>15.5</v>
      </c>
      <c r="E71" s="892">
        <v>1</v>
      </c>
      <c r="F71" s="893">
        <v>1.21</v>
      </c>
      <c r="G71" s="841">
        <v>21</v>
      </c>
      <c r="H71" s="894">
        <v>1</v>
      </c>
      <c r="I71" s="895">
        <v>1.41</v>
      </c>
      <c r="J71" s="848">
        <v>20</v>
      </c>
      <c r="K71" s="896">
        <v>1.21</v>
      </c>
      <c r="L71" s="897">
        <v>3</v>
      </c>
      <c r="M71" s="897">
        <v>27</v>
      </c>
      <c r="N71" s="898">
        <v>9</v>
      </c>
      <c r="O71" s="897" t="s">
        <v>6139</v>
      </c>
      <c r="P71" s="899" t="s">
        <v>6264</v>
      </c>
      <c r="Q71" s="900">
        <f t="shared" si="5"/>
        <v>-1</v>
      </c>
      <c r="R71" s="900">
        <f t="shared" si="5"/>
        <v>-1.0000000000000002</v>
      </c>
      <c r="S71" s="890">
        <f t="shared" si="6"/>
        <v>9</v>
      </c>
      <c r="T71" s="890">
        <f t="shared" si="7"/>
        <v>20</v>
      </c>
      <c r="U71" s="890">
        <f t="shared" si="8"/>
        <v>11</v>
      </c>
      <c r="V71" s="901">
        <f t="shared" si="9"/>
        <v>2.2222222222222223</v>
      </c>
      <c r="W71" s="843">
        <v>11</v>
      </c>
    </row>
    <row r="72" spans="1:23" ht="14.4" customHeight="1" x14ac:dyDescent="0.3">
      <c r="A72" s="905" t="s">
        <v>6265</v>
      </c>
      <c r="B72" s="851">
        <v>56</v>
      </c>
      <c r="C72" s="853">
        <v>20.39</v>
      </c>
      <c r="D72" s="854">
        <v>2.8</v>
      </c>
      <c r="E72" s="849">
        <v>57</v>
      </c>
      <c r="F72" s="819">
        <v>20.74</v>
      </c>
      <c r="G72" s="820">
        <v>2.8</v>
      </c>
      <c r="H72" s="826">
        <v>58</v>
      </c>
      <c r="I72" s="827">
        <v>21.11</v>
      </c>
      <c r="J72" s="828">
        <v>2.7</v>
      </c>
      <c r="K72" s="822">
        <v>0.36</v>
      </c>
      <c r="L72" s="821">
        <v>1</v>
      </c>
      <c r="M72" s="821">
        <v>9</v>
      </c>
      <c r="N72" s="823">
        <v>3</v>
      </c>
      <c r="O72" s="821" t="s">
        <v>6139</v>
      </c>
      <c r="P72" s="850" t="s">
        <v>6266</v>
      </c>
      <c r="Q72" s="824">
        <f t="shared" si="5"/>
        <v>2</v>
      </c>
      <c r="R72" s="824">
        <f t="shared" si="5"/>
        <v>0.71999999999999886</v>
      </c>
      <c r="S72" s="851">
        <f t="shared" si="6"/>
        <v>174</v>
      </c>
      <c r="T72" s="851">
        <f t="shared" si="7"/>
        <v>156.60000000000002</v>
      </c>
      <c r="U72" s="851">
        <f t="shared" si="8"/>
        <v>-17.399999999999977</v>
      </c>
      <c r="V72" s="852">
        <f t="shared" si="9"/>
        <v>0.90000000000000013</v>
      </c>
      <c r="W72" s="825">
        <v>12</v>
      </c>
    </row>
    <row r="73" spans="1:23" ht="14.4" customHeight="1" x14ac:dyDescent="0.3">
      <c r="A73" s="907" t="s">
        <v>6267</v>
      </c>
      <c r="B73" s="890">
        <v>4</v>
      </c>
      <c r="C73" s="891">
        <v>1.63</v>
      </c>
      <c r="D73" s="861">
        <v>2.8</v>
      </c>
      <c r="E73" s="892">
        <v>1</v>
      </c>
      <c r="F73" s="893">
        <v>0.41</v>
      </c>
      <c r="G73" s="841">
        <v>3</v>
      </c>
      <c r="H73" s="894">
        <v>5</v>
      </c>
      <c r="I73" s="895">
        <v>2.04</v>
      </c>
      <c r="J73" s="842">
        <v>3.2</v>
      </c>
      <c r="K73" s="896">
        <v>0.41</v>
      </c>
      <c r="L73" s="897">
        <v>1</v>
      </c>
      <c r="M73" s="897">
        <v>12</v>
      </c>
      <c r="N73" s="898">
        <v>4</v>
      </c>
      <c r="O73" s="897" t="s">
        <v>6139</v>
      </c>
      <c r="P73" s="899" t="s">
        <v>6268</v>
      </c>
      <c r="Q73" s="900">
        <f t="shared" si="5"/>
        <v>1</v>
      </c>
      <c r="R73" s="900">
        <f t="shared" si="5"/>
        <v>0.41000000000000014</v>
      </c>
      <c r="S73" s="890">
        <f t="shared" si="6"/>
        <v>20</v>
      </c>
      <c r="T73" s="890">
        <f t="shared" si="7"/>
        <v>16</v>
      </c>
      <c r="U73" s="890">
        <f t="shared" si="8"/>
        <v>-4</v>
      </c>
      <c r="V73" s="901">
        <f t="shared" si="9"/>
        <v>0.8</v>
      </c>
      <c r="W73" s="843"/>
    </row>
    <row r="74" spans="1:23" ht="14.4" customHeight="1" x14ac:dyDescent="0.3">
      <c r="A74" s="906" t="s">
        <v>6269</v>
      </c>
      <c r="B74" s="844">
        <v>6</v>
      </c>
      <c r="C74" s="845">
        <v>4.53</v>
      </c>
      <c r="D74" s="846">
        <v>7</v>
      </c>
      <c r="E74" s="858">
        <v>7</v>
      </c>
      <c r="F74" s="829">
        <v>5.36</v>
      </c>
      <c r="G74" s="830">
        <v>6.9</v>
      </c>
      <c r="H74" s="835">
        <v>5</v>
      </c>
      <c r="I74" s="829">
        <v>3.55</v>
      </c>
      <c r="J74" s="833">
        <v>4.2</v>
      </c>
      <c r="K74" s="834">
        <v>0.71</v>
      </c>
      <c r="L74" s="835">
        <v>1</v>
      </c>
      <c r="M74" s="835">
        <v>12</v>
      </c>
      <c r="N74" s="836">
        <v>4</v>
      </c>
      <c r="O74" s="835" t="s">
        <v>6139</v>
      </c>
      <c r="P74" s="859" t="s">
        <v>6270</v>
      </c>
      <c r="Q74" s="837">
        <f t="shared" si="5"/>
        <v>-1</v>
      </c>
      <c r="R74" s="837">
        <f t="shared" si="5"/>
        <v>-0.98000000000000043</v>
      </c>
      <c r="S74" s="855">
        <f t="shared" si="6"/>
        <v>20</v>
      </c>
      <c r="T74" s="855">
        <f t="shared" si="7"/>
        <v>21</v>
      </c>
      <c r="U74" s="855">
        <f t="shared" si="8"/>
        <v>1</v>
      </c>
      <c r="V74" s="860">
        <f t="shared" si="9"/>
        <v>1.05</v>
      </c>
      <c r="W74" s="838">
        <v>3</v>
      </c>
    </row>
    <row r="75" spans="1:23" ht="14.4" customHeight="1" x14ac:dyDescent="0.3">
      <c r="A75" s="907" t="s">
        <v>6271</v>
      </c>
      <c r="B75" s="902">
        <v>4</v>
      </c>
      <c r="C75" s="903">
        <v>4.16</v>
      </c>
      <c r="D75" s="847">
        <v>5.5</v>
      </c>
      <c r="E75" s="892"/>
      <c r="F75" s="893"/>
      <c r="G75" s="841"/>
      <c r="H75" s="897">
        <v>2</v>
      </c>
      <c r="I75" s="893">
        <v>2.08</v>
      </c>
      <c r="J75" s="841">
        <v>4</v>
      </c>
      <c r="K75" s="896">
        <v>1.04</v>
      </c>
      <c r="L75" s="897">
        <v>2</v>
      </c>
      <c r="M75" s="897">
        <v>21</v>
      </c>
      <c r="N75" s="898">
        <v>7</v>
      </c>
      <c r="O75" s="897" t="s">
        <v>6139</v>
      </c>
      <c r="P75" s="899" t="s">
        <v>6272</v>
      </c>
      <c r="Q75" s="900">
        <f t="shared" si="5"/>
        <v>-2</v>
      </c>
      <c r="R75" s="900">
        <f t="shared" si="5"/>
        <v>-2.08</v>
      </c>
      <c r="S75" s="890">
        <f t="shared" si="6"/>
        <v>14</v>
      </c>
      <c r="T75" s="890">
        <f t="shared" si="7"/>
        <v>8</v>
      </c>
      <c r="U75" s="890">
        <f t="shared" si="8"/>
        <v>-6</v>
      </c>
      <c r="V75" s="901">
        <f t="shared" si="9"/>
        <v>0.5714285714285714</v>
      </c>
      <c r="W75" s="843"/>
    </row>
    <row r="76" spans="1:23" ht="14.4" customHeight="1" x14ac:dyDescent="0.3">
      <c r="A76" s="905" t="s">
        <v>6273</v>
      </c>
      <c r="B76" s="851">
        <v>17</v>
      </c>
      <c r="C76" s="853">
        <v>7.36</v>
      </c>
      <c r="D76" s="854">
        <v>4.2</v>
      </c>
      <c r="E76" s="826">
        <v>19</v>
      </c>
      <c r="F76" s="827">
        <v>8.36</v>
      </c>
      <c r="G76" s="828">
        <v>4.2</v>
      </c>
      <c r="H76" s="821">
        <v>9</v>
      </c>
      <c r="I76" s="819">
        <v>3.04</v>
      </c>
      <c r="J76" s="840">
        <v>4.0999999999999996</v>
      </c>
      <c r="K76" s="822">
        <v>0.32</v>
      </c>
      <c r="L76" s="821">
        <v>1</v>
      </c>
      <c r="M76" s="821">
        <v>9</v>
      </c>
      <c r="N76" s="823">
        <v>3</v>
      </c>
      <c r="O76" s="821" t="s">
        <v>6139</v>
      </c>
      <c r="P76" s="850" t="s">
        <v>6274</v>
      </c>
      <c r="Q76" s="824">
        <f t="shared" si="5"/>
        <v>-8</v>
      </c>
      <c r="R76" s="824">
        <f t="shared" si="5"/>
        <v>-4.32</v>
      </c>
      <c r="S76" s="851">
        <f t="shared" si="6"/>
        <v>27</v>
      </c>
      <c r="T76" s="851">
        <f t="shared" si="7"/>
        <v>36.9</v>
      </c>
      <c r="U76" s="851">
        <f t="shared" si="8"/>
        <v>9.8999999999999986</v>
      </c>
      <c r="V76" s="852">
        <f t="shared" si="9"/>
        <v>1.3666666666666667</v>
      </c>
      <c r="W76" s="825">
        <v>14</v>
      </c>
    </row>
    <row r="77" spans="1:23" ht="14.4" customHeight="1" x14ac:dyDescent="0.3">
      <c r="A77" s="907" t="s">
        <v>6275</v>
      </c>
      <c r="B77" s="890">
        <v>6</v>
      </c>
      <c r="C77" s="891">
        <v>3.42</v>
      </c>
      <c r="D77" s="861">
        <v>7.8</v>
      </c>
      <c r="E77" s="894">
        <v>9</v>
      </c>
      <c r="F77" s="895">
        <v>5.27</v>
      </c>
      <c r="G77" s="842">
        <v>6.7</v>
      </c>
      <c r="H77" s="897">
        <v>4</v>
      </c>
      <c r="I77" s="893">
        <v>2.11</v>
      </c>
      <c r="J77" s="841">
        <v>6</v>
      </c>
      <c r="K77" s="896">
        <v>0.53</v>
      </c>
      <c r="L77" s="897">
        <v>2</v>
      </c>
      <c r="M77" s="897">
        <v>18</v>
      </c>
      <c r="N77" s="898">
        <v>6</v>
      </c>
      <c r="O77" s="897" t="s">
        <v>6139</v>
      </c>
      <c r="P77" s="899" t="s">
        <v>6276</v>
      </c>
      <c r="Q77" s="900">
        <f t="shared" si="5"/>
        <v>-2</v>
      </c>
      <c r="R77" s="900">
        <f t="shared" si="5"/>
        <v>-1.31</v>
      </c>
      <c r="S77" s="890">
        <f t="shared" si="6"/>
        <v>24</v>
      </c>
      <c r="T77" s="890">
        <f t="shared" si="7"/>
        <v>24</v>
      </c>
      <c r="U77" s="890">
        <f t="shared" si="8"/>
        <v>0</v>
      </c>
      <c r="V77" s="901">
        <f t="shared" si="9"/>
        <v>1</v>
      </c>
      <c r="W77" s="843">
        <v>3</v>
      </c>
    </row>
    <row r="78" spans="1:23" ht="14.4" customHeight="1" x14ac:dyDescent="0.3">
      <c r="A78" s="907" t="s">
        <v>6277</v>
      </c>
      <c r="B78" s="890">
        <v>1</v>
      </c>
      <c r="C78" s="891">
        <v>0.48</v>
      </c>
      <c r="D78" s="861">
        <v>2</v>
      </c>
      <c r="E78" s="894">
        <v>1</v>
      </c>
      <c r="F78" s="895">
        <v>0.69</v>
      </c>
      <c r="G78" s="842">
        <v>5</v>
      </c>
      <c r="H78" s="897">
        <v>1</v>
      </c>
      <c r="I78" s="893">
        <v>0.69</v>
      </c>
      <c r="J78" s="841">
        <v>5</v>
      </c>
      <c r="K78" s="896">
        <v>0.69</v>
      </c>
      <c r="L78" s="897">
        <v>3</v>
      </c>
      <c r="M78" s="897">
        <v>24</v>
      </c>
      <c r="N78" s="898">
        <v>8</v>
      </c>
      <c r="O78" s="897" t="s">
        <v>6139</v>
      </c>
      <c r="P78" s="899" t="s">
        <v>6278</v>
      </c>
      <c r="Q78" s="900">
        <f t="shared" si="5"/>
        <v>0</v>
      </c>
      <c r="R78" s="900">
        <f t="shared" si="5"/>
        <v>0.20999999999999996</v>
      </c>
      <c r="S78" s="890">
        <f t="shared" si="6"/>
        <v>8</v>
      </c>
      <c r="T78" s="890">
        <f t="shared" si="7"/>
        <v>5</v>
      </c>
      <c r="U78" s="890">
        <f t="shared" si="8"/>
        <v>-3</v>
      </c>
      <c r="V78" s="901">
        <f t="shared" si="9"/>
        <v>0.625</v>
      </c>
      <c r="W78" s="843"/>
    </row>
    <row r="79" spans="1:23" ht="14.4" customHeight="1" x14ac:dyDescent="0.3">
      <c r="A79" s="905" t="s">
        <v>6279</v>
      </c>
      <c r="B79" s="851">
        <v>53</v>
      </c>
      <c r="C79" s="853">
        <v>14.09</v>
      </c>
      <c r="D79" s="854">
        <v>4.0999999999999996</v>
      </c>
      <c r="E79" s="826">
        <v>48</v>
      </c>
      <c r="F79" s="827">
        <v>12.57</v>
      </c>
      <c r="G79" s="828">
        <v>4.2</v>
      </c>
      <c r="H79" s="821">
        <v>37</v>
      </c>
      <c r="I79" s="819">
        <v>9.5500000000000007</v>
      </c>
      <c r="J79" s="840">
        <v>3.4</v>
      </c>
      <c r="K79" s="822">
        <v>0.26</v>
      </c>
      <c r="L79" s="821">
        <v>1</v>
      </c>
      <c r="M79" s="821">
        <v>9</v>
      </c>
      <c r="N79" s="823">
        <v>3</v>
      </c>
      <c r="O79" s="821" t="s">
        <v>6139</v>
      </c>
      <c r="P79" s="850" t="s">
        <v>6280</v>
      </c>
      <c r="Q79" s="824">
        <f t="shared" si="5"/>
        <v>-16</v>
      </c>
      <c r="R79" s="824">
        <f t="shared" si="5"/>
        <v>-4.5399999999999991</v>
      </c>
      <c r="S79" s="851">
        <f t="shared" si="6"/>
        <v>111</v>
      </c>
      <c r="T79" s="851">
        <f t="shared" si="7"/>
        <v>125.8</v>
      </c>
      <c r="U79" s="851">
        <f t="shared" si="8"/>
        <v>14.799999999999997</v>
      </c>
      <c r="V79" s="852">
        <f t="shared" si="9"/>
        <v>1.1333333333333333</v>
      </c>
      <c r="W79" s="825">
        <v>37</v>
      </c>
    </row>
    <row r="80" spans="1:23" ht="14.4" customHeight="1" x14ac:dyDescent="0.3">
      <c r="A80" s="907" t="s">
        <v>6281</v>
      </c>
      <c r="B80" s="890">
        <v>25</v>
      </c>
      <c r="C80" s="891">
        <v>9.69</v>
      </c>
      <c r="D80" s="861">
        <v>6.3</v>
      </c>
      <c r="E80" s="894">
        <v>43</v>
      </c>
      <c r="F80" s="895">
        <v>15.44</v>
      </c>
      <c r="G80" s="842">
        <v>6.6</v>
      </c>
      <c r="H80" s="897">
        <v>23</v>
      </c>
      <c r="I80" s="893">
        <v>8.48</v>
      </c>
      <c r="J80" s="848">
        <v>6.7</v>
      </c>
      <c r="K80" s="896">
        <v>0.36</v>
      </c>
      <c r="L80" s="897">
        <v>1</v>
      </c>
      <c r="M80" s="897">
        <v>12</v>
      </c>
      <c r="N80" s="898">
        <v>4</v>
      </c>
      <c r="O80" s="897" t="s">
        <v>6139</v>
      </c>
      <c r="P80" s="899" t="s">
        <v>6280</v>
      </c>
      <c r="Q80" s="900">
        <f t="shared" si="5"/>
        <v>-2</v>
      </c>
      <c r="R80" s="900">
        <f t="shared" si="5"/>
        <v>-1.2099999999999991</v>
      </c>
      <c r="S80" s="890">
        <f t="shared" si="6"/>
        <v>92</v>
      </c>
      <c r="T80" s="890">
        <f t="shared" si="7"/>
        <v>154.1</v>
      </c>
      <c r="U80" s="890">
        <f t="shared" si="8"/>
        <v>62.099999999999994</v>
      </c>
      <c r="V80" s="901">
        <f t="shared" si="9"/>
        <v>1.675</v>
      </c>
      <c r="W80" s="843">
        <v>68</v>
      </c>
    </row>
    <row r="81" spans="1:23" ht="14.4" customHeight="1" x14ac:dyDescent="0.3">
      <c r="A81" s="907" t="s">
        <v>6282</v>
      </c>
      <c r="B81" s="890">
        <v>2</v>
      </c>
      <c r="C81" s="891">
        <v>1.06</v>
      </c>
      <c r="D81" s="861">
        <v>5</v>
      </c>
      <c r="E81" s="894">
        <v>3</v>
      </c>
      <c r="F81" s="895">
        <v>2.16</v>
      </c>
      <c r="G81" s="842">
        <v>5</v>
      </c>
      <c r="H81" s="897">
        <v>5</v>
      </c>
      <c r="I81" s="893">
        <v>4.22</v>
      </c>
      <c r="J81" s="848">
        <v>8.8000000000000007</v>
      </c>
      <c r="K81" s="896">
        <v>0.53</v>
      </c>
      <c r="L81" s="897">
        <v>2</v>
      </c>
      <c r="M81" s="897">
        <v>18</v>
      </c>
      <c r="N81" s="898">
        <v>6</v>
      </c>
      <c r="O81" s="897" t="s">
        <v>6139</v>
      </c>
      <c r="P81" s="899" t="s">
        <v>6280</v>
      </c>
      <c r="Q81" s="900">
        <f t="shared" si="5"/>
        <v>3</v>
      </c>
      <c r="R81" s="900">
        <f t="shared" si="5"/>
        <v>3.1599999999999997</v>
      </c>
      <c r="S81" s="890">
        <f t="shared" si="6"/>
        <v>30</v>
      </c>
      <c r="T81" s="890">
        <f t="shared" si="7"/>
        <v>44</v>
      </c>
      <c r="U81" s="890">
        <f t="shared" si="8"/>
        <v>14</v>
      </c>
      <c r="V81" s="901">
        <f t="shared" si="9"/>
        <v>1.4666666666666666</v>
      </c>
      <c r="W81" s="843">
        <v>14</v>
      </c>
    </row>
    <row r="82" spans="1:23" ht="14.4" customHeight="1" x14ac:dyDescent="0.3">
      <c r="A82" s="905" t="s">
        <v>6283</v>
      </c>
      <c r="B82" s="851"/>
      <c r="C82" s="853"/>
      <c r="D82" s="854"/>
      <c r="E82" s="849"/>
      <c r="F82" s="819"/>
      <c r="G82" s="820"/>
      <c r="H82" s="826">
        <v>2</v>
      </c>
      <c r="I82" s="827">
        <v>1.69</v>
      </c>
      <c r="J82" s="840">
        <v>6</v>
      </c>
      <c r="K82" s="822">
        <v>0.85</v>
      </c>
      <c r="L82" s="821">
        <v>1</v>
      </c>
      <c r="M82" s="821">
        <v>12</v>
      </c>
      <c r="N82" s="823">
        <v>4</v>
      </c>
      <c r="O82" s="821" t="s">
        <v>6139</v>
      </c>
      <c r="P82" s="850" t="s">
        <v>6284</v>
      </c>
      <c r="Q82" s="824">
        <f t="shared" si="5"/>
        <v>2</v>
      </c>
      <c r="R82" s="824">
        <f t="shared" si="5"/>
        <v>1.69</v>
      </c>
      <c r="S82" s="851">
        <f t="shared" si="6"/>
        <v>8</v>
      </c>
      <c r="T82" s="851">
        <f t="shared" si="7"/>
        <v>12</v>
      </c>
      <c r="U82" s="851">
        <f t="shared" si="8"/>
        <v>4</v>
      </c>
      <c r="V82" s="852">
        <f t="shared" si="9"/>
        <v>1.5</v>
      </c>
      <c r="W82" s="825">
        <v>5</v>
      </c>
    </row>
    <row r="83" spans="1:23" ht="14.4" customHeight="1" x14ac:dyDescent="0.3">
      <c r="A83" s="907" t="s">
        <v>6285</v>
      </c>
      <c r="B83" s="890"/>
      <c r="C83" s="891"/>
      <c r="D83" s="861"/>
      <c r="E83" s="892"/>
      <c r="F83" s="893"/>
      <c r="G83" s="841"/>
      <c r="H83" s="894">
        <v>1</v>
      </c>
      <c r="I83" s="895">
        <v>1.18</v>
      </c>
      <c r="J83" s="848">
        <v>10</v>
      </c>
      <c r="K83" s="896">
        <v>1.18</v>
      </c>
      <c r="L83" s="897">
        <v>2</v>
      </c>
      <c r="M83" s="897">
        <v>18</v>
      </c>
      <c r="N83" s="898">
        <v>6</v>
      </c>
      <c r="O83" s="897" t="s">
        <v>6139</v>
      </c>
      <c r="P83" s="899" t="s">
        <v>6284</v>
      </c>
      <c r="Q83" s="900">
        <f t="shared" si="5"/>
        <v>1</v>
      </c>
      <c r="R83" s="900">
        <f t="shared" si="5"/>
        <v>1.18</v>
      </c>
      <c r="S83" s="890">
        <f t="shared" si="6"/>
        <v>6</v>
      </c>
      <c r="T83" s="890">
        <f t="shared" si="7"/>
        <v>10</v>
      </c>
      <c r="U83" s="890">
        <f t="shared" si="8"/>
        <v>4</v>
      </c>
      <c r="V83" s="901">
        <f t="shared" si="9"/>
        <v>1.6666666666666667</v>
      </c>
      <c r="W83" s="843">
        <v>4</v>
      </c>
    </row>
    <row r="84" spans="1:23" ht="14.4" customHeight="1" x14ac:dyDescent="0.3">
      <c r="A84" s="905" t="s">
        <v>6286</v>
      </c>
      <c r="B84" s="816"/>
      <c r="C84" s="817"/>
      <c r="D84" s="818"/>
      <c r="E84" s="849"/>
      <c r="F84" s="819"/>
      <c r="G84" s="820"/>
      <c r="H84" s="821">
        <v>1</v>
      </c>
      <c r="I84" s="819">
        <v>0.98</v>
      </c>
      <c r="J84" s="840">
        <v>9</v>
      </c>
      <c r="K84" s="822">
        <v>0.7</v>
      </c>
      <c r="L84" s="821">
        <v>1</v>
      </c>
      <c r="M84" s="821">
        <v>12</v>
      </c>
      <c r="N84" s="823">
        <v>4</v>
      </c>
      <c r="O84" s="821" t="s">
        <v>6139</v>
      </c>
      <c r="P84" s="850" t="s">
        <v>6287</v>
      </c>
      <c r="Q84" s="824">
        <f t="shared" si="5"/>
        <v>1</v>
      </c>
      <c r="R84" s="824">
        <f t="shared" si="5"/>
        <v>0.98</v>
      </c>
      <c r="S84" s="851">
        <f t="shared" si="6"/>
        <v>4</v>
      </c>
      <c r="T84" s="851">
        <f t="shared" si="7"/>
        <v>9</v>
      </c>
      <c r="U84" s="851">
        <f t="shared" si="8"/>
        <v>5</v>
      </c>
      <c r="V84" s="852">
        <f t="shared" si="9"/>
        <v>2.25</v>
      </c>
      <c r="W84" s="825">
        <v>5</v>
      </c>
    </row>
    <row r="85" spans="1:23" ht="14.4" customHeight="1" x14ac:dyDescent="0.3">
      <c r="A85" s="907" t="s">
        <v>6288</v>
      </c>
      <c r="B85" s="902">
        <v>1</v>
      </c>
      <c r="C85" s="903">
        <v>1.1200000000000001</v>
      </c>
      <c r="D85" s="847">
        <v>8</v>
      </c>
      <c r="E85" s="892"/>
      <c r="F85" s="893"/>
      <c r="G85" s="841"/>
      <c r="H85" s="897"/>
      <c r="I85" s="893"/>
      <c r="J85" s="841"/>
      <c r="K85" s="896">
        <v>0.96</v>
      </c>
      <c r="L85" s="897">
        <v>2</v>
      </c>
      <c r="M85" s="897">
        <v>18</v>
      </c>
      <c r="N85" s="898">
        <v>6</v>
      </c>
      <c r="O85" s="897" t="s">
        <v>6139</v>
      </c>
      <c r="P85" s="899" t="s">
        <v>6287</v>
      </c>
      <c r="Q85" s="900">
        <f t="shared" si="5"/>
        <v>-1</v>
      </c>
      <c r="R85" s="900">
        <f t="shared" si="5"/>
        <v>-1.1200000000000001</v>
      </c>
      <c r="S85" s="890" t="str">
        <f t="shared" si="6"/>
        <v/>
      </c>
      <c r="T85" s="890" t="str">
        <f t="shared" si="7"/>
        <v/>
      </c>
      <c r="U85" s="890" t="str">
        <f t="shared" si="8"/>
        <v/>
      </c>
      <c r="V85" s="901" t="str">
        <f t="shared" si="9"/>
        <v/>
      </c>
      <c r="W85" s="843"/>
    </row>
    <row r="86" spans="1:23" ht="14.4" customHeight="1" x14ac:dyDescent="0.3">
      <c r="A86" s="907" t="s">
        <v>6289</v>
      </c>
      <c r="B86" s="902">
        <v>1</v>
      </c>
      <c r="C86" s="903">
        <v>2.17</v>
      </c>
      <c r="D86" s="847">
        <v>4</v>
      </c>
      <c r="E86" s="892"/>
      <c r="F86" s="893"/>
      <c r="G86" s="841"/>
      <c r="H86" s="897"/>
      <c r="I86" s="893"/>
      <c r="J86" s="841"/>
      <c r="K86" s="896">
        <v>2.17</v>
      </c>
      <c r="L86" s="897">
        <v>4</v>
      </c>
      <c r="M86" s="897">
        <v>39</v>
      </c>
      <c r="N86" s="898">
        <v>13</v>
      </c>
      <c r="O86" s="897" t="s">
        <v>6139</v>
      </c>
      <c r="P86" s="899" t="s">
        <v>6287</v>
      </c>
      <c r="Q86" s="900">
        <f t="shared" si="5"/>
        <v>-1</v>
      </c>
      <c r="R86" s="900">
        <f t="shared" si="5"/>
        <v>-2.17</v>
      </c>
      <c r="S86" s="890" t="str">
        <f t="shared" si="6"/>
        <v/>
      </c>
      <c r="T86" s="890" t="str">
        <f t="shared" si="7"/>
        <v/>
      </c>
      <c r="U86" s="890" t="str">
        <f t="shared" si="8"/>
        <v/>
      </c>
      <c r="V86" s="901" t="str">
        <f t="shared" si="9"/>
        <v/>
      </c>
      <c r="W86" s="843"/>
    </row>
    <row r="87" spans="1:23" ht="14.4" customHeight="1" x14ac:dyDescent="0.3">
      <c r="A87" s="906" t="s">
        <v>6290</v>
      </c>
      <c r="B87" s="844">
        <v>1</v>
      </c>
      <c r="C87" s="845">
        <v>0.49</v>
      </c>
      <c r="D87" s="846">
        <v>7</v>
      </c>
      <c r="E87" s="858"/>
      <c r="F87" s="829"/>
      <c r="G87" s="830"/>
      <c r="H87" s="835"/>
      <c r="I87" s="829"/>
      <c r="J87" s="830"/>
      <c r="K87" s="834">
        <v>0.49</v>
      </c>
      <c r="L87" s="835">
        <v>2</v>
      </c>
      <c r="M87" s="835">
        <v>15</v>
      </c>
      <c r="N87" s="836">
        <v>5</v>
      </c>
      <c r="O87" s="835" t="s">
        <v>6139</v>
      </c>
      <c r="P87" s="859" t="s">
        <v>6291</v>
      </c>
      <c r="Q87" s="837">
        <f t="shared" si="5"/>
        <v>-1</v>
      </c>
      <c r="R87" s="837">
        <f t="shared" si="5"/>
        <v>-0.49</v>
      </c>
      <c r="S87" s="855" t="str">
        <f t="shared" si="6"/>
        <v/>
      </c>
      <c r="T87" s="855" t="str">
        <f t="shared" si="7"/>
        <v/>
      </c>
      <c r="U87" s="855" t="str">
        <f t="shared" si="8"/>
        <v/>
      </c>
      <c r="V87" s="860" t="str">
        <f t="shared" si="9"/>
        <v/>
      </c>
      <c r="W87" s="838"/>
    </row>
    <row r="88" spans="1:23" ht="14.4" customHeight="1" x14ac:dyDescent="0.3">
      <c r="A88" s="906" t="s">
        <v>6292</v>
      </c>
      <c r="B88" s="855"/>
      <c r="C88" s="856"/>
      <c r="D88" s="857"/>
      <c r="E88" s="858"/>
      <c r="F88" s="829"/>
      <c r="G88" s="830"/>
      <c r="H88" s="831">
        <v>1</v>
      </c>
      <c r="I88" s="832">
        <v>1.03</v>
      </c>
      <c r="J88" s="839">
        <v>5</v>
      </c>
      <c r="K88" s="834">
        <v>1.03</v>
      </c>
      <c r="L88" s="835">
        <v>2</v>
      </c>
      <c r="M88" s="835">
        <v>18</v>
      </c>
      <c r="N88" s="836">
        <v>6</v>
      </c>
      <c r="O88" s="835" t="s">
        <v>6139</v>
      </c>
      <c r="P88" s="859" t="s">
        <v>6293</v>
      </c>
      <c r="Q88" s="837">
        <f t="shared" si="5"/>
        <v>1</v>
      </c>
      <c r="R88" s="837">
        <f t="shared" si="5"/>
        <v>1.03</v>
      </c>
      <c r="S88" s="855">
        <f t="shared" si="6"/>
        <v>6</v>
      </c>
      <c r="T88" s="855">
        <f t="shared" si="7"/>
        <v>5</v>
      </c>
      <c r="U88" s="855">
        <f t="shared" si="8"/>
        <v>-1</v>
      </c>
      <c r="V88" s="860">
        <f t="shared" si="9"/>
        <v>0.83333333333333337</v>
      </c>
      <c r="W88" s="838"/>
    </row>
    <row r="89" spans="1:23" ht="14.4" customHeight="1" x14ac:dyDescent="0.3">
      <c r="A89" s="906" t="s">
        <v>6294</v>
      </c>
      <c r="B89" s="855"/>
      <c r="C89" s="856"/>
      <c r="D89" s="857"/>
      <c r="E89" s="858"/>
      <c r="F89" s="829"/>
      <c r="G89" s="830"/>
      <c r="H89" s="831">
        <v>1</v>
      </c>
      <c r="I89" s="832">
        <v>0.54</v>
      </c>
      <c r="J89" s="833">
        <v>7</v>
      </c>
      <c r="K89" s="834">
        <v>0.54</v>
      </c>
      <c r="L89" s="835">
        <v>2</v>
      </c>
      <c r="M89" s="835">
        <v>15</v>
      </c>
      <c r="N89" s="836">
        <v>5</v>
      </c>
      <c r="O89" s="835" t="s">
        <v>6139</v>
      </c>
      <c r="P89" s="859" t="s">
        <v>6295</v>
      </c>
      <c r="Q89" s="837">
        <f t="shared" si="5"/>
        <v>1</v>
      </c>
      <c r="R89" s="837">
        <f t="shared" si="5"/>
        <v>0.54</v>
      </c>
      <c r="S89" s="855">
        <f t="shared" si="6"/>
        <v>5</v>
      </c>
      <c r="T89" s="855">
        <f t="shared" si="7"/>
        <v>7</v>
      </c>
      <c r="U89" s="855">
        <f t="shared" si="8"/>
        <v>2</v>
      </c>
      <c r="V89" s="860">
        <f t="shared" si="9"/>
        <v>1.4</v>
      </c>
      <c r="W89" s="838">
        <v>2</v>
      </c>
    </row>
    <row r="90" spans="1:23" ht="14.4" customHeight="1" x14ac:dyDescent="0.3">
      <c r="A90" s="906" t="s">
        <v>6296</v>
      </c>
      <c r="B90" s="855"/>
      <c r="C90" s="856"/>
      <c r="D90" s="857"/>
      <c r="E90" s="858"/>
      <c r="F90" s="829"/>
      <c r="G90" s="830"/>
      <c r="H90" s="831">
        <v>1</v>
      </c>
      <c r="I90" s="832">
        <v>3</v>
      </c>
      <c r="J90" s="839">
        <v>10</v>
      </c>
      <c r="K90" s="834">
        <v>3</v>
      </c>
      <c r="L90" s="835">
        <v>6</v>
      </c>
      <c r="M90" s="835">
        <v>54</v>
      </c>
      <c r="N90" s="836">
        <v>18</v>
      </c>
      <c r="O90" s="835" t="s">
        <v>6139</v>
      </c>
      <c r="P90" s="859" t="s">
        <v>6297</v>
      </c>
      <c r="Q90" s="837">
        <f t="shared" si="5"/>
        <v>1</v>
      </c>
      <c r="R90" s="837">
        <f t="shared" si="5"/>
        <v>3</v>
      </c>
      <c r="S90" s="855">
        <f t="shared" si="6"/>
        <v>18</v>
      </c>
      <c r="T90" s="855">
        <f t="shared" si="7"/>
        <v>10</v>
      </c>
      <c r="U90" s="855">
        <f t="shared" si="8"/>
        <v>-8</v>
      </c>
      <c r="V90" s="860">
        <f t="shared" si="9"/>
        <v>0.55555555555555558</v>
      </c>
      <c r="W90" s="838"/>
    </row>
    <row r="91" spans="1:23" ht="14.4" customHeight="1" x14ac:dyDescent="0.3">
      <c r="A91" s="907" t="s">
        <v>6298</v>
      </c>
      <c r="B91" s="890">
        <v>1</v>
      </c>
      <c r="C91" s="891">
        <v>5.89</v>
      </c>
      <c r="D91" s="861">
        <v>8</v>
      </c>
      <c r="E91" s="892">
        <v>1</v>
      </c>
      <c r="F91" s="893">
        <v>5.89</v>
      </c>
      <c r="G91" s="841">
        <v>13</v>
      </c>
      <c r="H91" s="894"/>
      <c r="I91" s="895"/>
      <c r="J91" s="842"/>
      <c r="K91" s="896">
        <v>5.89</v>
      </c>
      <c r="L91" s="897">
        <v>7</v>
      </c>
      <c r="M91" s="897">
        <v>66</v>
      </c>
      <c r="N91" s="898">
        <v>22</v>
      </c>
      <c r="O91" s="897" t="s">
        <v>6139</v>
      </c>
      <c r="P91" s="899" t="s">
        <v>6299</v>
      </c>
      <c r="Q91" s="900">
        <f t="shared" si="5"/>
        <v>-1</v>
      </c>
      <c r="R91" s="900">
        <f t="shared" si="5"/>
        <v>-5.89</v>
      </c>
      <c r="S91" s="890" t="str">
        <f t="shared" si="6"/>
        <v/>
      </c>
      <c r="T91" s="890" t="str">
        <f t="shared" si="7"/>
        <v/>
      </c>
      <c r="U91" s="890" t="str">
        <f t="shared" si="8"/>
        <v/>
      </c>
      <c r="V91" s="901" t="str">
        <f t="shared" si="9"/>
        <v/>
      </c>
      <c r="W91" s="843"/>
    </row>
    <row r="92" spans="1:23" ht="14.4" customHeight="1" x14ac:dyDescent="0.3">
      <c r="A92" s="906" t="s">
        <v>6300</v>
      </c>
      <c r="B92" s="844">
        <v>2</v>
      </c>
      <c r="C92" s="845">
        <v>1.96</v>
      </c>
      <c r="D92" s="846">
        <v>5.5</v>
      </c>
      <c r="E92" s="858"/>
      <c r="F92" s="829"/>
      <c r="G92" s="830"/>
      <c r="H92" s="835"/>
      <c r="I92" s="829"/>
      <c r="J92" s="830"/>
      <c r="K92" s="834">
        <v>1.1100000000000001</v>
      </c>
      <c r="L92" s="835">
        <v>4</v>
      </c>
      <c r="M92" s="835">
        <v>33</v>
      </c>
      <c r="N92" s="836">
        <v>11</v>
      </c>
      <c r="O92" s="835" t="s">
        <v>6139</v>
      </c>
      <c r="P92" s="859" t="s">
        <v>6301</v>
      </c>
      <c r="Q92" s="837">
        <f t="shared" si="5"/>
        <v>-2</v>
      </c>
      <c r="R92" s="837">
        <f t="shared" si="5"/>
        <v>-1.96</v>
      </c>
      <c r="S92" s="855" t="str">
        <f t="shared" si="6"/>
        <v/>
      </c>
      <c r="T92" s="855" t="str">
        <f t="shared" si="7"/>
        <v/>
      </c>
      <c r="U92" s="855" t="str">
        <f t="shared" si="8"/>
        <v/>
      </c>
      <c r="V92" s="860" t="str">
        <f t="shared" si="9"/>
        <v/>
      </c>
      <c r="W92" s="838"/>
    </row>
    <row r="93" spans="1:23" ht="14.4" customHeight="1" x14ac:dyDescent="0.3">
      <c r="A93" s="907" t="s">
        <v>6302</v>
      </c>
      <c r="B93" s="902">
        <v>1</v>
      </c>
      <c r="C93" s="903">
        <v>1.56</v>
      </c>
      <c r="D93" s="847">
        <v>3</v>
      </c>
      <c r="E93" s="892"/>
      <c r="F93" s="893"/>
      <c r="G93" s="841"/>
      <c r="H93" s="897"/>
      <c r="I93" s="893"/>
      <c r="J93" s="841"/>
      <c r="K93" s="896">
        <v>2.02</v>
      </c>
      <c r="L93" s="897">
        <v>4</v>
      </c>
      <c r="M93" s="897">
        <v>39</v>
      </c>
      <c r="N93" s="898">
        <v>13</v>
      </c>
      <c r="O93" s="897" t="s">
        <v>6139</v>
      </c>
      <c r="P93" s="899" t="s">
        <v>6303</v>
      </c>
      <c r="Q93" s="900">
        <f t="shared" si="5"/>
        <v>-1</v>
      </c>
      <c r="R93" s="900">
        <f t="shared" si="5"/>
        <v>-1.56</v>
      </c>
      <c r="S93" s="890" t="str">
        <f t="shared" si="6"/>
        <v/>
      </c>
      <c r="T93" s="890" t="str">
        <f t="shared" si="7"/>
        <v/>
      </c>
      <c r="U93" s="890" t="str">
        <f t="shared" si="8"/>
        <v/>
      </c>
      <c r="V93" s="901" t="str">
        <f t="shared" si="9"/>
        <v/>
      </c>
      <c r="W93" s="843"/>
    </row>
    <row r="94" spans="1:23" ht="14.4" customHeight="1" x14ac:dyDescent="0.3">
      <c r="A94" s="906" t="s">
        <v>6304</v>
      </c>
      <c r="B94" s="855"/>
      <c r="C94" s="856"/>
      <c r="D94" s="857"/>
      <c r="E94" s="831">
        <v>2</v>
      </c>
      <c r="F94" s="832">
        <v>0.51</v>
      </c>
      <c r="G94" s="839">
        <v>2</v>
      </c>
      <c r="H94" s="835"/>
      <c r="I94" s="829"/>
      <c r="J94" s="830"/>
      <c r="K94" s="834">
        <v>0.26</v>
      </c>
      <c r="L94" s="835">
        <v>1</v>
      </c>
      <c r="M94" s="835">
        <v>9</v>
      </c>
      <c r="N94" s="836">
        <v>3</v>
      </c>
      <c r="O94" s="835" t="s">
        <v>6139</v>
      </c>
      <c r="P94" s="859" t="s">
        <v>6305</v>
      </c>
      <c r="Q94" s="837">
        <f t="shared" si="5"/>
        <v>0</v>
      </c>
      <c r="R94" s="837">
        <f t="shared" si="5"/>
        <v>0</v>
      </c>
      <c r="S94" s="855" t="str">
        <f t="shared" si="6"/>
        <v/>
      </c>
      <c r="T94" s="855" t="str">
        <f t="shared" si="7"/>
        <v/>
      </c>
      <c r="U94" s="855" t="str">
        <f t="shared" si="8"/>
        <v/>
      </c>
      <c r="V94" s="860" t="str">
        <f t="shared" si="9"/>
        <v/>
      </c>
      <c r="W94" s="838"/>
    </row>
    <row r="95" spans="1:23" ht="14.4" customHeight="1" x14ac:dyDescent="0.3">
      <c r="A95" s="906" t="s">
        <v>6306</v>
      </c>
      <c r="B95" s="855"/>
      <c r="C95" s="856"/>
      <c r="D95" s="857"/>
      <c r="E95" s="858"/>
      <c r="F95" s="829"/>
      <c r="G95" s="830"/>
      <c r="H95" s="831">
        <v>1</v>
      </c>
      <c r="I95" s="832">
        <v>6.91</v>
      </c>
      <c r="J95" s="839">
        <v>6</v>
      </c>
      <c r="K95" s="834">
        <v>6.6</v>
      </c>
      <c r="L95" s="835">
        <v>6</v>
      </c>
      <c r="M95" s="835">
        <v>51</v>
      </c>
      <c r="N95" s="836">
        <v>17</v>
      </c>
      <c r="O95" s="835" t="s">
        <v>6139</v>
      </c>
      <c r="P95" s="859" t="s">
        <v>6307</v>
      </c>
      <c r="Q95" s="837">
        <f t="shared" si="5"/>
        <v>1</v>
      </c>
      <c r="R95" s="837">
        <f t="shared" si="5"/>
        <v>6.91</v>
      </c>
      <c r="S95" s="855">
        <f t="shared" si="6"/>
        <v>17</v>
      </c>
      <c r="T95" s="855">
        <f t="shared" si="7"/>
        <v>6</v>
      </c>
      <c r="U95" s="855">
        <f t="shared" si="8"/>
        <v>-11</v>
      </c>
      <c r="V95" s="860">
        <f t="shared" si="9"/>
        <v>0.35294117647058826</v>
      </c>
      <c r="W95" s="838"/>
    </row>
    <row r="96" spans="1:23" ht="14.4" customHeight="1" x14ac:dyDescent="0.3">
      <c r="A96" s="906" t="s">
        <v>6308</v>
      </c>
      <c r="B96" s="844">
        <v>4</v>
      </c>
      <c r="C96" s="845">
        <v>5.35</v>
      </c>
      <c r="D96" s="846">
        <v>13.5</v>
      </c>
      <c r="E96" s="858">
        <v>4</v>
      </c>
      <c r="F96" s="829">
        <v>4.16</v>
      </c>
      <c r="G96" s="830">
        <v>6.5</v>
      </c>
      <c r="H96" s="835">
        <v>5</v>
      </c>
      <c r="I96" s="829">
        <v>5.17</v>
      </c>
      <c r="J96" s="833">
        <v>6.6</v>
      </c>
      <c r="K96" s="834">
        <v>1</v>
      </c>
      <c r="L96" s="835">
        <v>2</v>
      </c>
      <c r="M96" s="835">
        <v>18</v>
      </c>
      <c r="N96" s="836">
        <v>6</v>
      </c>
      <c r="O96" s="835" t="s">
        <v>6139</v>
      </c>
      <c r="P96" s="859" t="s">
        <v>6309</v>
      </c>
      <c r="Q96" s="837">
        <f t="shared" si="5"/>
        <v>1</v>
      </c>
      <c r="R96" s="837">
        <f t="shared" si="5"/>
        <v>-0.17999999999999972</v>
      </c>
      <c r="S96" s="855">
        <f t="shared" si="6"/>
        <v>30</v>
      </c>
      <c r="T96" s="855">
        <f t="shared" si="7"/>
        <v>33</v>
      </c>
      <c r="U96" s="855">
        <f t="shared" si="8"/>
        <v>3</v>
      </c>
      <c r="V96" s="860">
        <f t="shared" si="9"/>
        <v>1.1000000000000001</v>
      </c>
      <c r="W96" s="838">
        <v>10</v>
      </c>
    </row>
    <row r="97" spans="1:23" ht="14.4" customHeight="1" x14ac:dyDescent="0.3">
      <c r="A97" s="907" t="s">
        <v>6310</v>
      </c>
      <c r="B97" s="902">
        <v>5</v>
      </c>
      <c r="C97" s="903">
        <v>11.29</v>
      </c>
      <c r="D97" s="847">
        <v>10.4</v>
      </c>
      <c r="E97" s="892">
        <v>1</v>
      </c>
      <c r="F97" s="893">
        <v>2.2599999999999998</v>
      </c>
      <c r="G97" s="841">
        <v>9</v>
      </c>
      <c r="H97" s="897"/>
      <c r="I97" s="893"/>
      <c r="J97" s="841"/>
      <c r="K97" s="896">
        <v>2.2599999999999998</v>
      </c>
      <c r="L97" s="897">
        <v>4</v>
      </c>
      <c r="M97" s="897">
        <v>39</v>
      </c>
      <c r="N97" s="898">
        <v>13</v>
      </c>
      <c r="O97" s="897" t="s">
        <v>6139</v>
      </c>
      <c r="P97" s="899" t="s">
        <v>6311</v>
      </c>
      <c r="Q97" s="900">
        <f t="shared" si="5"/>
        <v>-5</v>
      </c>
      <c r="R97" s="900">
        <f t="shared" si="5"/>
        <v>-11.29</v>
      </c>
      <c r="S97" s="890" t="str">
        <f t="shared" si="6"/>
        <v/>
      </c>
      <c r="T97" s="890" t="str">
        <f t="shared" si="7"/>
        <v/>
      </c>
      <c r="U97" s="890" t="str">
        <f t="shared" si="8"/>
        <v/>
      </c>
      <c r="V97" s="901" t="str">
        <f t="shared" si="9"/>
        <v/>
      </c>
      <c r="W97" s="843"/>
    </row>
    <row r="98" spans="1:23" ht="14.4" customHeight="1" x14ac:dyDescent="0.3">
      <c r="A98" s="907" t="s">
        <v>6312</v>
      </c>
      <c r="B98" s="902"/>
      <c r="C98" s="903"/>
      <c r="D98" s="847"/>
      <c r="E98" s="892">
        <v>1</v>
      </c>
      <c r="F98" s="893">
        <v>4.42</v>
      </c>
      <c r="G98" s="841">
        <v>20</v>
      </c>
      <c r="H98" s="897">
        <v>1</v>
      </c>
      <c r="I98" s="893">
        <v>4.42</v>
      </c>
      <c r="J98" s="841">
        <v>12</v>
      </c>
      <c r="K98" s="896">
        <v>4.42</v>
      </c>
      <c r="L98" s="897">
        <v>6</v>
      </c>
      <c r="M98" s="897">
        <v>57</v>
      </c>
      <c r="N98" s="898">
        <v>19</v>
      </c>
      <c r="O98" s="897" t="s">
        <v>6139</v>
      </c>
      <c r="P98" s="899" t="s">
        <v>6313</v>
      </c>
      <c r="Q98" s="900">
        <f t="shared" si="5"/>
        <v>1</v>
      </c>
      <c r="R98" s="900">
        <f t="shared" si="5"/>
        <v>4.42</v>
      </c>
      <c r="S98" s="890">
        <f t="shared" si="6"/>
        <v>19</v>
      </c>
      <c r="T98" s="890">
        <f t="shared" si="7"/>
        <v>12</v>
      </c>
      <c r="U98" s="890">
        <f t="shared" si="8"/>
        <v>-7</v>
      </c>
      <c r="V98" s="901">
        <f t="shared" si="9"/>
        <v>0.63157894736842102</v>
      </c>
      <c r="W98" s="843"/>
    </row>
    <row r="99" spans="1:23" ht="14.4" customHeight="1" x14ac:dyDescent="0.3">
      <c r="A99" s="906" t="s">
        <v>6314</v>
      </c>
      <c r="B99" s="855"/>
      <c r="C99" s="856"/>
      <c r="D99" s="857"/>
      <c r="E99" s="831">
        <v>4</v>
      </c>
      <c r="F99" s="832">
        <v>6.8</v>
      </c>
      <c r="G99" s="839">
        <v>6.5</v>
      </c>
      <c r="H99" s="835">
        <v>1</v>
      </c>
      <c r="I99" s="829">
        <v>1.7</v>
      </c>
      <c r="J99" s="830">
        <v>6</v>
      </c>
      <c r="K99" s="834">
        <v>1.7</v>
      </c>
      <c r="L99" s="835">
        <v>4</v>
      </c>
      <c r="M99" s="835">
        <v>33</v>
      </c>
      <c r="N99" s="836">
        <v>11</v>
      </c>
      <c r="O99" s="835" t="s">
        <v>6139</v>
      </c>
      <c r="P99" s="859" t="s">
        <v>6315</v>
      </c>
      <c r="Q99" s="837">
        <f t="shared" si="5"/>
        <v>1</v>
      </c>
      <c r="R99" s="837">
        <f t="shared" si="5"/>
        <v>1.7</v>
      </c>
      <c r="S99" s="855">
        <f t="shared" si="6"/>
        <v>11</v>
      </c>
      <c r="T99" s="855">
        <f t="shared" si="7"/>
        <v>6</v>
      </c>
      <c r="U99" s="855">
        <f t="shared" si="8"/>
        <v>-5</v>
      </c>
      <c r="V99" s="860">
        <f t="shared" si="9"/>
        <v>0.54545454545454541</v>
      </c>
      <c r="W99" s="838"/>
    </row>
    <row r="100" spans="1:23" ht="14.4" customHeight="1" x14ac:dyDescent="0.3">
      <c r="A100" s="907" t="s">
        <v>6316</v>
      </c>
      <c r="B100" s="890">
        <v>1</v>
      </c>
      <c r="C100" s="891">
        <v>1.84</v>
      </c>
      <c r="D100" s="861">
        <v>6</v>
      </c>
      <c r="E100" s="894"/>
      <c r="F100" s="895"/>
      <c r="G100" s="842"/>
      <c r="H100" s="897"/>
      <c r="I100" s="893"/>
      <c r="J100" s="841"/>
      <c r="K100" s="896">
        <v>1.84</v>
      </c>
      <c r="L100" s="897">
        <v>5</v>
      </c>
      <c r="M100" s="897">
        <v>42</v>
      </c>
      <c r="N100" s="898">
        <v>14</v>
      </c>
      <c r="O100" s="897" t="s">
        <v>6139</v>
      </c>
      <c r="P100" s="899" t="s">
        <v>6317</v>
      </c>
      <c r="Q100" s="900">
        <f t="shared" si="5"/>
        <v>-1</v>
      </c>
      <c r="R100" s="900">
        <f t="shared" si="5"/>
        <v>-1.84</v>
      </c>
      <c r="S100" s="890" t="str">
        <f t="shared" si="6"/>
        <v/>
      </c>
      <c r="T100" s="890" t="str">
        <f t="shared" si="7"/>
        <v/>
      </c>
      <c r="U100" s="890" t="str">
        <f t="shared" si="8"/>
        <v/>
      </c>
      <c r="V100" s="901" t="str">
        <f t="shared" si="9"/>
        <v/>
      </c>
      <c r="W100" s="843"/>
    </row>
    <row r="101" spans="1:23" ht="14.4" customHeight="1" x14ac:dyDescent="0.3">
      <c r="A101" s="906" t="s">
        <v>6318</v>
      </c>
      <c r="B101" s="855">
        <v>2</v>
      </c>
      <c r="C101" s="856">
        <v>1.52</v>
      </c>
      <c r="D101" s="857">
        <v>4</v>
      </c>
      <c r="E101" s="858">
        <v>4</v>
      </c>
      <c r="F101" s="829">
        <v>2.72</v>
      </c>
      <c r="G101" s="830">
        <v>5.3</v>
      </c>
      <c r="H101" s="831">
        <v>6</v>
      </c>
      <c r="I101" s="832">
        <v>4.26</v>
      </c>
      <c r="J101" s="833">
        <v>6.7</v>
      </c>
      <c r="K101" s="834">
        <v>0.68</v>
      </c>
      <c r="L101" s="835">
        <v>2</v>
      </c>
      <c r="M101" s="835">
        <v>15</v>
      </c>
      <c r="N101" s="836">
        <v>5</v>
      </c>
      <c r="O101" s="835" t="s">
        <v>6139</v>
      </c>
      <c r="P101" s="859" t="s">
        <v>6319</v>
      </c>
      <c r="Q101" s="837">
        <f t="shared" si="5"/>
        <v>4</v>
      </c>
      <c r="R101" s="837">
        <f t="shared" si="5"/>
        <v>2.7399999999999998</v>
      </c>
      <c r="S101" s="855">
        <f t="shared" si="6"/>
        <v>30</v>
      </c>
      <c r="T101" s="855">
        <f t="shared" si="7"/>
        <v>40.200000000000003</v>
      </c>
      <c r="U101" s="855">
        <f t="shared" si="8"/>
        <v>10.200000000000003</v>
      </c>
      <c r="V101" s="860">
        <f t="shared" si="9"/>
        <v>1.34</v>
      </c>
      <c r="W101" s="838">
        <v>12</v>
      </c>
    </row>
    <row r="102" spans="1:23" ht="14.4" customHeight="1" x14ac:dyDescent="0.3">
      <c r="A102" s="907" t="s">
        <v>6320</v>
      </c>
      <c r="B102" s="890"/>
      <c r="C102" s="891"/>
      <c r="D102" s="861"/>
      <c r="E102" s="892">
        <v>1</v>
      </c>
      <c r="F102" s="893">
        <v>1.1499999999999999</v>
      </c>
      <c r="G102" s="841">
        <v>19</v>
      </c>
      <c r="H102" s="894"/>
      <c r="I102" s="895"/>
      <c r="J102" s="842"/>
      <c r="K102" s="896">
        <v>1.1499999999999999</v>
      </c>
      <c r="L102" s="897">
        <v>3</v>
      </c>
      <c r="M102" s="897">
        <v>27</v>
      </c>
      <c r="N102" s="898">
        <v>9</v>
      </c>
      <c r="O102" s="897" t="s">
        <v>6139</v>
      </c>
      <c r="P102" s="899" t="s">
        <v>6319</v>
      </c>
      <c r="Q102" s="900">
        <f t="shared" si="5"/>
        <v>0</v>
      </c>
      <c r="R102" s="900">
        <f t="shared" si="5"/>
        <v>0</v>
      </c>
      <c r="S102" s="890" t="str">
        <f t="shared" si="6"/>
        <v/>
      </c>
      <c r="T102" s="890" t="str">
        <f t="shared" si="7"/>
        <v/>
      </c>
      <c r="U102" s="890" t="str">
        <f t="shared" si="8"/>
        <v/>
      </c>
      <c r="V102" s="901" t="str">
        <f t="shared" si="9"/>
        <v/>
      </c>
      <c r="W102" s="843"/>
    </row>
    <row r="103" spans="1:23" ht="14.4" customHeight="1" thickBot="1" x14ac:dyDescent="0.35">
      <c r="A103" s="908" t="s">
        <v>6321</v>
      </c>
      <c r="B103" s="909"/>
      <c r="C103" s="910"/>
      <c r="D103" s="911"/>
      <c r="E103" s="912">
        <v>1</v>
      </c>
      <c r="F103" s="913">
        <v>2.44</v>
      </c>
      <c r="G103" s="914">
        <v>6</v>
      </c>
      <c r="H103" s="915"/>
      <c r="I103" s="916"/>
      <c r="J103" s="917"/>
      <c r="K103" s="918">
        <v>2.44</v>
      </c>
      <c r="L103" s="919">
        <v>5</v>
      </c>
      <c r="M103" s="919">
        <v>45</v>
      </c>
      <c r="N103" s="920">
        <v>15</v>
      </c>
      <c r="O103" s="919" t="s">
        <v>6139</v>
      </c>
      <c r="P103" s="921" t="s">
        <v>6319</v>
      </c>
      <c r="Q103" s="922">
        <f t="shared" si="5"/>
        <v>0</v>
      </c>
      <c r="R103" s="922">
        <f t="shared" si="5"/>
        <v>0</v>
      </c>
      <c r="S103" s="909" t="str">
        <f t="shared" si="6"/>
        <v/>
      </c>
      <c r="T103" s="909" t="str">
        <f t="shared" si="7"/>
        <v/>
      </c>
      <c r="U103" s="909" t="str">
        <f t="shared" si="8"/>
        <v/>
      </c>
      <c r="V103" s="923" t="str">
        <f t="shared" si="9"/>
        <v/>
      </c>
      <c r="W103" s="92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4:Q1048576">
    <cfRule type="cellIs" dxfId="12" priority="9" stopIfTrue="1" operator="lessThan">
      <formula>0</formula>
    </cfRule>
  </conditionalFormatting>
  <conditionalFormatting sqref="U104:U1048576">
    <cfRule type="cellIs" dxfId="11" priority="8" stopIfTrue="1" operator="greaterThan">
      <formula>0</formula>
    </cfRule>
  </conditionalFormatting>
  <conditionalFormatting sqref="V104:V1048576">
    <cfRule type="cellIs" dxfId="10" priority="7" stopIfTrue="1" operator="greaterThan">
      <formula>1</formula>
    </cfRule>
  </conditionalFormatting>
  <conditionalFormatting sqref="V104:V1048576">
    <cfRule type="cellIs" dxfId="9" priority="4" stopIfTrue="1" operator="greaterThan">
      <formula>1</formula>
    </cfRule>
  </conditionalFormatting>
  <conditionalFormatting sqref="U104:U1048576">
    <cfRule type="cellIs" dxfId="8" priority="5" stopIfTrue="1" operator="greaterThan">
      <formula>0</formula>
    </cfRule>
  </conditionalFormatting>
  <conditionalFormatting sqref="Q104:Q1048576">
    <cfRule type="cellIs" dxfId="7" priority="6" stopIfTrue="1" operator="lessThan">
      <formula>0</formula>
    </cfRule>
  </conditionalFormatting>
  <conditionalFormatting sqref="V5:V103">
    <cfRule type="cellIs" dxfId="6" priority="1" stopIfTrue="1" operator="greaterThan">
      <formula>1</formula>
    </cfRule>
  </conditionalFormatting>
  <conditionalFormatting sqref="U5:U103">
    <cfRule type="cellIs" dxfId="5" priority="2" stopIfTrue="1" operator="greaterThan">
      <formula>0</formula>
    </cfRule>
  </conditionalFormatting>
  <conditionalFormatting sqref="Q5:Q10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7923404</v>
      </c>
      <c r="C3" s="351">
        <f t="shared" ref="C3:L3" si="0">SUBTOTAL(9,C6:C1048576)</f>
        <v>9</v>
      </c>
      <c r="D3" s="351">
        <f t="shared" si="0"/>
        <v>9162225</v>
      </c>
      <c r="E3" s="351">
        <f t="shared" si="0"/>
        <v>10.967004632984464</v>
      </c>
      <c r="F3" s="351">
        <f t="shared" si="0"/>
        <v>9592587</v>
      </c>
      <c r="G3" s="354">
        <f>IF(B3&lt;&gt;0,F3/B3,"")</f>
        <v>1.2106648859505333</v>
      </c>
      <c r="H3" s="350">
        <f t="shared" si="0"/>
        <v>242945.74</v>
      </c>
      <c r="I3" s="351">
        <f t="shared" si="0"/>
        <v>3</v>
      </c>
      <c r="J3" s="351">
        <f t="shared" si="0"/>
        <v>239851.91999999998</v>
      </c>
      <c r="K3" s="351">
        <f t="shared" si="0"/>
        <v>2.5864569363741721</v>
      </c>
      <c r="L3" s="351">
        <f t="shared" si="0"/>
        <v>363242.43000000005</v>
      </c>
      <c r="M3" s="352">
        <f>IF(H3&lt;&gt;0,L3/H3,"")</f>
        <v>1.4951586720557442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5"/>
      <c r="B5" s="926">
        <v>2014</v>
      </c>
      <c r="C5" s="927"/>
      <c r="D5" s="927">
        <v>2015</v>
      </c>
      <c r="E5" s="927"/>
      <c r="F5" s="927">
        <v>2016</v>
      </c>
      <c r="G5" s="793" t="s">
        <v>2</v>
      </c>
      <c r="H5" s="926">
        <v>2014</v>
      </c>
      <c r="I5" s="927"/>
      <c r="J5" s="927">
        <v>2015</v>
      </c>
      <c r="K5" s="927"/>
      <c r="L5" s="927">
        <v>2016</v>
      </c>
      <c r="M5" s="793" t="s">
        <v>2</v>
      </c>
    </row>
    <row r="6" spans="1:13" ht="14.4" customHeight="1" x14ac:dyDescent="0.3">
      <c r="A6" s="751" t="s">
        <v>5560</v>
      </c>
      <c r="B6" s="794">
        <v>0</v>
      </c>
      <c r="C6" s="737"/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8" t="s">
        <v>2347</v>
      </c>
      <c r="B7" s="929">
        <v>340713</v>
      </c>
      <c r="C7" s="930">
        <v>1</v>
      </c>
      <c r="D7" s="929">
        <v>365314</v>
      </c>
      <c r="E7" s="930">
        <v>1.0722044653417979</v>
      </c>
      <c r="F7" s="929">
        <v>315078</v>
      </c>
      <c r="G7" s="931">
        <v>0.92476072236750584</v>
      </c>
      <c r="H7" s="929">
        <v>2730.4000000000005</v>
      </c>
      <c r="I7" s="930">
        <v>1</v>
      </c>
      <c r="J7" s="929">
        <v>2213.5</v>
      </c>
      <c r="K7" s="930">
        <v>0.81068707881629054</v>
      </c>
      <c r="L7" s="929"/>
      <c r="M7" s="932"/>
    </row>
    <row r="8" spans="1:13" ht="14.4" customHeight="1" x14ac:dyDescent="0.3">
      <c r="A8" s="938" t="s">
        <v>5578</v>
      </c>
      <c r="B8" s="929">
        <v>64942</v>
      </c>
      <c r="C8" s="930">
        <v>1</v>
      </c>
      <c r="D8" s="929">
        <v>59455</v>
      </c>
      <c r="E8" s="930">
        <v>0.91550922361491793</v>
      </c>
      <c r="F8" s="929">
        <v>109793</v>
      </c>
      <c r="G8" s="931">
        <v>1.6906316405407902</v>
      </c>
      <c r="H8" s="929">
        <v>63146.46</v>
      </c>
      <c r="I8" s="930">
        <v>1</v>
      </c>
      <c r="J8" s="929">
        <v>42567.060000000005</v>
      </c>
      <c r="K8" s="930">
        <v>0.67410049589478183</v>
      </c>
      <c r="L8" s="929">
        <v>102869.3</v>
      </c>
      <c r="M8" s="932">
        <v>1.6290588577728664</v>
      </c>
    </row>
    <row r="9" spans="1:13" ht="14.4" customHeight="1" x14ac:dyDescent="0.3">
      <c r="A9" s="938" t="s">
        <v>5583</v>
      </c>
      <c r="B9" s="929">
        <v>135571</v>
      </c>
      <c r="C9" s="930">
        <v>1</v>
      </c>
      <c r="D9" s="929">
        <v>141308</v>
      </c>
      <c r="E9" s="930">
        <v>1.0423173097491352</v>
      </c>
      <c r="F9" s="929">
        <v>116866</v>
      </c>
      <c r="G9" s="931">
        <v>0.86202801484093206</v>
      </c>
      <c r="H9" s="929"/>
      <c r="I9" s="930"/>
      <c r="J9" s="929"/>
      <c r="K9" s="930"/>
      <c r="L9" s="929"/>
      <c r="M9" s="932"/>
    </row>
    <row r="10" spans="1:13" ht="14.4" customHeight="1" x14ac:dyDescent="0.3">
      <c r="A10" s="938" t="s">
        <v>6323</v>
      </c>
      <c r="B10" s="929">
        <v>545093</v>
      </c>
      <c r="C10" s="930">
        <v>1</v>
      </c>
      <c r="D10" s="929">
        <v>621990</v>
      </c>
      <c r="E10" s="930">
        <v>1.1410713401199428</v>
      </c>
      <c r="F10" s="929">
        <v>625256</v>
      </c>
      <c r="G10" s="931">
        <v>1.1470629782440795</v>
      </c>
      <c r="H10" s="929"/>
      <c r="I10" s="930"/>
      <c r="J10" s="929"/>
      <c r="K10" s="930"/>
      <c r="L10" s="929"/>
      <c r="M10" s="932"/>
    </row>
    <row r="11" spans="1:13" ht="14.4" customHeight="1" x14ac:dyDescent="0.3">
      <c r="A11" s="938" t="s">
        <v>6324</v>
      </c>
      <c r="B11" s="929">
        <v>929409</v>
      </c>
      <c r="C11" s="930">
        <v>1</v>
      </c>
      <c r="D11" s="929">
        <v>1054330</v>
      </c>
      <c r="E11" s="930">
        <v>1.1344090707105268</v>
      </c>
      <c r="F11" s="929">
        <v>1064476</v>
      </c>
      <c r="G11" s="931">
        <v>1.145325685462482</v>
      </c>
      <c r="H11" s="929">
        <v>177068.87999999998</v>
      </c>
      <c r="I11" s="930">
        <v>1</v>
      </c>
      <c r="J11" s="929">
        <v>195071.35999999999</v>
      </c>
      <c r="K11" s="930">
        <v>1.1016693616630997</v>
      </c>
      <c r="L11" s="929">
        <v>260373.13000000003</v>
      </c>
      <c r="M11" s="932">
        <v>1.4704623985874878</v>
      </c>
    </row>
    <row r="12" spans="1:13" ht="14.4" customHeight="1" x14ac:dyDescent="0.3">
      <c r="A12" s="938" t="s">
        <v>6325</v>
      </c>
      <c r="B12" s="929">
        <v>488747</v>
      </c>
      <c r="C12" s="930">
        <v>1</v>
      </c>
      <c r="D12" s="929">
        <v>549562</v>
      </c>
      <c r="E12" s="930">
        <v>1.1244304312865347</v>
      </c>
      <c r="F12" s="929">
        <v>324051</v>
      </c>
      <c r="G12" s="931">
        <v>0.66302401856175075</v>
      </c>
      <c r="H12" s="929"/>
      <c r="I12" s="930"/>
      <c r="J12" s="929"/>
      <c r="K12" s="930"/>
      <c r="L12" s="929"/>
      <c r="M12" s="932"/>
    </row>
    <row r="13" spans="1:13" ht="14.4" customHeight="1" x14ac:dyDescent="0.3">
      <c r="A13" s="938" t="s">
        <v>6326</v>
      </c>
      <c r="B13" s="929">
        <v>5244988</v>
      </c>
      <c r="C13" s="930">
        <v>1</v>
      </c>
      <c r="D13" s="929">
        <v>6114508</v>
      </c>
      <c r="E13" s="930">
        <v>1.1657811228548092</v>
      </c>
      <c r="F13" s="929">
        <v>6835615</v>
      </c>
      <c r="G13" s="931">
        <v>1.3032660894553048</v>
      </c>
      <c r="H13" s="929"/>
      <c r="I13" s="930"/>
      <c r="J13" s="929"/>
      <c r="K13" s="930"/>
      <c r="L13" s="929"/>
      <c r="M13" s="932"/>
    </row>
    <row r="14" spans="1:13" ht="14.4" customHeight="1" x14ac:dyDescent="0.3">
      <c r="A14" s="938" t="s">
        <v>6327</v>
      </c>
      <c r="B14" s="929">
        <v>170621</v>
      </c>
      <c r="C14" s="930">
        <v>1</v>
      </c>
      <c r="D14" s="929">
        <v>184993</v>
      </c>
      <c r="E14" s="930">
        <v>1.0842334765357136</v>
      </c>
      <c r="F14" s="929">
        <v>173443</v>
      </c>
      <c r="G14" s="931">
        <v>1.0165395818803078</v>
      </c>
      <c r="H14" s="929"/>
      <c r="I14" s="930"/>
      <c r="J14" s="929"/>
      <c r="K14" s="930"/>
      <c r="L14" s="929"/>
      <c r="M14" s="932"/>
    </row>
    <row r="15" spans="1:13" ht="14.4" customHeight="1" x14ac:dyDescent="0.3">
      <c r="A15" s="938" t="s">
        <v>6328</v>
      </c>
      <c r="B15" s="929">
        <v>3320</v>
      </c>
      <c r="C15" s="930">
        <v>1</v>
      </c>
      <c r="D15" s="929">
        <v>7593</v>
      </c>
      <c r="E15" s="930">
        <v>2.2870481927710844</v>
      </c>
      <c r="F15" s="929">
        <v>28009</v>
      </c>
      <c r="G15" s="931">
        <v>8.4364457831325304</v>
      </c>
      <c r="H15" s="929"/>
      <c r="I15" s="930"/>
      <c r="J15" s="929"/>
      <c r="K15" s="930"/>
      <c r="L15" s="929"/>
      <c r="M15" s="932"/>
    </row>
    <row r="16" spans="1:13" ht="14.4" customHeight="1" thickBot="1" x14ac:dyDescent="0.35">
      <c r="A16" s="939" t="s">
        <v>6329</v>
      </c>
      <c r="B16" s="934"/>
      <c r="C16" s="935"/>
      <c r="D16" s="934">
        <v>63172</v>
      </c>
      <c r="E16" s="935"/>
      <c r="F16" s="934"/>
      <c r="G16" s="936"/>
      <c r="H16" s="934"/>
      <c r="I16" s="935"/>
      <c r="J16" s="934"/>
      <c r="K16" s="935"/>
      <c r="L16" s="934"/>
      <c r="M16" s="93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7013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48918.990000000005</v>
      </c>
      <c r="G3" s="215">
        <f t="shared" si="0"/>
        <v>8166349.7400000002</v>
      </c>
      <c r="H3" s="216"/>
      <c r="I3" s="216"/>
      <c r="J3" s="211">
        <f t="shared" si="0"/>
        <v>58283.75</v>
      </c>
      <c r="K3" s="215">
        <f t="shared" si="0"/>
        <v>9402076.9199999999</v>
      </c>
      <c r="L3" s="216"/>
      <c r="M3" s="216"/>
      <c r="N3" s="211">
        <f t="shared" si="0"/>
        <v>57122.78</v>
      </c>
      <c r="O3" s="215">
        <f t="shared" si="0"/>
        <v>9955829.4299999997</v>
      </c>
      <c r="P3" s="181">
        <f>IF(G3=0,"",O3/G3)</f>
        <v>1.2191284658352142</v>
      </c>
      <c r="Q3" s="213">
        <f>IF(N3=0,"",O3/N3)</f>
        <v>174.28825120205985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5586</v>
      </c>
      <c r="B6" s="737" t="s">
        <v>6330</v>
      </c>
      <c r="C6" s="737" t="s">
        <v>5308</v>
      </c>
      <c r="D6" s="737" t="s">
        <v>5530</v>
      </c>
      <c r="E6" s="737" t="s">
        <v>5531</v>
      </c>
      <c r="F6" s="229">
        <v>0</v>
      </c>
      <c r="G6" s="229">
        <v>0</v>
      </c>
      <c r="H6" s="229"/>
      <c r="I6" s="229"/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8" t="s">
        <v>542</v>
      </c>
      <c r="B7" s="930" t="s">
        <v>5311</v>
      </c>
      <c r="C7" s="930" t="s">
        <v>5308</v>
      </c>
      <c r="D7" s="930" t="s">
        <v>5434</v>
      </c>
      <c r="E7" s="930" t="s">
        <v>5435</v>
      </c>
      <c r="F7" s="940">
        <v>1</v>
      </c>
      <c r="G7" s="940">
        <v>1114</v>
      </c>
      <c r="H7" s="940">
        <v>1</v>
      </c>
      <c r="I7" s="940">
        <v>1114</v>
      </c>
      <c r="J7" s="940"/>
      <c r="K7" s="940"/>
      <c r="L7" s="940"/>
      <c r="M7" s="940"/>
      <c r="N7" s="940"/>
      <c r="O7" s="940"/>
      <c r="P7" s="931"/>
      <c r="Q7" s="941"/>
    </row>
    <row r="8" spans="1:17" ht="14.4" customHeight="1" x14ac:dyDescent="0.3">
      <c r="A8" s="928" t="s">
        <v>542</v>
      </c>
      <c r="B8" s="930" t="s">
        <v>5311</v>
      </c>
      <c r="C8" s="930" t="s">
        <v>5308</v>
      </c>
      <c r="D8" s="930" t="s">
        <v>5530</v>
      </c>
      <c r="E8" s="930" t="s">
        <v>5531</v>
      </c>
      <c r="F8" s="940">
        <v>1</v>
      </c>
      <c r="G8" s="940">
        <v>257</v>
      </c>
      <c r="H8" s="940">
        <v>1</v>
      </c>
      <c r="I8" s="940">
        <v>257</v>
      </c>
      <c r="J8" s="940"/>
      <c r="K8" s="940"/>
      <c r="L8" s="940"/>
      <c r="M8" s="940"/>
      <c r="N8" s="940"/>
      <c r="O8" s="940"/>
      <c r="P8" s="931"/>
      <c r="Q8" s="941"/>
    </row>
    <row r="9" spans="1:17" ht="14.4" customHeight="1" x14ac:dyDescent="0.3">
      <c r="A9" s="928" t="s">
        <v>542</v>
      </c>
      <c r="B9" s="930" t="s">
        <v>5311</v>
      </c>
      <c r="C9" s="930" t="s">
        <v>5308</v>
      </c>
      <c r="D9" s="930" t="s">
        <v>5506</v>
      </c>
      <c r="E9" s="930" t="s">
        <v>5507</v>
      </c>
      <c r="F9" s="940"/>
      <c r="G9" s="940"/>
      <c r="H9" s="940"/>
      <c r="I9" s="940"/>
      <c r="J9" s="940"/>
      <c r="K9" s="940"/>
      <c r="L9" s="940"/>
      <c r="M9" s="940"/>
      <c r="N9" s="940">
        <v>0</v>
      </c>
      <c r="O9" s="940">
        <v>0</v>
      </c>
      <c r="P9" s="931"/>
      <c r="Q9" s="941"/>
    </row>
    <row r="10" spans="1:17" ht="14.4" customHeight="1" x14ac:dyDescent="0.3">
      <c r="A10" s="928" t="s">
        <v>542</v>
      </c>
      <c r="B10" s="930" t="s">
        <v>5546</v>
      </c>
      <c r="C10" s="930" t="s">
        <v>5312</v>
      </c>
      <c r="D10" s="930" t="s">
        <v>5324</v>
      </c>
      <c r="E10" s="930" t="s">
        <v>2343</v>
      </c>
      <c r="F10" s="940">
        <v>0.5</v>
      </c>
      <c r="G10" s="940">
        <v>2730.4000000000005</v>
      </c>
      <c r="H10" s="940">
        <v>1</v>
      </c>
      <c r="I10" s="940">
        <v>5460.8000000000011</v>
      </c>
      <c r="J10" s="940">
        <v>0.5</v>
      </c>
      <c r="K10" s="940">
        <v>2213.5</v>
      </c>
      <c r="L10" s="940">
        <v>0.81068707881629054</v>
      </c>
      <c r="M10" s="940">
        <v>4427</v>
      </c>
      <c r="N10" s="940"/>
      <c r="O10" s="940"/>
      <c r="P10" s="931"/>
      <c r="Q10" s="941"/>
    </row>
    <row r="11" spans="1:17" ht="14.4" customHeight="1" x14ac:dyDescent="0.3">
      <c r="A11" s="928" t="s">
        <v>542</v>
      </c>
      <c r="B11" s="930" t="s">
        <v>5546</v>
      </c>
      <c r="C11" s="930" t="s">
        <v>5308</v>
      </c>
      <c r="D11" s="930" t="s">
        <v>6110</v>
      </c>
      <c r="E11" s="930" t="s">
        <v>6111</v>
      </c>
      <c r="F11" s="940">
        <v>1</v>
      </c>
      <c r="G11" s="940">
        <v>206</v>
      </c>
      <c r="H11" s="940">
        <v>1</v>
      </c>
      <c r="I11" s="940">
        <v>206</v>
      </c>
      <c r="J11" s="940"/>
      <c r="K11" s="940"/>
      <c r="L11" s="940"/>
      <c r="M11" s="940"/>
      <c r="N11" s="940">
        <v>4</v>
      </c>
      <c r="O11" s="940">
        <v>852</v>
      </c>
      <c r="P11" s="931">
        <v>4.1359223300970873</v>
      </c>
      <c r="Q11" s="941">
        <v>213</v>
      </c>
    </row>
    <row r="12" spans="1:17" ht="14.4" customHeight="1" x14ac:dyDescent="0.3">
      <c r="A12" s="928" t="s">
        <v>542</v>
      </c>
      <c r="B12" s="930" t="s">
        <v>5546</v>
      </c>
      <c r="C12" s="930" t="s">
        <v>5308</v>
      </c>
      <c r="D12" s="930" t="s">
        <v>5432</v>
      </c>
      <c r="E12" s="930" t="s">
        <v>5433</v>
      </c>
      <c r="F12" s="940">
        <v>4</v>
      </c>
      <c r="G12" s="940">
        <v>879</v>
      </c>
      <c r="H12" s="940">
        <v>1</v>
      </c>
      <c r="I12" s="940">
        <v>219.75</v>
      </c>
      <c r="J12" s="940">
        <v>1</v>
      </c>
      <c r="K12" s="940">
        <v>221</v>
      </c>
      <c r="L12" s="940">
        <v>0.25142207053469851</v>
      </c>
      <c r="M12" s="940">
        <v>221</v>
      </c>
      <c r="N12" s="940">
        <v>1</v>
      </c>
      <c r="O12" s="940">
        <v>225</v>
      </c>
      <c r="P12" s="931">
        <v>0.25597269624573377</v>
      </c>
      <c r="Q12" s="941">
        <v>225</v>
      </c>
    </row>
    <row r="13" spans="1:17" ht="14.4" customHeight="1" x14ac:dyDescent="0.3">
      <c r="A13" s="928" t="s">
        <v>542</v>
      </c>
      <c r="B13" s="930" t="s">
        <v>5546</v>
      </c>
      <c r="C13" s="930" t="s">
        <v>5308</v>
      </c>
      <c r="D13" s="930" t="s">
        <v>5549</v>
      </c>
      <c r="E13" s="930" t="s">
        <v>5550</v>
      </c>
      <c r="F13" s="940">
        <v>1</v>
      </c>
      <c r="G13" s="940">
        <v>449</v>
      </c>
      <c r="H13" s="940">
        <v>1</v>
      </c>
      <c r="I13" s="940">
        <v>449</v>
      </c>
      <c r="J13" s="940">
        <v>4</v>
      </c>
      <c r="K13" s="940">
        <v>1808</v>
      </c>
      <c r="L13" s="940">
        <v>4.0267260579064592</v>
      </c>
      <c r="M13" s="940">
        <v>452</v>
      </c>
      <c r="N13" s="940">
        <v>1</v>
      </c>
      <c r="O13" s="940">
        <v>460</v>
      </c>
      <c r="P13" s="931">
        <v>1.0244988864142539</v>
      </c>
      <c r="Q13" s="941">
        <v>460</v>
      </c>
    </row>
    <row r="14" spans="1:17" ht="14.4" customHeight="1" x14ac:dyDescent="0.3">
      <c r="A14" s="928" t="s">
        <v>542</v>
      </c>
      <c r="B14" s="930" t="s">
        <v>5546</v>
      </c>
      <c r="C14" s="930" t="s">
        <v>5308</v>
      </c>
      <c r="D14" s="930" t="s">
        <v>5434</v>
      </c>
      <c r="E14" s="930" t="s">
        <v>5435</v>
      </c>
      <c r="F14" s="940">
        <v>85</v>
      </c>
      <c r="G14" s="940">
        <v>95045</v>
      </c>
      <c r="H14" s="940">
        <v>1</v>
      </c>
      <c r="I14" s="940">
        <v>1118.1764705882354</v>
      </c>
      <c r="J14" s="940">
        <v>84</v>
      </c>
      <c r="K14" s="940">
        <v>94164</v>
      </c>
      <c r="L14" s="940">
        <v>0.99073070650744388</v>
      </c>
      <c r="M14" s="940">
        <v>1121</v>
      </c>
      <c r="N14" s="940">
        <v>69</v>
      </c>
      <c r="O14" s="940">
        <v>78384</v>
      </c>
      <c r="P14" s="931">
        <v>0.82470408753748226</v>
      </c>
      <c r="Q14" s="941">
        <v>1136</v>
      </c>
    </row>
    <row r="15" spans="1:17" ht="14.4" customHeight="1" x14ac:dyDescent="0.3">
      <c r="A15" s="928" t="s">
        <v>542</v>
      </c>
      <c r="B15" s="930" t="s">
        <v>5546</v>
      </c>
      <c r="C15" s="930" t="s">
        <v>5308</v>
      </c>
      <c r="D15" s="930" t="s">
        <v>5530</v>
      </c>
      <c r="E15" s="930" t="s">
        <v>5531</v>
      </c>
      <c r="F15" s="940">
        <v>73</v>
      </c>
      <c r="G15" s="940">
        <v>18820</v>
      </c>
      <c r="H15" s="940">
        <v>1</v>
      </c>
      <c r="I15" s="940">
        <v>257.8082191780822</v>
      </c>
      <c r="J15" s="940">
        <v>72</v>
      </c>
      <c r="K15" s="940">
        <v>18647</v>
      </c>
      <c r="L15" s="940">
        <v>0.990807651434644</v>
      </c>
      <c r="M15" s="940">
        <v>258.98611111111109</v>
      </c>
      <c r="N15" s="940">
        <v>64</v>
      </c>
      <c r="O15" s="940">
        <v>16960</v>
      </c>
      <c r="P15" s="931">
        <v>0.90116896918172162</v>
      </c>
      <c r="Q15" s="941">
        <v>265</v>
      </c>
    </row>
    <row r="16" spans="1:17" ht="14.4" customHeight="1" x14ac:dyDescent="0.3">
      <c r="A16" s="928" t="s">
        <v>542</v>
      </c>
      <c r="B16" s="930" t="s">
        <v>5546</v>
      </c>
      <c r="C16" s="930" t="s">
        <v>5308</v>
      </c>
      <c r="D16" s="930" t="s">
        <v>6112</v>
      </c>
      <c r="E16" s="930" t="s">
        <v>6113</v>
      </c>
      <c r="F16" s="940">
        <v>7</v>
      </c>
      <c r="G16" s="940">
        <v>2297</v>
      </c>
      <c r="H16" s="940">
        <v>1</v>
      </c>
      <c r="I16" s="940">
        <v>328.14285714285717</v>
      </c>
      <c r="J16" s="940">
        <v>5</v>
      </c>
      <c r="K16" s="940">
        <v>1650</v>
      </c>
      <c r="L16" s="940">
        <v>0.71832825424466695</v>
      </c>
      <c r="M16" s="940">
        <v>330</v>
      </c>
      <c r="N16" s="940">
        <v>2</v>
      </c>
      <c r="O16" s="940">
        <v>698</v>
      </c>
      <c r="P16" s="931">
        <v>0.30387461906835</v>
      </c>
      <c r="Q16" s="941">
        <v>349</v>
      </c>
    </row>
    <row r="17" spans="1:17" ht="14.4" customHeight="1" x14ac:dyDescent="0.3">
      <c r="A17" s="928" t="s">
        <v>542</v>
      </c>
      <c r="B17" s="930" t="s">
        <v>5546</v>
      </c>
      <c r="C17" s="930" t="s">
        <v>5308</v>
      </c>
      <c r="D17" s="930" t="s">
        <v>6114</v>
      </c>
      <c r="E17" s="930" t="s">
        <v>6115</v>
      </c>
      <c r="F17" s="940">
        <v>15</v>
      </c>
      <c r="G17" s="940">
        <v>4182</v>
      </c>
      <c r="H17" s="940">
        <v>1</v>
      </c>
      <c r="I17" s="940">
        <v>278.8</v>
      </c>
      <c r="J17" s="940">
        <v>24</v>
      </c>
      <c r="K17" s="940">
        <v>6696</v>
      </c>
      <c r="L17" s="940">
        <v>1.6011477761836441</v>
      </c>
      <c r="M17" s="940">
        <v>279</v>
      </c>
      <c r="N17" s="940">
        <v>18</v>
      </c>
      <c r="O17" s="940">
        <v>5094</v>
      </c>
      <c r="P17" s="931">
        <v>1.2180774748923959</v>
      </c>
      <c r="Q17" s="941">
        <v>283</v>
      </c>
    </row>
    <row r="18" spans="1:17" ht="14.4" customHeight="1" x14ac:dyDescent="0.3">
      <c r="A18" s="928" t="s">
        <v>542</v>
      </c>
      <c r="B18" s="930" t="s">
        <v>5546</v>
      </c>
      <c r="C18" s="930" t="s">
        <v>5308</v>
      </c>
      <c r="D18" s="930" t="s">
        <v>5551</v>
      </c>
      <c r="E18" s="930" t="s">
        <v>5552</v>
      </c>
      <c r="F18" s="940">
        <v>24</v>
      </c>
      <c r="G18" s="940">
        <v>17948</v>
      </c>
      <c r="H18" s="940">
        <v>1</v>
      </c>
      <c r="I18" s="940">
        <v>747.83333333333337</v>
      </c>
      <c r="J18" s="940">
        <v>41</v>
      </c>
      <c r="K18" s="940">
        <v>30832</v>
      </c>
      <c r="L18" s="940">
        <v>1.7178515712057054</v>
      </c>
      <c r="M18" s="940">
        <v>752</v>
      </c>
      <c r="N18" s="940">
        <v>26</v>
      </c>
      <c r="O18" s="940">
        <v>20800</v>
      </c>
      <c r="P18" s="931">
        <v>1.1589034989971028</v>
      </c>
      <c r="Q18" s="941">
        <v>800</v>
      </c>
    </row>
    <row r="19" spans="1:17" ht="14.4" customHeight="1" x14ac:dyDescent="0.3">
      <c r="A19" s="928" t="s">
        <v>542</v>
      </c>
      <c r="B19" s="930" t="s">
        <v>5546</v>
      </c>
      <c r="C19" s="930" t="s">
        <v>5308</v>
      </c>
      <c r="D19" s="930" t="s">
        <v>5460</v>
      </c>
      <c r="E19" s="930" t="s">
        <v>5461</v>
      </c>
      <c r="F19" s="940">
        <v>3</v>
      </c>
      <c r="G19" s="940">
        <v>1667</v>
      </c>
      <c r="H19" s="940">
        <v>1</v>
      </c>
      <c r="I19" s="940">
        <v>555.66666666666663</v>
      </c>
      <c r="J19" s="940">
        <v>5</v>
      </c>
      <c r="K19" s="940">
        <v>2790</v>
      </c>
      <c r="L19" s="940">
        <v>1.6736652669466108</v>
      </c>
      <c r="M19" s="940">
        <v>558</v>
      </c>
      <c r="N19" s="940">
        <v>2</v>
      </c>
      <c r="O19" s="940">
        <v>1136</v>
      </c>
      <c r="P19" s="931">
        <v>0.68146370725854832</v>
      </c>
      <c r="Q19" s="941">
        <v>568</v>
      </c>
    </row>
    <row r="20" spans="1:17" ht="14.4" customHeight="1" x14ac:dyDescent="0.3">
      <c r="A20" s="928" t="s">
        <v>542</v>
      </c>
      <c r="B20" s="930" t="s">
        <v>5546</v>
      </c>
      <c r="C20" s="930" t="s">
        <v>5308</v>
      </c>
      <c r="D20" s="930" t="s">
        <v>5553</v>
      </c>
      <c r="E20" s="930" t="s">
        <v>5554</v>
      </c>
      <c r="F20" s="940">
        <v>27</v>
      </c>
      <c r="G20" s="940">
        <v>150582</v>
      </c>
      <c r="H20" s="940">
        <v>1</v>
      </c>
      <c r="I20" s="940">
        <v>5577.1111111111113</v>
      </c>
      <c r="J20" s="940">
        <v>27</v>
      </c>
      <c r="K20" s="940">
        <v>150660</v>
      </c>
      <c r="L20" s="940">
        <v>1.0005179901980317</v>
      </c>
      <c r="M20" s="940">
        <v>5580</v>
      </c>
      <c r="N20" s="940">
        <v>25</v>
      </c>
      <c r="O20" s="940">
        <v>139925</v>
      </c>
      <c r="P20" s="931">
        <v>0.92922792896893391</v>
      </c>
      <c r="Q20" s="941">
        <v>5597</v>
      </c>
    </row>
    <row r="21" spans="1:17" ht="14.4" customHeight="1" x14ac:dyDescent="0.3">
      <c r="A21" s="928" t="s">
        <v>542</v>
      </c>
      <c r="B21" s="930" t="s">
        <v>5546</v>
      </c>
      <c r="C21" s="930" t="s">
        <v>5308</v>
      </c>
      <c r="D21" s="930" t="s">
        <v>6116</v>
      </c>
      <c r="E21" s="930" t="s">
        <v>6117</v>
      </c>
      <c r="F21" s="940"/>
      <c r="G21" s="940"/>
      <c r="H21" s="940"/>
      <c r="I21" s="940"/>
      <c r="J21" s="940">
        <v>1</v>
      </c>
      <c r="K21" s="940">
        <v>159</v>
      </c>
      <c r="L21" s="940"/>
      <c r="M21" s="940">
        <v>159</v>
      </c>
      <c r="N21" s="940"/>
      <c r="O21" s="940"/>
      <c r="P21" s="931"/>
      <c r="Q21" s="941"/>
    </row>
    <row r="22" spans="1:17" ht="14.4" customHeight="1" x14ac:dyDescent="0.3">
      <c r="A22" s="928" t="s">
        <v>542</v>
      </c>
      <c r="B22" s="930" t="s">
        <v>5546</v>
      </c>
      <c r="C22" s="930" t="s">
        <v>5308</v>
      </c>
      <c r="D22" s="930" t="s">
        <v>5506</v>
      </c>
      <c r="E22" s="930" t="s">
        <v>5507</v>
      </c>
      <c r="F22" s="940">
        <v>98</v>
      </c>
      <c r="G22" s="940">
        <v>46718</v>
      </c>
      <c r="H22" s="940">
        <v>1</v>
      </c>
      <c r="I22" s="940">
        <v>476.71428571428572</v>
      </c>
      <c r="J22" s="940">
        <v>116</v>
      </c>
      <c r="K22" s="940">
        <v>55448</v>
      </c>
      <c r="L22" s="940">
        <v>1.18686587610771</v>
      </c>
      <c r="M22" s="940">
        <v>478</v>
      </c>
      <c r="N22" s="940">
        <v>104</v>
      </c>
      <c r="O22" s="940">
        <v>50544</v>
      </c>
      <c r="P22" s="931">
        <v>1.0818956290937112</v>
      </c>
      <c r="Q22" s="941">
        <v>486</v>
      </c>
    </row>
    <row r="23" spans="1:17" ht="14.4" customHeight="1" x14ac:dyDescent="0.3">
      <c r="A23" s="928" t="s">
        <v>542</v>
      </c>
      <c r="B23" s="930" t="s">
        <v>5546</v>
      </c>
      <c r="C23" s="930" t="s">
        <v>5308</v>
      </c>
      <c r="D23" s="930" t="s">
        <v>5557</v>
      </c>
      <c r="E23" s="930" t="s">
        <v>5558</v>
      </c>
      <c r="F23" s="940"/>
      <c r="G23" s="940"/>
      <c r="H23" s="940"/>
      <c r="I23" s="940"/>
      <c r="J23" s="940">
        <v>1</v>
      </c>
      <c r="K23" s="940">
        <v>452</v>
      </c>
      <c r="L23" s="940"/>
      <c r="M23" s="940">
        <v>452</v>
      </c>
      <c r="N23" s="940"/>
      <c r="O23" s="940"/>
      <c r="P23" s="931"/>
      <c r="Q23" s="941"/>
    </row>
    <row r="24" spans="1:17" ht="14.4" customHeight="1" x14ac:dyDescent="0.3">
      <c r="A24" s="928" t="s">
        <v>542</v>
      </c>
      <c r="B24" s="930" t="s">
        <v>5546</v>
      </c>
      <c r="C24" s="930" t="s">
        <v>5308</v>
      </c>
      <c r="D24" s="930" t="s">
        <v>6118</v>
      </c>
      <c r="E24" s="930" t="s">
        <v>6119</v>
      </c>
      <c r="F24" s="940">
        <v>1</v>
      </c>
      <c r="G24" s="940">
        <v>549</v>
      </c>
      <c r="H24" s="940">
        <v>1</v>
      </c>
      <c r="I24" s="940">
        <v>549</v>
      </c>
      <c r="J24" s="940"/>
      <c r="K24" s="940"/>
      <c r="L24" s="940"/>
      <c r="M24" s="940"/>
      <c r="N24" s="940"/>
      <c r="O24" s="940"/>
      <c r="P24" s="931"/>
      <c r="Q24" s="941"/>
    </row>
    <row r="25" spans="1:17" ht="14.4" customHeight="1" x14ac:dyDescent="0.3">
      <c r="A25" s="928" t="s">
        <v>542</v>
      </c>
      <c r="B25" s="930" t="s">
        <v>5546</v>
      </c>
      <c r="C25" s="930" t="s">
        <v>5308</v>
      </c>
      <c r="D25" s="930" t="s">
        <v>6120</v>
      </c>
      <c r="E25" s="930" t="s">
        <v>6121</v>
      </c>
      <c r="F25" s="940"/>
      <c r="G25" s="940"/>
      <c r="H25" s="940"/>
      <c r="I25" s="940"/>
      <c r="J25" s="940">
        <v>1</v>
      </c>
      <c r="K25" s="940">
        <v>1787</v>
      </c>
      <c r="L25" s="940"/>
      <c r="M25" s="940">
        <v>1787</v>
      </c>
      <c r="N25" s="940"/>
      <c r="O25" s="940"/>
      <c r="P25" s="931"/>
      <c r="Q25" s="941"/>
    </row>
    <row r="26" spans="1:17" ht="14.4" customHeight="1" x14ac:dyDescent="0.3">
      <c r="A26" s="928" t="s">
        <v>6129</v>
      </c>
      <c r="B26" s="930" t="s">
        <v>6331</v>
      </c>
      <c r="C26" s="930" t="s">
        <v>5312</v>
      </c>
      <c r="D26" s="930" t="s">
        <v>6332</v>
      </c>
      <c r="E26" s="930" t="s">
        <v>6333</v>
      </c>
      <c r="F26" s="940"/>
      <c r="G26" s="940"/>
      <c r="H26" s="940"/>
      <c r="I26" s="940"/>
      <c r="J26" s="940"/>
      <c r="K26" s="940"/>
      <c r="L26" s="940"/>
      <c r="M26" s="940"/>
      <c r="N26" s="940">
        <v>0.45</v>
      </c>
      <c r="O26" s="940">
        <v>904.34</v>
      </c>
      <c r="P26" s="931"/>
      <c r="Q26" s="941">
        <v>2009.6444444444444</v>
      </c>
    </row>
    <row r="27" spans="1:17" ht="14.4" customHeight="1" x14ac:dyDescent="0.3">
      <c r="A27" s="928" t="s">
        <v>6129</v>
      </c>
      <c r="B27" s="930" t="s">
        <v>6331</v>
      </c>
      <c r="C27" s="930" t="s">
        <v>5312</v>
      </c>
      <c r="D27" s="930" t="s">
        <v>6334</v>
      </c>
      <c r="E27" s="930" t="s">
        <v>2343</v>
      </c>
      <c r="F27" s="940">
        <v>0.85</v>
      </c>
      <c r="G27" s="940">
        <v>1856.67</v>
      </c>
      <c r="H27" s="940">
        <v>1</v>
      </c>
      <c r="I27" s="940">
        <v>2184.3176470588237</v>
      </c>
      <c r="J27" s="940"/>
      <c r="K27" s="940"/>
      <c r="L27" s="940"/>
      <c r="M27" s="940"/>
      <c r="N27" s="940">
        <v>2.25</v>
      </c>
      <c r="O27" s="940">
        <v>4039.78</v>
      </c>
      <c r="P27" s="931">
        <v>2.1758201511307877</v>
      </c>
      <c r="Q27" s="941">
        <v>1795.4577777777779</v>
      </c>
    </row>
    <row r="28" spans="1:17" ht="14.4" customHeight="1" x14ac:dyDescent="0.3">
      <c r="A28" s="928" t="s">
        <v>6129</v>
      </c>
      <c r="B28" s="930" t="s">
        <v>6331</v>
      </c>
      <c r="C28" s="930" t="s">
        <v>5312</v>
      </c>
      <c r="D28" s="930" t="s">
        <v>6335</v>
      </c>
      <c r="E28" s="930" t="s">
        <v>6336</v>
      </c>
      <c r="F28" s="940">
        <v>0.05</v>
      </c>
      <c r="G28" s="940">
        <v>47.24</v>
      </c>
      <c r="H28" s="940">
        <v>1</v>
      </c>
      <c r="I28" s="940">
        <v>944.8</v>
      </c>
      <c r="J28" s="940"/>
      <c r="K28" s="940"/>
      <c r="L28" s="940"/>
      <c r="M28" s="940"/>
      <c r="N28" s="940">
        <v>0.25</v>
      </c>
      <c r="O28" s="940">
        <v>225.95</v>
      </c>
      <c r="P28" s="931">
        <v>4.7830228619813715</v>
      </c>
      <c r="Q28" s="941">
        <v>903.8</v>
      </c>
    </row>
    <row r="29" spans="1:17" ht="14.4" customHeight="1" x14ac:dyDescent="0.3">
      <c r="A29" s="928" t="s">
        <v>6129</v>
      </c>
      <c r="B29" s="930" t="s">
        <v>6331</v>
      </c>
      <c r="C29" s="930" t="s">
        <v>5778</v>
      </c>
      <c r="D29" s="930" t="s">
        <v>6337</v>
      </c>
      <c r="E29" s="930" t="s">
        <v>6338</v>
      </c>
      <c r="F29" s="940"/>
      <c r="G29" s="940"/>
      <c r="H29" s="940"/>
      <c r="I29" s="940"/>
      <c r="J29" s="940"/>
      <c r="K29" s="940"/>
      <c r="L29" s="940"/>
      <c r="M29" s="940"/>
      <c r="N29" s="940">
        <v>330</v>
      </c>
      <c r="O29" s="940">
        <v>1831.5</v>
      </c>
      <c r="P29" s="931"/>
      <c r="Q29" s="941">
        <v>5.55</v>
      </c>
    </row>
    <row r="30" spans="1:17" ht="14.4" customHeight="1" x14ac:dyDescent="0.3">
      <c r="A30" s="928" t="s">
        <v>6129</v>
      </c>
      <c r="B30" s="930" t="s">
        <v>6331</v>
      </c>
      <c r="C30" s="930" t="s">
        <v>5778</v>
      </c>
      <c r="D30" s="930" t="s">
        <v>6337</v>
      </c>
      <c r="E30" s="930"/>
      <c r="F30" s="940">
        <v>300</v>
      </c>
      <c r="G30" s="940">
        <v>1530</v>
      </c>
      <c r="H30" s="940">
        <v>1</v>
      </c>
      <c r="I30" s="940">
        <v>5.0999999999999996</v>
      </c>
      <c r="J30" s="940">
        <v>360</v>
      </c>
      <c r="K30" s="940">
        <v>1915.2</v>
      </c>
      <c r="L30" s="940">
        <v>1.2517647058823529</v>
      </c>
      <c r="M30" s="940">
        <v>5.32</v>
      </c>
      <c r="N30" s="940"/>
      <c r="O30" s="940"/>
      <c r="P30" s="931"/>
      <c r="Q30" s="941"/>
    </row>
    <row r="31" spans="1:17" ht="14.4" customHeight="1" x14ac:dyDescent="0.3">
      <c r="A31" s="928" t="s">
        <v>6129</v>
      </c>
      <c r="B31" s="930" t="s">
        <v>6331</v>
      </c>
      <c r="C31" s="930" t="s">
        <v>5778</v>
      </c>
      <c r="D31" s="930" t="s">
        <v>6339</v>
      </c>
      <c r="E31" s="930"/>
      <c r="F31" s="940"/>
      <c r="G31" s="940"/>
      <c r="H31" s="940"/>
      <c r="I31" s="940"/>
      <c r="J31" s="940"/>
      <c r="K31" s="940"/>
      <c r="L31" s="940"/>
      <c r="M31" s="940"/>
      <c r="N31" s="940">
        <v>664</v>
      </c>
      <c r="O31" s="940">
        <v>4057.04</v>
      </c>
      <c r="P31" s="931"/>
      <c r="Q31" s="941">
        <v>6.11</v>
      </c>
    </row>
    <row r="32" spans="1:17" ht="14.4" customHeight="1" x14ac:dyDescent="0.3">
      <c r="A32" s="928" t="s">
        <v>6129</v>
      </c>
      <c r="B32" s="930" t="s">
        <v>6331</v>
      </c>
      <c r="C32" s="930" t="s">
        <v>5778</v>
      </c>
      <c r="D32" s="930" t="s">
        <v>6340</v>
      </c>
      <c r="E32" s="930" t="s">
        <v>6341</v>
      </c>
      <c r="F32" s="940">
        <v>258</v>
      </c>
      <c r="G32" s="940">
        <v>2172.36</v>
      </c>
      <c r="H32" s="940">
        <v>1</v>
      </c>
      <c r="I32" s="940">
        <v>8.42</v>
      </c>
      <c r="J32" s="940"/>
      <c r="K32" s="940"/>
      <c r="L32" s="940"/>
      <c r="M32" s="940"/>
      <c r="N32" s="940"/>
      <c r="O32" s="940"/>
      <c r="P32" s="931"/>
      <c r="Q32" s="941"/>
    </row>
    <row r="33" spans="1:17" ht="14.4" customHeight="1" x14ac:dyDescent="0.3">
      <c r="A33" s="928" t="s">
        <v>6129</v>
      </c>
      <c r="B33" s="930" t="s">
        <v>6331</v>
      </c>
      <c r="C33" s="930" t="s">
        <v>5778</v>
      </c>
      <c r="D33" s="930" t="s">
        <v>6340</v>
      </c>
      <c r="E33" s="930"/>
      <c r="F33" s="940">
        <v>644</v>
      </c>
      <c r="G33" s="940">
        <v>5293.6799999999994</v>
      </c>
      <c r="H33" s="940">
        <v>1</v>
      </c>
      <c r="I33" s="940">
        <v>8.2199999999999989</v>
      </c>
      <c r="J33" s="940">
        <v>270</v>
      </c>
      <c r="K33" s="940">
        <v>2273.3999999999996</v>
      </c>
      <c r="L33" s="940">
        <v>0.42945550165480345</v>
      </c>
      <c r="M33" s="940">
        <v>8.4199999999999982</v>
      </c>
      <c r="N33" s="940">
        <v>310</v>
      </c>
      <c r="O33" s="940">
        <v>2827.5</v>
      </c>
      <c r="P33" s="931">
        <v>0.53412748787233089</v>
      </c>
      <c r="Q33" s="941">
        <v>9.120967741935484</v>
      </c>
    </row>
    <row r="34" spans="1:17" ht="14.4" customHeight="1" x14ac:dyDescent="0.3">
      <c r="A34" s="928" t="s">
        <v>6129</v>
      </c>
      <c r="B34" s="930" t="s">
        <v>6331</v>
      </c>
      <c r="C34" s="930" t="s">
        <v>5778</v>
      </c>
      <c r="D34" s="930" t="s">
        <v>6342</v>
      </c>
      <c r="E34" s="930"/>
      <c r="F34" s="940">
        <v>255</v>
      </c>
      <c r="G34" s="940">
        <v>2402.1000000000004</v>
      </c>
      <c r="H34" s="940">
        <v>1</v>
      </c>
      <c r="I34" s="940">
        <v>9.4200000000000017</v>
      </c>
      <c r="J34" s="940">
        <v>280</v>
      </c>
      <c r="K34" s="940">
        <v>2651.6</v>
      </c>
      <c r="L34" s="940">
        <v>1.1038674493151823</v>
      </c>
      <c r="M34" s="940">
        <v>9.4699999999999989</v>
      </c>
      <c r="N34" s="940">
        <v>290</v>
      </c>
      <c r="O34" s="940">
        <v>2969.6</v>
      </c>
      <c r="P34" s="931">
        <v>1.2362516131718078</v>
      </c>
      <c r="Q34" s="941">
        <v>10.24</v>
      </c>
    </row>
    <row r="35" spans="1:17" ht="14.4" customHeight="1" x14ac:dyDescent="0.3">
      <c r="A35" s="928" t="s">
        <v>6129</v>
      </c>
      <c r="B35" s="930" t="s">
        <v>6331</v>
      </c>
      <c r="C35" s="930" t="s">
        <v>5778</v>
      </c>
      <c r="D35" s="930" t="s">
        <v>6343</v>
      </c>
      <c r="E35" s="930"/>
      <c r="F35" s="940">
        <v>440</v>
      </c>
      <c r="G35" s="940">
        <v>8412.7999999999993</v>
      </c>
      <c r="H35" s="940">
        <v>1</v>
      </c>
      <c r="I35" s="940">
        <v>19.119999999999997</v>
      </c>
      <c r="J35" s="940"/>
      <c r="K35" s="940"/>
      <c r="L35" s="940"/>
      <c r="M35" s="940"/>
      <c r="N35" s="940">
        <v>600</v>
      </c>
      <c r="O35" s="940">
        <v>12228</v>
      </c>
      <c r="P35" s="931">
        <v>1.4534994294408521</v>
      </c>
      <c r="Q35" s="941">
        <v>20.38</v>
      </c>
    </row>
    <row r="36" spans="1:17" ht="14.4" customHeight="1" x14ac:dyDescent="0.3">
      <c r="A36" s="928" t="s">
        <v>6129</v>
      </c>
      <c r="B36" s="930" t="s">
        <v>6331</v>
      </c>
      <c r="C36" s="930" t="s">
        <v>5778</v>
      </c>
      <c r="D36" s="930" t="s">
        <v>6344</v>
      </c>
      <c r="E36" s="930" t="s">
        <v>6345</v>
      </c>
      <c r="F36" s="940"/>
      <c r="G36" s="940"/>
      <c r="H36" s="940"/>
      <c r="I36" s="940"/>
      <c r="J36" s="940"/>
      <c r="K36" s="940"/>
      <c r="L36" s="940"/>
      <c r="M36" s="940"/>
      <c r="N36" s="940">
        <v>1</v>
      </c>
      <c r="O36" s="940">
        <v>2164.08</v>
      </c>
      <c r="P36" s="931"/>
      <c r="Q36" s="941">
        <v>2164.08</v>
      </c>
    </row>
    <row r="37" spans="1:17" ht="14.4" customHeight="1" x14ac:dyDescent="0.3">
      <c r="A37" s="928" t="s">
        <v>6129</v>
      </c>
      <c r="B37" s="930" t="s">
        <v>6331</v>
      </c>
      <c r="C37" s="930" t="s">
        <v>5778</v>
      </c>
      <c r="D37" s="930" t="s">
        <v>6344</v>
      </c>
      <c r="E37" s="930"/>
      <c r="F37" s="940">
        <v>2</v>
      </c>
      <c r="G37" s="940">
        <v>4387.16</v>
      </c>
      <c r="H37" s="940">
        <v>1</v>
      </c>
      <c r="I37" s="940">
        <v>2193.58</v>
      </c>
      <c r="J37" s="940"/>
      <c r="K37" s="940"/>
      <c r="L37" s="940"/>
      <c r="M37" s="940"/>
      <c r="N37" s="940"/>
      <c r="O37" s="940"/>
      <c r="P37" s="931"/>
      <c r="Q37" s="941"/>
    </row>
    <row r="38" spans="1:17" ht="14.4" customHeight="1" x14ac:dyDescent="0.3">
      <c r="A38" s="928" t="s">
        <v>6129</v>
      </c>
      <c r="B38" s="930" t="s">
        <v>6331</v>
      </c>
      <c r="C38" s="930" t="s">
        <v>5778</v>
      </c>
      <c r="D38" s="930" t="s">
        <v>6346</v>
      </c>
      <c r="E38" s="930"/>
      <c r="F38" s="940">
        <v>2738</v>
      </c>
      <c r="G38" s="940">
        <v>8925.8799999999992</v>
      </c>
      <c r="H38" s="940">
        <v>1</v>
      </c>
      <c r="I38" s="940">
        <v>3.26</v>
      </c>
      <c r="J38" s="940">
        <v>5463</v>
      </c>
      <c r="K38" s="940">
        <v>18683.460000000003</v>
      </c>
      <c r="L38" s="940">
        <v>2.0931784877233399</v>
      </c>
      <c r="M38" s="940">
        <v>3.4200000000000004</v>
      </c>
      <c r="N38" s="940">
        <v>3823</v>
      </c>
      <c r="O38" s="940">
        <v>15266.88</v>
      </c>
      <c r="P38" s="931">
        <v>1.710406144828297</v>
      </c>
      <c r="Q38" s="941">
        <v>3.9934292440491759</v>
      </c>
    </row>
    <row r="39" spans="1:17" ht="14.4" customHeight="1" x14ac:dyDescent="0.3">
      <c r="A39" s="928" t="s">
        <v>6129</v>
      </c>
      <c r="B39" s="930" t="s">
        <v>6331</v>
      </c>
      <c r="C39" s="930" t="s">
        <v>5778</v>
      </c>
      <c r="D39" s="930" t="s">
        <v>6347</v>
      </c>
      <c r="E39" s="930" t="s">
        <v>6348</v>
      </c>
      <c r="F39" s="940">
        <v>379</v>
      </c>
      <c r="G39" s="940">
        <v>12715.45</v>
      </c>
      <c r="H39" s="940">
        <v>1</v>
      </c>
      <c r="I39" s="940">
        <v>33.550000000000004</v>
      </c>
      <c r="J39" s="940"/>
      <c r="K39" s="940"/>
      <c r="L39" s="940"/>
      <c r="M39" s="940"/>
      <c r="N39" s="940">
        <v>656</v>
      </c>
      <c r="O39" s="940">
        <v>21661.120000000003</v>
      </c>
      <c r="P39" s="931">
        <v>1.7035275983154352</v>
      </c>
      <c r="Q39" s="941">
        <v>33.020000000000003</v>
      </c>
    </row>
    <row r="40" spans="1:17" ht="14.4" customHeight="1" x14ac:dyDescent="0.3">
      <c r="A40" s="928" t="s">
        <v>6129</v>
      </c>
      <c r="B40" s="930" t="s">
        <v>6331</v>
      </c>
      <c r="C40" s="930" t="s">
        <v>5778</v>
      </c>
      <c r="D40" s="930" t="s">
        <v>6347</v>
      </c>
      <c r="E40" s="930"/>
      <c r="F40" s="940">
        <v>436</v>
      </c>
      <c r="G40" s="940">
        <v>14518.8</v>
      </c>
      <c r="H40" s="940">
        <v>1</v>
      </c>
      <c r="I40" s="940">
        <v>33.299999999999997</v>
      </c>
      <c r="J40" s="940">
        <v>508</v>
      </c>
      <c r="K40" s="940">
        <v>17043.400000000001</v>
      </c>
      <c r="L40" s="940">
        <v>1.1738848940683804</v>
      </c>
      <c r="M40" s="940">
        <v>33.550000000000004</v>
      </c>
      <c r="N40" s="940">
        <v>1051</v>
      </c>
      <c r="O40" s="940">
        <v>34693.509999999995</v>
      </c>
      <c r="P40" s="931">
        <v>2.3895576769429976</v>
      </c>
      <c r="Q40" s="941">
        <v>33.01</v>
      </c>
    </row>
    <row r="41" spans="1:17" ht="14.4" customHeight="1" x14ac:dyDescent="0.3">
      <c r="A41" s="928" t="s">
        <v>6129</v>
      </c>
      <c r="B41" s="930" t="s">
        <v>6331</v>
      </c>
      <c r="C41" s="930" t="s">
        <v>5341</v>
      </c>
      <c r="D41" s="930" t="s">
        <v>6349</v>
      </c>
      <c r="E41" s="930" t="s">
        <v>6350</v>
      </c>
      <c r="F41" s="940">
        <v>1</v>
      </c>
      <c r="G41" s="940">
        <v>884.32</v>
      </c>
      <c r="H41" s="940">
        <v>1</v>
      </c>
      <c r="I41" s="940">
        <v>884.32</v>
      </c>
      <c r="J41" s="940"/>
      <c r="K41" s="940"/>
      <c r="L41" s="940"/>
      <c r="M41" s="940"/>
      <c r="N41" s="940"/>
      <c r="O41" s="940"/>
      <c r="P41" s="931"/>
      <c r="Q41" s="941"/>
    </row>
    <row r="42" spans="1:17" ht="14.4" customHeight="1" x14ac:dyDescent="0.3">
      <c r="A42" s="928" t="s">
        <v>6129</v>
      </c>
      <c r="B42" s="930" t="s">
        <v>6331</v>
      </c>
      <c r="C42" s="930" t="s">
        <v>5308</v>
      </c>
      <c r="D42" s="930" t="s">
        <v>6351</v>
      </c>
      <c r="E42" s="930" t="s">
        <v>6352</v>
      </c>
      <c r="F42" s="940">
        <v>6</v>
      </c>
      <c r="G42" s="940">
        <v>8310</v>
      </c>
      <c r="H42" s="940">
        <v>1</v>
      </c>
      <c r="I42" s="940">
        <v>1385</v>
      </c>
      <c r="J42" s="940">
        <v>1</v>
      </c>
      <c r="K42" s="940">
        <v>1391</v>
      </c>
      <c r="L42" s="940">
        <v>0.16738868832731649</v>
      </c>
      <c r="M42" s="940">
        <v>1391</v>
      </c>
      <c r="N42" s="940"/>
      <c r="O42" s="940"/>
      <c r="P42" s="931"/>
      <c r="Q42" s="941"/>
    </row>
    <row r="43" spans="1:17" ht="14.4" customHeight="1" x14ac:dyDescent="0.3">
      <c r="A43" s="928" t="s">
        <v>6129</v>
      </c>
      <c r="B43" s="930" t="s">
        <v>6331</v>
      </c>
      <c r="C43" s="930" t="s">
        <v>5308</v>
      </c>
      <c r="D43" s="930" t="s">
        <v>6353</v>
      </c>
      <c r="E43" s="930" t="s">
        <v>6354</v>
      </c>
      <c r="F43" s="940">
        <v>2</v>
      </c>
      <c r="G43" s="940">
        <v>3686</v>
      </c>
      <c r="H43" s="940">
        <v>1</v>
      </c>
      <c r="I43" s="940">
        <v>1843</v>
      </c>
      <c r="J43" s="940">
        <v>2</v>
      </c>
      <c r="K43" s="940">
        <v>3698</v>
      </c>
      <c r="L43" s="940">
        <v>1.0032555615843732</v>
      </c>
      <c r="M43" s="940">
        <v>1849</v>
      </c>
      <c r="N43" s="940">
        <v>2</v>
      </c>
      <c r="O43" s="940">
        <v>3824</v>
      </c>
      <c r="P43" s="931">
        <v>1.037438958220293</v>
      </c>
      <c r="Q43" s="941">
        <v>1912</v>
      </c>
    </row>
    <row r="44" spans="1:17" ht="14.4" customHeight="1" x14ac:dyDescent="0.3">
      <c r="A44" s="928" t="s">
        <v>6129</v>
      </c>
      <c r="B44" s="930" t="s">
        <v>6331</v>
      </c>
      <c r="C44" s="930" t="s">
        <v>5308</v>
      </c>
      <c r="D44" s="930" t="s">
        <v>6355</v>
      </c>
      <c r="E44" s="930" t="s">
        <v>6356</v>
      </c>
      <c r="F44" s="940">
        <v>2</v>
      </c>
      <c r="G44" s="940">
        <v>1314</v>
      </c>
      <c r="H44" s="940">
        <v>1</v>
      </c>
      <c r="I44" s="940">
        <v>657</v>
      </c>
      <c r="J44" s="940"/>
      <c r="K44" s="940"/>
      <c r="L44" s="940"/>
      <c r="M44" s="940"/>
      <c r="N44" s="940">
        <v>1</v>
      </c>
      <c r="O44" s="940">
        <v>681</v>
      </c>
      <c r="P44" s="931">
        <v>0.5182648401826484</v>
      </c>
      <c r="Q44" s="941">
        <v>681</v>
      </c>
    </row>
    <row r="45" spans="1:17" ht="14.4" customHeight="1" x14ac:dyDescent="0.3">
      <c r="A45" s="928" t="s">
        <v>6129</v>
      </c>
      <c r="B45" s="930" t="s">
        <v>6331</v>
      </c>
      <c r="C45" s="930" t="s">
        <v>5308</v>
      </c>
      <c r="D45" s="930" t="s">
        <v>6357</v>
      </c>
      <c r="E45" s="930" t="s">
        <v>6358</v>
      </c>
      <c r="F45" s="940">
        <v>8</v>
      </c>
      <c r="G45" s="940">
        <v>14074</v>
      </c>
      <c r="H45" s="940">
        <v>1</v>
      </c>
      <c r="I45" s="940">
        <v>1759.25</v>
      </c>
      <c r="J45" s="940">
        <v>16</v>
      </c>
      <c r="K45" s="940">
        <v>28192</v>
      </c>
      <c r="L45" s="940">
        <v>2.0031263322438537</v>
      </c>
      <c r="M45" s="940">
        <v>1762</v>
      </c>
      <c r="N45" s="940">
        <v>11</v>
      </c>
      <c r="O45" s="940">
        <v>20075</v>
      </c>
      <c r="P45" s="931">
        <v>1.4263890862583488</v>
      </c>
      <c r="Q45" s="941">
        <v>1825</v>
      </c>
    </row>
    <row r="46" spans="1:17" ht="14.4" customHeight="1" x14ac:dyDescent="0.3">
      <c r="A46" s="928" t="s">
        <v>6129</v>
      </c>
      <c r="B46" s="930" t="s">
        <v>6331</v>
      </c>
      <c r="C46" s="930" t="s">
        <v>5308</v>
      </c>
      <c r="D46" s="930" t="s">
        <v>6359</v>
      </c>
      <c r="E46" s="930" t="s">
        <v>6360</v>
      </c>
      <c r="F46" s="940"/>
      <c r="G46" s="940"/>
      <c r="H46" s="940"/>
      <c r="I46" s="940"/>
      <c r="J46" s="940"/>
      <c r="K46" s="940"/>
      <c r="L46" s="940"/>
      <c r="M46" s="940"/>
      <c r="N46" s="940">
        <v>2</v>
      </c>
      <c r="O46" s="940">
        <v>858</v>
      </c>
      <c r="P46" s="931"/>
      <c r="Q46" s="941">
        <v>429</v>
      </c>
    </row>
    <row r="47" spans="1:17" ht="14.4" customHeight="1" x14ac:dyDescent="0.3">
      <c r="A47" s="928" t="s">
        <v>6129</v>
      </c>
      <c r="B47" s="930" t="s">
        <v>6331</v>
      </c>
      <c r="C47" s="930" t="s">
        <v>5308</v>
      </c>
      <c r="D47" s="930" t="s">
        <v>6361</v>
      </c>
      <c r="E47" s="930" t="s">
        <v>6362</v>
      </c>
      <c r="F47" s="940">
        <v>2</v>
      </c>
      <c r="G47" s="940">
        <v>28664</v>
      </c>
      <c r="H47" s="940">
        <v>1</v>
      </c>
      <c r="I47" s="940">
        <v>14332</v>
      </c>
      <c r="J47" s="940">
        <v>1</v>
      </c>
      <c r="K47" s="940">
        <v>14340</v>
      </c>
      <c r="L47" s="940">
        <v>0.50027909572983531</v>
      </c>
      <c r="M47" s="940">
        <v>14340</v>
      </c>
      <c r="N47" s="940">
        <v>5</v>
      </c>
      <c r="O47" s="940">
        <v>72530</v>
      </c>
      <c r="P47" s="931">
        <v>2.5303516606195924</v>
      </c>
      <c r="Q47" s="941">
        <v>14506</v>
      </c>
    </row>
    <row r="48" spans="1:17" ht="14.4" customHeight="1" x14ac:dyDescent="0.3">
      <c r="A48" s="928" t="s">
        <v>6129</v>
      </c>
      <c r="B48" s="930" t="s">
        <v>6331</v>
      </c>
      <c r="C48" s="930" t="s">
        <v>5308</v>
      </c>
      <c r="D48" s="930" t="s">
        <v>6363</v>
      </c>
      <c r="E48" s="930" t="s">
        <v>6364</v>
      </c>
      <c r="F48" s="940">
        <v>4</v>
      </c>
      <c r="G48" s="940">
        <v>5162</v>
      </c>
      <c r="H48" s="940">
        <v>1</v>
      </c>
      <c r="I48" s="940">
        <v>1290.5</v>
      </c>
      <c r="J48" s="940">
        <v>8</v>
      </c>
      <c r="K48" s="940">
        <v>10352</v>
      </c>
      <c r="L48" s="940">
        <v>2.0054242541650522</v>
      </c>
      <c r="M48" s="940">
        <v>1294</v>
      </c>
      <c r="N48" s="940">
        <v>5</v>
      </c>
      <c r="O48" s="940">
        <v>6710</v>
      </c>
      <c r="P48" s="931">
        <v>1.2998837659821774</v>
      </c>
      <c r="Q48" s="941">
        <v>1342</v>
      </c>
    </row>
    <row r="49" spans="1:17" ht="14.4" customHeight="1" x14ac:dyDescent="0.3">
      <c r="A49" s="928" t="s">
        <v>6129</v>
      </c>
      <c r="B49" s="930" t="s">
        <v>6331</v>
      </c>
      <c r="C49" s="930" t="s">
        <v>5308</v>
      </c>
      <c r="D49" s="930" t="s">
        <v>6365</v>
      </c>
      <c r="E49" s="930" t="s">
        <v>6366</v>
      </c>
      <c r="F49" s="940">
        <v>2</v>
      </c>
      <c r="G49" s="940">
        <v>978</v>
      </c>
      <c r="H49" s="940">
        <v>1</v>
      </c>
      <c r="I49" s="940">
        <v>489</v>
      </c>
      <c r="J49" s="940">
        <v>2</v>
      </c>
      <c r="K49" s="940">
        <v>980</v>
      </c>
      <c r="L49" s="940">
        <v>1.0020449897750512</v>
      </c>
      <c r="M49" s="940">
        <v>490</v>
      </c>
      <c r="N49" s="940">
        <v>2</v>
      </c>
      <c r="O49" s="940">
        <v>1018</v>
      </c>
      <c r="P49" s="931">
        <v>1.0408997955010224</v>
      </c>
      <c r="Q49" s="941">
        <v>509</v>
      </c>
    </row>
    <row r="50" spans="1:17" ht="14.4" customHeight="1" x14ac:dyDescent="0.3">
      <c r="A50" s="928" t="s">
        <v>6129</v>
      </c>
      <c r="B50" s="930" t="s">
        <v>6331</v>
      </c>
      <c r="C50" s="930" t="s">
        <v>5308</v>
      </c>
      <c r="D50" s="930" t="s">
        <v>6367</v>
      </c>
      <c r="E50" s="930" t="s">
        <v>6368</v>
      </c>
      <c r="F50" s="940">
        <v>1</v>
      </c>
      <c r="G50" s="940">
        <v>2253</v>
      </c>
      <c r="H50" s="940">
        <v>1</v>
      </c>
      <c r="I50" s="940">
        <v>2253</v>
      </c>
      <c r="J50" s="940"/>
      <c r="K50" s="940"/>
      <c r="L50" s="940"/>
      <c r="M50" s="940"/>
      <c r="N50" s="940">
        <v>1</v>
      </c>
      <c r="O50" s="940">
        <v>2329</v>
      </c>
      <c r="P50" s="931">
        <v>1.0337328007101643</v>
      </c>
      <c r="Q50" s="941">
        <v>2329</v>
      </c>
    </row>
    <row r="51" spans="1:17" ht="14.4" customHeight="1" x14ac:dyDescent="0.3">
      <c r="A51" s="928" t="s">
        <v>6129</v>
      </c>
      <c r="B51" s="930" t="s">
        <v>6331</v>
      </c>
      <c r="C51" s="930" t="s">
        <v>5308</v>
      </c>
      <c r="D51" s="930" t="s">
        <v>6369</v>
      </c>
      <c r="E51" s="930" t="s">
        <v>6370</v>
      </c>
      <c r="F51" s="940">
        <v>1</v>
      </c>
      <c r="G51" s="940">
        <v>501</v>
      </c>
      <c r="H51" s="940">
        <v>1</v>
      </c>
      <c r="I51" s="940">
        <v>501</v>
      </c>
      <c r="J51" s="940">
        <v>1</v>
      </c>
      <c r="K51" s="940">
        <v>502</v>
      </c>
      <c r="L51" s="940">
        <v>1.001996007984032</v>
      </c>
      <c r="M51" s="940">
        <v>502</v>
      </c>
      <c r="N51" s="940">
        <v>2</v>
      </c>
      <c r="O51" s="940">
        <v>1050</v>
      </c>
      <c r="P51" s="931">
        <v>2.0958083832335328</v>
      </c>
      <c r="Q51" s="941">
        <v>525</v>
      </c>
    </row>
    <row r="52" spans="1:17" ht="14.4" customHeight="1" x14ac:dyDescent="0.3">
      <c r="A52" s="928" t="s">
        <v>6129</v>
      </c>
      <c r="B52" s="930" t="s">
        <v>6331</v>
      </c>
      <c r="C52" s="930" t="s">
        <v>5308</v>
      </c>
      <c r="D52" s="930" t="s">
        <v>6371</v>
      </c>
      <c r="E52" s="930" t="s">
        <v>6372</v>
      </c>
      <c r="F52" s="940"/>
      <c r="G52" s="940"/>
      <c r="H52" s="940"/>
      <c r="I52" s="940"/>
      <c r="J52" s="940"/>
      <c r="K52" s="940"/>
      <c r="L52" s="940"/>
      <c r="M52" s="940"/>
      <c r="N52" s="940">
        <v>1</v>
      </c>
      <c r="O52" s="940">
        <v>718</v>
      </c>
      <c r="P52" s="931"/>
      <c r="Q52" s="941">
        <v>718</v>
      </c>
    </row>
    <row r="53" spans="1:17" ht="14.4" customHeight="1" x14ac:dyDescent="0.3">
      <c r="A53" s="928" t="s">
        <v>6134</v>
      </c>
      <c r="B53" s="930" t="s">
        <v>6373</v>
      </c>
      <c r="C53" s="930" t="s">
        <v>5308</v>
      </c>
      <c r="D53" s="930" t="s">
        <v>6374</v>
      </c>
      <c r="E53" s="930" t="s">
        <v>6375</v>
      </c>
      <c r="F53" s="940">
        <v>4</v>
      </c>
      <c r="G53" s="940">
        <v>92</v>
      </c>
      <c r="H53" s="940">
        <v>1</v>
      </c>
      <c r="I53" s="940">
        <v>23</v>
      </c>
      <c r="J53" s="940"/>
      <c r="K53" s="940"/>
      <c r="L53" s="940"/>
      <c r="M53" s="940"/>
      <c r="N53" s="940"/>
      <c r="O53" s="940"/>
      <c r="P53" s="931"/>
      <c r="Q53" s="941"/>
    </row>
    <row r="54" spans="1:17" ht="14.4" customHeight="1" x14ac:dyDescent="0.3">
      <c r="A54" s="928" t="s">
        <v>6134</v>
      </c>
      <c r="B54" s="930" t="s">
        <v>6373</v>
      </c>
      <c r="C54" s="930" t="s">
        <v>5308</v>
      </c>
      <c r="D54" s="930" t="s">
        <v>6376</v>
      </c>
      <c r="E54" s="930" t="s">
        <v>6377</v>
      </c>
      <c r="F54" s="940">
        <v>2</v>
      </c>
      <c r="G54" s="940">
        <v>2522</v>
      </c>
      <c r="H54" s="940">
        <v>1</v>
      </c>
      <c r="I54" s="940">
        <v>1261</v>
      </c>
      <c r="J54" s="940">
        <v>2</v>
      </c>
      <c r="K54" s="940">
        <v>2536</v>
      </c>
      <c r="L54" s="940">
        <v>1.0055511498810468</v>
      </c>
      <c r="M54" s="940">
        <v>1268</v>
      </c>
      <c r="N54" s="940"/>
      <c r="O54" s="940"/>
      <c r="P54" s="931"/>
      <c r="Q54" s="941"/>
    </row>
    <row r="55" spans="1:17" ht="14.4" customHeight="1" x14ac:dyDescent="0.3">
      <c r="A55" s="928" t="s">
        <v>6134</v>
      </c>
      <c r="B55" s="930" t="s">
        <v>6373</v>
      </c>
      <c r="C55" s="930" t="s">
        <v>5308</v>
      </c>
      <c r="D55" s="930" t="s">
        <v>6378</v>
      </c>
      <c r="E55" s="930" t="s">
        <v>6379</v>
      </c>
      <c r="F55" s="940">
        <v>2</v>
      </c>
      <c r="G55" s="940">
        <v>18824</v>
      </c>
      <c r="H55" s="940">
        <v>1</v>
      </c>
      <c r="I55" s="940">
        <v>9412</v>
      </c>
      <c r="J55" s="940">
        <v>1</v>
      </c>
      <c r="K55" s="940">
        <v>9446</v>
      </c>
      <c r="L55" s="940">
        <v>0.50180620484487892</v>
      </c>
      <c r="M55" s="940">
        <v>9446</v>
      </c>
      <c r="N55" s="940"/>
      <c r="O55" s="940"/>
      <c r="P55" s="931"/>
      <c r="Q55" s="941"/>
    </row>
    <row r="56" spans="1:17" ht="14.4" customHeight="1" x14ac:dyDescent="0.3">
      <c r="A56" s="928" t="s">
        <v>6134</v>
      </c>
      <c r="B56" s="930" t="s">
        <v>6373</v>
      </c>
      <c r="C56" s="930" t="s">
        <v>5308</v>
      </c>
      <c r="D56" s="930" t="s">
        <v>6380</v>
      </c>
      <c r="E56" s="930" t="s">
        <v>6381</v>
      </c>
      <c r="F56" s="940"/>
      <c r="G56" s="940"/>
      <c r="H56" s="940"/>
      <c r="I56" s="940"/>
      <c r="J56" s="940">
        <v>1</v>
      </c>
      <c r="K56" s="940">
        <v>9864</v>
      </c>
      <c r="L56" s="940"/>
      <c r="M56" s="940">
        <v>9864</v>
      </c>
      <c r="N56" s="940"/>
      <c r="O56" s="940"/>
      <c r="P56" s="931"/>
      <c r="Q56" s="941"/>
    </row>
    <row r="57" spans="1:17" ht="14.4" customHeight="1" x14ac:dyDescent="0.3">
      <c r="A57" s="928" t="s">
        <v>6134</v>
      </c>
      <c r="B57" s="930" t="s">
        <v>6373</v>
      </c>
      <c r="C57" s="930" t="s">
        <v>5308</v>
      </c>
      <c r="D57" s="930" t="s">
        <v>6382</v>
      </c>
      <c r="E57" s="930" t="s">
        <v>6383</v>
      </c>
      <c r="F57" s="940">
        <v>3</v>
      </c>
      <c r="G57" s="940">
        <v>1290</v>
      </c>
      <c r="H57" s="940">
        <v>1</v>
      </c>
      <c r="I57" s="940">
        <v>430</v>
      </c>
      <c r="J57" s="940"/>
      <c r="K57" s="940"/>
      <c r="L57" s="940"/>
      <c r="M57" s="940"/>
      <c r="N57" s="940"/>
      <c r="O57" s="940"/>
      <c r="P57" s="931"/>
      <c r="Q57" s="941"/>
    </row>
    <row r="58" spans="1:17" ht="14.4" customHeight="1" x14ac:dyDescent="0.3">
      <c r="A58" s="928" t="s">
        <v>6134</v>
      </c>
      <c r="B58" s="930" t="s">
        <v>6373</v>
      </c>
      <c r="C58" s="930" t="s">
        <v>5308</v>
      </c>
      <c r="D58" s="930" t="s">
        <v>6384</v>
      </c>
      <c r="E58" s="930" t="s">
        <v>6385</v>
      </c>
      <c r="F58" s="940">
        <v>3</v>
      </c>
      <c r="G58" s="940">
        <v>3018</v>
      </c>
      <c r="H58" s="940">
        <v>1</v>
      </c>
      <c r="I58" s="940">
        <v>1006</v>
      </c>
      <c r="J58" s="940"/>
      <c r="K58" s="940"/>
      <c r="L58" s="940"/>
      <c r="M58" s="940"/>
      <c r="N58" s="940"/>
      <c r="O58" s="940"/>
      <c r="P58" s="931"/>
      <c r="Q58" s="941"/>
    </row>
    <row r="59" spans="1:17" ht="14.4" customHeight="1" x14ac:dyDescent="0.3">
      <c r="A59" s="928" t="s">
        <v>6134</v>
      </c>
      <c r="B59" s="930" t="s">
        <v>6373</v>
      </c>
      <c r="C59" s="930" t="s">
        <v>5308</v>
      </c>
      <c r="D59" s="930" t="s">
        <v>6386</v>
      </c>
      <c r="E59" s="930" t="s">
        <v>6387</v>
      </c>
      <c r="F59" s="940">
        <v>1</v>
      </c>
      <c r="G59" s="940">
        <v>2254</v>
      </c>
      <c r="H59" s="940">
        <v>1</v>
      </c>
      <c r="I59" s="940">
        <v>2254</v>
      </c>
      <c r="J59" s="940">
        <v>2</v>
      </c>
      <c r="K59" s="940">
        <v>4528</v>
      </c>
      <c r="L59" s="940">
        <v>2.0088731144631766</v>
      </c>
      <c r="M59" s="940">
        <v>2264</v>
      </c>
      <c r="N59" s="940"/>
      <c r="O59" s="940"/>
      <c r="P59" s="931"/>
      <c r="Q59" s="941"/>
    </row>
    <row r="60" spans="1:17" ht="14.4" customHeight="1" x14ac:dyDescent="0.3">
      <c r="A60" s="928" t="s">
        <v>6134</v>
      </c>
      <c r="B60" s="930" t="s">
        <v>6373</v>
      </c>
      <c r="C60" s="930" t="s">
        <v>5308</v>
      </c>
      <c r="D60" s="930" t="s">
        <v>6388</v>
      </c>
      <c r="E60" s="930" t="s">
        <v>6389</v>
      </c>
      <c r="F60" s="940"/>
      <c r="G60" s="940"/>
      <c r="H60" s="940"/>
      <c r="I60" s="940"/>
      <c r="J60" s="940">
        <v>1</v>
      </c>
      <c r="K60" s="940">
        <v>371</v>
      </c>
      <c r="L60" s="940"/>
      <c r="M60" s="940">
        <v>371</v>
      </c>
      <c r="N60" s="940"/>
      <c r="O60" s="940"/>
      <c r="P60" s="931"/>
      <c r="Q60" s="941"/>
    </row>
    <row r="61" spans="1:17" ht="14.4" customHeight="1" x14ac:dyDescent="0.3">
      <c r="A61" s="928" t="s">
        <v>6134</v>
      </c>
      <c r="B61" s="930" t="s">
        <v>6390</v>
      </c>
      <c r="C61" s="930" t="s">
        <v>5308</v>
      </c>
      <c r="D61" s="930" t="s">
        <v>6391</v>
      </c>
      <c r="E61" s="930" t="s">
        <v>6392</v>
      </c>
      <c r="F61" s="940">
        <v>8</v>
      </c>
      <c r="G61" s="940">
        <v>2808</v>
      </c>
      <c r="H61" s="940">
        <v>1</v>
      </c>
      <c r="I61" s="940">
        <v>351</v>
      </c>
      <c r="J61" s="940">
        <v>6</v>
      </c>
      <c r="K61" s="940">
        <v>2106</v>
      </c>
      <c r="L61" s="940">
        <v>0.75</v>
      </c>
      <c r="M61" s="940">
        <v>351</v>
      </c>
      <c r="N61" s="940">
        <v>9</v>
      </c>
      <c r="O61" s="940">
        <v>3186</v>
      </c>
      <c r="P61" s="931">
        <v>1.1346153846153846</v>
      </c>
      <c r="Q61" s="941">
        <v>354</v>
      </c>
    </row>
    <row r="62" spans="1:17" ht="14.4" customHeight="1" x14ac:dyDescent="0.3">
      <c r="A62" s="928" t="s">
        <v>6134</v>
      </c>
      <c r="B62" s="930" t="s">
        <v>6390</v>
      </c>
      <c r="C62" s="930" t="s">
        <v>5308</v>
      </c>
      <c r="D62" s="930" t="s">
        <v>6393</v>
      </c>
      <c r="E62" s="930" t="s">
        <v>6394</v>
      </c>
      <c r="F62" s="940">
        <v>372</v>
      </c>
      <c r="G62" s="940">
        <v>24180</v>
      </c>
      <c r="H62" s="940">
        <v>1</v>
      </c>
      <c r="I62" s="940">
        <v>65</v>
      </c>
      <c r="J62" s="940">
        <v>436</v>
      </c>
      <c r="K62" s="940">
        <v>28340</v>
      </c>
      <c r="L62" s="940">
        <v>1.1720430107526882</v>
      </c>
      <c r="M62" s="940">
        <v>65</v>
      </c>
      <c r="N62" s="940">
        <v>332</v>
      </c>
      <c r="O62" s="940">
        <v>21580</v>
      </c>
      <c r="P62" s="931">
        <v>0.89247311827956988</v>
      </c>
      <c r="Q62" s="941">
        <v>65</v>
      </c>
    </row>
    <row r="63" spans="1:17" ht="14.4" customHeight="1" x14ac:dyDescent="0.3">
      <c r="A63" s="928" t="s">
        <v>6134</v>
      </c>
      <c r="B63" s="930" t="s">
        <v>6390</v>
      </c>
      <c r="C63" s="930" t="s">
        <v>5308</v>
      </c>
      <c r="D63" s="930" t="s">
        <v>6395</v>
      </c>
      <c r="E63" s="930" t="s">
        <v>6396</v>
      </c>
      <c r="F63" s="940">
        <v>7</v>
      </c>
      <c r="G63" s="940">
        <v>4131</v>
      </c>
      <c r="H63" s="940">
        <v>1</v>
      </c>
      <c r="I63" s="940">
        <v>590.14285714285711</v>
      </c>
      <c r="J63" s="940">
        <v>9</v>
      </c>
      <c r="K63" s="940">
        <v>5319</v>
      </c>
      <c r="L63" s="940">
        <v>1.2875816993464053</v>
      </c>
      <c r="M63" s="940">
        <v>591</v>
      </c>
      <c r="N63" s="940">
        <v>24</v>
      </c>
      <c r="O63" s="940">
        <v>14208</v>
      </c>
      <c r="P63" s="931">
        <v>3.439360929557008</v>
      </c>
      <c r="Q63" s="941">
        <v>592</v>
      </c>
    </row>
    <row r="64" spans="1:17" ht="14.4" customHeight="1" x14ac:dyDescent="0.3">
      <c r="A64" s="928" t="s">
        <v>6134</v>
      </c>
      <c r="B64" s="930" t="s">
        <v>6390</v>
      </c>
      <c r="C64" s="930" t="s">
        <v>5308</v>
      </c>
      <c r="D64" s="930" t="s">
        <v>6397</v>
      </c>
      <c r="E64" s="930" t="s">
        <v>6398</v>
      </c>
      <c r="F64" s="940"/>
      <c r="G64" s="940"/>
      <c r="H64" s="940"/>
      <c r="I64" s="940"/>
      <c r="J64" s="940">
        <v>1</v>
      </c>
      <c r="K64" s="940">
        <v>616</v>
      </c>
      <c r="L64" s="940"/>
      <c r="M64" s="940">
        <v>616</v>
      </c>
      <c r="N64" s="940"/>
      <c r="O64" s="940"/>
      <c r="P64" s="931"/>
      <c r="Q64" s="941"/>
    </row>
    <row r="65" spans="1:17" ht="14.4" customHeight="1" x14ac:dyDescent="0.3">
      <c r="A65" s="928" t="s">
        <v>6134</v>
      </c>
      <c r="B65" s="930" t="s">
        <v>6390</v>
      </c>
      <c r="C65" s="930" t="s">
        <v>5308</v>
      </c>
      <c r="D65" s="930" t="s">
        <v>6399</v>
      </c>
      <c r="E65" s="930" t="s">
        <v>6400</v>
      </c>
      <c r="F65" s="940">
        <v>2</v>
      </c>
      <c r="G65" s="940">
        <v>298</v>
      </c>
      <c r="H65" s="940">
        <v>1</v>
      </c>
      <c r="I65" s="940">
        <v>149</v>
      </c>
      <c r="J65" s="940">
        <v>1</v>
      </c>
      <c r="K65" s="940">
        <v>150</v>
      </c>
      <c r="L65" s="940">
        <v>0.50335570469798663</v>
      </c>
      <c r="M65" s="940">
        <v>150</v>
      </c>
      <c r="N65" s="940"/>
      <c r="O65" s="940"/>
      <c r="P65" s="931"/>
      <c r="Q65" s="941"/>
    </row>
    <row r="66" spans="1:17" ht="14.4" customHeight="1" x14ac:dyDescent="0.3">
      <c r="A66" s="928" t="s">
        <v>6134</v>
      </c>
      <c r="B66" s="930" t="s">
        <v>6390</v>
      </c>
      <c r="C66" s="930" t="s">
        <v>5308</v>
      </c>
      <c r="D66" s="930" t="s">
        <v>6401</v>
      </c>
      <c r="E66" s="930" t="s">
        <v>6402</v>
      </c>
      <c r="F66" s="940">
        <v>8</v>
      </c>
      <c r="G66" s="940">
        <v>190</v>
      </c>
      <c r="H66" s="940">
        <v>1</v>
      </c>
      <c r="I66" s="940">
        <v>23.75</v>
      </c>
      <c r="J66" s="940">
        <v>10</v>
      </c>
      <c r="K66" s="940">
        <v>240</v>
      </c>
      <c r="L66" s="940">
        <v>1.263157894736842</v>
      </c>
      <c r="M66" s="940">
        <v>24</v>
      </c>
      <c r="N66" s="940">
        <v>13</v>
      </c>
      <c r="O66" s="940">
        <v>312</v>
      </c>
      <c r="P66" s="931">
        <v>1.6421052631578947</v>
      </c>
      <c r="Q66" s="941">
        <v>24</v>
      </c>
    </row>
    <row r="67" spans="1:17" ht="14.4" customHeight="1" x14ac:dyDescent="0.3">
      <c r="A67" s="928" t="s">
        <v>6134</v>
      </c>
      <c r="B67" s="930" t="s">
        <v>6390</v>
      </c>
      <c r="C67" s="930" t="s">
        <v>5308</v>
      </c>
      <c r="D67" s="930" t="s">
        <v>6403</v>
      </c>
      <c r="E67" s="930" t="s">
        <v>6404</v>
      </c>
      <c r="F67" s="940">
        <v>18</v>
      </c>
      <c r="G67" s="940">
        <v>972</v>
      </c>
      <c r="H67" s="940">
        <v>1</v>
      </c>
      <c r="I67" s="940">
        <v>54</v>
      </c>
      <c r="J67" s="940">
        <v>12</v>
      </c>
      <c r="K67" s="940">
        <v>648</v>
      </c>
      <c r="L67" s="940">
        <v>0.66666666666666663</v>
      </c>
      <c r="M67" s="940">
        <v>54</v>
      </c>
      <c r="N67" s="940">
        <v>12</v>
      </c>
      <c r="O67" s="940">
        <v>660</v>
      </c>
      <c r="P67" s="931">
        <v>0.67901234567901236</v>
      </c>
      <c r="Q67" s="941">
        <v>55</v>
      </c>
    </row>
    <row r="68" spans="1:17" ht="14.4" customHeight="1" x14ac:dyDescent="0.3">
      <c r="A68" s="928" t="s">
        <v>6134</v>
      </c>
      <c r="B68" s="930" t="s">
        <v>6390</v>
      </c>
      <c r="C68" s="930" t="s">
        <v>5308</v>
      </c>
      <c r="D68" s="930" t="s">
        <v>6405</v>
      </c>
      <c r="E68" s="930" t="s">
        <v>6406</v>
      </c>
      <c r="F68" s="940">
        <v>589</v>
      </c>
      <c r="G68" s="940">
        <v>45353</v>
      </c>
      <c r="H68" s="940">
        <v>1</v>
      </c>
      <c r="I68" s="940">
        <v>77</v>
      </c>
      <c r="J68" s="940">
        <v>633</v>
      </c>
      <c r="K68" s="940">
        <v>48741</v>
      </c>
      <c r="L68" s="940">
        <v>1.0747028862478778</v>
      </c>
      <c r="M68" s="940">
        <v>77</v>
      </c>
      <c r="N68" s="940">
        <v>581</v>
      </c>
      <c r="O68" s="940">
        <v>44737</v>
      </c>
      <c r="P68" s="931">
        <v>0.98641765704584039</v>
      </c>
      <c r="Q68" s="941">
        <v>77</v>
      </c>
    </row>
    <row r="69" spans="1:17" ht="14.4" customHeight="1" x14ac:dyDescent="0.3">
      <c r="A69" s="928" t="s">
        <v>6134</v>
      </c>
      <c r="B69" s="930" t="s">
        <v>6390</v>
      </c>
      <c r="C69" s="930" t="s">
        <v>5308</v>
      </c>
      <c r="D69" s="930" t="s">
        <v>6407</v>
      </c>
      <c r="E69" s="930" t="s">
        <v>6408</v>
      </c>
      <c r="F69" s="940">
        <v>27</v>
      </c>
      <c r="G69" s="940">
        <v>616</v>
      </c>
      <c r="H69" s="940">
        <v>1</v>
      </c>
      <c r="I69" s="940">
        <v>22.814814814814813</v>
      </c>
      <c r="J69" s="940">
        <v>39</v>
      </c>
      <c r="K69" s="940">
        <v>897</v>
      </c>
      <c r="L69" s="940">
        <v>1.4561688311688312</v>
      </c>
      <c r="M69" s="940">
        <v>23</v>
      </c>
      <c r="N69" s="940">
        <v>41</v>
      </c>
      <c r="O69" s="940">
        <v>984</v>
      </c>
      <c r="P69" s="931">
        <v>1.5974025974025974</v>
      </c>
      <c r="Q69" s="941">
        <v>24</v>
      </c>
    </row>
    <row r="70" spans="1:17" ht="14.4" customHeight="1" x14ac:dyDescent="0.3">
      <c r="A70" s="928" t="s">
        <v>6134</v>
      </c>
      <c r="B70" s="930" t="s">
        <v>6390</v>
      </c>
      <c r="C70" s="930" t="s">
        <v>5308</v>
      </c>
      <c r="D70" s="930" t="s">
        <v>6409</v>
      </c>
      <c r="E70" s="930" t="s">
        <v>6410</v>
      </c>
      <c r="F70" s="940">
        <v>9</v>
      </c>
      <c r="G70" s="940">
        <v>594</v>
      </c>
      <c r="H70" s="940">
        <v>1</v>
      </c>
      <c r="I70" s="940">
        <v>66</v>
      </c>
      <c r="J70" s="940">
        <v>9</v>
      </c>
      <c r="K70" s="940">
        <v>594</v>
      </c>
      <c r="L70" s="940">
        <v>1</v>
      </c>
      <c r="M70" s="940">
        <v>66</v>
      </c>
      <c r="N70" s="940">
        <v>21</v>
      </c>
      <c r="O70" s="940">
        <v>1386</v>
      </c>
      <c r="P70" s="931">
        <v>2.3333333333333335</v>
      </c>
      <c r="Q70" s="941">
        <v>66</v>
      </c>
    </row>
    <row r="71" spans="1:17" ht="14.4" customHeight="1" x14ac:dyDescent="0.3">
      <c r="A71" s="928" t="s">
        <v>6134</v>
      </c>
      <c r="B71" s="930" t="s">
        <v>6390</v>
      </c>
      <c r="C71" s="930" t="s">
        <v>5308</v>
      </c>
      <c r="D71" s="930" t="s">
        <v>6411</v>
      </c>
      <c r="E71" s="930" t="s">
        <v>6412</v>
      </c>
      <c r="F71" s="940"/>
      <c r="G71" s="940"/>
      <c r="H71" s="940"/>
      <c r="I71" s="940"/>
      <c r="J71" s="940">
        <v>15</v>
      </c>
      <c r="K71" s="940">
        <v>5235</v>
      </c>
      <c r="L71" s="940"/>
      <c r="M71" s="940">
        <v>349</v>
      </c>
      <c r="N71" s="940"/>
      <c r="O71" s="940"/>
      <c r="P71" s="931"/>
      <c r="Q71" s="941"/>
    </row>
    <row r="72" spans="1:17" ht="14.4" customHeight="1" x14ac:dyDescent="0.3">
      <c r="A72" s="928" t="s">
        <v>6134</v>
      </c>
      <c r="B72" s="930" t="s">
        <v>6390</v>
      </c>
      <c r="C72" s="930" t="s">
        <v>5308</v>
      </c>
      <c r="D72" s="930" t="s">
        <v>6413</v>
      </c>
      <c r="E72" s="930" t="s">
        <v>6414</v>
      </c>
      <c r="F72" s="940">
        <v>18</v>
      </c>
      <c r="G72" s="940">
        <v>432</v>
      </c>
      <c r="H72" s="940">
        <v>1</v>
      </c>
      <c r="I72" s="940">
        <v>24</v>
      </c>
      <c r="J72" s="940">
        <v>29</v>
      </c>
      <c r="K72" s="940">
        <v>696</v>
      </c>
      <c r="L72" s="940">
        <v>1.6111111111111112</v>
      </c>
      <c r="M72" s="940">
        <v>24</v>
      </c>
      <c r="N72" s="940">
        <v>20</v>
      </c>
      <c r="O72" s="940">
        <v>500</v>
      </c>
      <c r="P72" s="931">
        <v>1.1574074074074074</v>
      </c>
      <c r="Q72" s="941">
        <v>25</v>
      </c>
    </row>
    <row r="73" spans="1:17" ht="14.4" customHeight="1" x14ac:dyDescent="0.3">
      <c r="A73" s="928" t="s">
        <v>6134</v>
      </c>
      <c r="B73" s="930" t="s">
        <v>6390</v>
      </c>
      <c r="C73" s="930" t="s">
        <v>5308</v>
      </c>
      <c r="D73" s="930" t="s">
        <v>6415</v>
      </c>
      <c r="E73" s="930" t="s">
        <v>6416</v>
      </c>
      <c r="F73" s="940">
        <v>1</v>
      </c>
      <c r="G73" s="940">
        <v>739</v>
      </c>
      <c r="H73" s="940">
        <v>1</v>
      </c>
      <c r="I73" s="940">
        <v>739</v>
      </c>
      <c r="J73" s="940"/>
      <c r="K73" s="940"/>
      <c r="L73" s="940"/>
      <c r="M73" s="940"/>
      <c r="N73" s="940"/>
      <c r="O73" s="940"/>
      <c r="P73" s="931"/>
      <c r="Q73" s="941"/>
    </row>
    <row r="74" spans="1:17" ht="14.4" customHeight="1" x14ac:dyDescent="0.3">
      <c r="A74" s="928" t="s">
        <v>6134</v>
      </c>
      <c r="B74" s="930" t="s">
        <v>6390</v>
      </c>
      <c r="C74" s="930" t="s">
        <v>5308</v>
      </c>
      <c r="D74" s="930" t="s">
        <v>6417</v>
      </c>
      <c r="E74" s="930" t="s">
        <v>6418</v>
      </c>
      <c r="F74" s="940">
        <v>4</v>
      </c>
      <c r="G74" s="940">
        <v>720</v>
      </c>
      <c r="H74" s="940">
        <v>1</v>
      </c>
      <c r="I74" s="940">
        <v>180</v>
      </c>
      <c r="J74" s="940">
        <v>4</v>
      </c>
      <c r="K74" s="940">
        <v>720</v>
      </c>
      <c r="L74" s="940">
        <v>1</v>
      </c>
      <c r="M74" s="940">
        <v>180</v>
      </c>
      <c r="N74" s="940">
        <v>12</v>
      </c>
      <c r="O74" s="940">
        <v>2172</v>
      </c>
      <c r="P74" s="931">
        <v>3.0166666666666666</v>
      </c>
      <c r="Q74" s="941">
        <v>181</v>
      </c>
    </row>
    <row r="75" spans="1:17" ht="14.4" customHeight="1" x14ac:dyDescent="0.3">
      <c r="A75" s="928" t="s">
        <v>6134</v>
      </c>
      <c r="B75" s="930" t="s">
        <v>6390</v>
      </c>
      <c r="C75" s="930" t="s">
        <v>5308</v>
      </c>
      <c r="D75" s="930" t="s">
        <v>6419</v>
      </c>
      <c r="E75" s="930" t="s">
        <v>6420</v>
      </c>
      <c r="F75" s="940">
        <v>34</v>
      </c>
      <c r="G75" s="940">
        <v>8602</v>
      </c>
      <c r="H75" s="940">
        <v>1</v>
      </c>
      <c r="I75" s="940">
        <v>253</v>
      </c>
      <c r="J75" s="940">
        <v>35</v>
      </c>
      <c r="K75" s="940">
        <v>8855</v>
      </c>
      <c r="L75" s="940">
        <v>1.0294117647058822</v>
      </c>
      <c r="M75" s="940">
        <v>253</v>
      </c>
      <c r="N75" s="940">
        <v>25</v>
      </c>
      <c r="O75" s="940">
        <v>6350</v>
      </c>
      <c r="P75" s="931">
        <v>0.73820041850732387</v>
      </c>
      <c r="Q75" s="941">
        <v>254</v>
      </c>
    </row>
    <row r="76" spans="1:17" ht="14.4" customHeight="1" x14ac:dyDescent="0.3">
      <c r="A76" s="928" t="s">
        <v>6134</v>
      </c>
      <c r="B76" s="930" t="s">
        <v>6390</v>
      </c>
      <c r="C76" s="930" t="s">
        <v>5308</v>
      </c>
      <c r="D76" s="930" t="s">
        <v>6421</v>
      </c>
      <c r="E76" s="930" t="s">
        <v>6422</v>
      </c>
      <c r="F76" s="940">
        <v>9</v>
      </c>
      <c r="G76" s="940">
        <v>1944</v>
      </c>
      <c r="H76" s="940">
        <v>1</v>
      </c>
      <c r="I76" s="940">
        <v>216</v>
      </c>
      <c r="J76" s="940">
        <v>13</v>
      </c>
      <c r="K76" s="940">
        <v>2808</v>
      </c>
      <c r="L76" s="940">
        <v>1.4444444444444444</v>
      </c>
      <c r="M76" s="940">
        <v>216</v>
      </c>
      <c r="N76" s="940">
        <v>21</v>
      </c>
      <c r="O76" s="940">
        <v>4557</v>
      </c>
      <c r="P76" s="931">
        <v>2.3441358024691357</v>
      </c>
      <c r="Q76" s="941">
        <v>217</v>
      </c>
    </row>
    <row r="77" spans="1:17" ht="14.4" customHeight="1" x14ac:dyDescent="0.3">
      <c r="A77" s="928" t="s">
        <v>6134</v>
      </c>
      <c r="B77" s="930" t="s">
        <v>6390</v>
      </c>
      <c r="C77" s="930" t="s">
        <v>5308</v>
      </c>
      <c r="D77" s="930" t="s">
        <v>6423</v>
      </c>
      <c r="E77" s="930" t="s">
        <v>6424</v>
      </c>
      <c r="F77" s="940">
        <v>1</v>
      </c>
      <c r="G77" s="940">
        <v>36</v>
      </c>
      <c r="H77" s="940">
        <v>1</v>
      </c>
      <c r="I77" s="940">
        <v>36</v>
      </c>
      <c r="J77" s="940"/>
      <c r="K77" s="940"/>
      <c r="L77" s="940"/>
      <c r="M77" s="940"/>
      <c r="N77" s="940">
        <v>5</v>
      </c>
      <c r="O77" s="940">
        <v>185</v>
      </c>
      <c r="P77" s="931">
        <v>5.1388888888888893</v>
      </c>
      <c r="Q77" s="941">
        <v>37</v>
      </c>
    </row>
    <row r="78" spans="1:17" ht="14.4" customHeight="1" x14ac:dyDescent="0.3">
      <c r="A78" s="928" t="s">
        <v>6134</v>
      </c>
      <c r="B78" s="930" t="s">
        <v>6390</v>
      </c>
      <c r="C78" s="930" t="s">
        <v>5308</v>
      </c>
      <c r="D78" s="930" t="s">
        <v>6425</v>
      </c>
      <c r="E78" s="930" t="s">
        <v>6426</v>
      </c>
      <c r="F78" s="940"/>
      <c r="G78" s="940"/>
      <c r="H78" s="940"/>
      <c r="I78" s="940"/>
      <c r="J78" s="940">
        <v>1</v>
      </c>
      <c r="K78" s="940">
        <v>591</v>
      </c>
      <c r="L78" s="940"/>
      <c r="M78" s="940">
        <v>591</v>
      </c>
      <c r="N78" s="940"/>
      <c r="O78" s="940"/>
      <c r="P78" s="931"/>
      <c r="Q78" s="941"/>
    </row>
    <row r="79" spans="1:17" ht="14.4" customHeight="1" x14ac:dyDescent="0.3">
      <c r="A79" s="928" t="s">
        <v>6134</v>
      </c>
      <c r="B79" s="930" t="s">
        <v>6390</v>
      </c>
      <c r="C79" s="930" t="s">
        <v>5308</v>
      </c>
      <c r="D79" s="930" t="s">
        <v>6427</v>
      </c>
      <c r="E79" s="930" t="s">
        <v>6428</v>
      </c>
      <c r="F79" s="940"/>
      <c r="G79" s="940"/>
      <c r="H79" s="940"/>
      <c r="I79" s="940"/>
      <c r="J79" s="940">
        <v>1</v>
      </c>
      <c r="K79" s="940">
        <v>50</v>
      </c>
      <c r="L79" s="940"/>
      <c r="M79" s="940">
        <v>50</v>
      </c>
      <c r="N79" s="940">
        <v>5</v>
      </c>
      <c r="O79" s="940">
        <v>250</v>
      </c>
      <c r="P79" s="931"/>
      <c r="Q79" s="941">
        <v>50</v>
      </c>
    </row>
    <row r="80" spans="1:17" ht="14.4" customHeight="1" x14ac:dyDescent="0.3">
      <c r="A80" s="928" t="s">
        <v>6134</v>
      </c>
      <c r="B80" s="930" t="s">
        <v>6390</v>
      </c>
      <c r="C80" s="930" t="s">
        <v>5308</v>
      </c>
      <c r="D80" s="930" t="s">
        <v>6429</v>
      </c>
      <c r="E80" s="930" t="s">
        <v>6430</v>
      </c>
      <c r="F80" s="940">
        <v>1</v>
      </c>
      <c r="G80" s="940">
        <v>546</v>
      </c>
      <c r="H80" s="940">
        <v>1</v>
      </c>
      <c r="I80" s="940">
        <v>546</v>
      </c>
      <c r="J80" s="940"/>
      <c r="K80" s="940"/>
      <c r="L80" s="940"/>
      <c r="M80" s="940"/>
      <c r="N80" s="940"/>
      <c r="O80" s="940"/>
      <c r="P80" s="931"/>
      <c r="Q80" s="941"/>
    </row>
    <row r="81" spans="1:17" ht="14.4" customHeight="1" x14ac:dyDescent="0.3">
      <c r="A81" s="928" t="s">
        <v>6134</v>
      </c>
      <c r="B81" s="930" t="s">
        <v>6390</v>
      </c>
      <c r="C81" s="930" t="s">
        <v>5308</v>
      </c>
      <c r="D81" s="930" t="s">
        <v>6431</v>
      </c>
      <c r="E81" s="930" t="s">
        <v>6432</v>
      </c>
      <c r="F81" s="940">
        <v>1</v>
      </c>
      <c r="G81" s="940">
        <v>735</v>
      </c>
      <c r="H81" s="940">
        <v>1</v>
      </c>
      <c r="I81" s="940">
        <v>735</v>
      </c>
      <c r="J81" s="940"/>
      <c r="K81" s="940"/>
      <c r="L81" s="940"/>
      <c r="M81" s="940"/>
      <c r="N81" s="940"/>
      <c r="O81" s="940"/>
      <c r="P81" s="931"/>
      <c r="Q81" s="941"/>
    </row>
    <row r="82" spans="1:17" ht="14.4" customHeight="1" x14ac:dyDescent="0.3">
      <c r="A82" s="928" t="s">
        <v>6134</v>
      </c>
      <c r="B82" s="930" t="s">
        <v>6390</v>
      </c>
      <c r="C82" s="930" t="s">
        <v>5308</v>
      </c>
      <c r="D82" s="930" t="s">
        <v>6433</v>
      </c>
      <c r="E82" s="930" t="s">
        <v>6434</v>
      </c>
      <c r="F82" s="940">
        <v>1</v>
      </c>
      <c r="G82" s="940">
        <v>327</v>
      </c>
      <c r="H82" s="940">
        <v>1</v>
      </c>
      <c r="I82" s="940">
        <v>327</v>
      </c>
      <c r="J82" s="940">
        <v>1</v>
      </c>
      <c r="K82" s="940">
        <v>327</v>
      </c>
      <c r="L82" s="940">
        <v>1</v>
      </c>
      <c r="M82" s="940">
        <v>327</v>
      </c>
      <c r="N82" s="940"/>
      <c r="O82" s="940"/>
      <c r="P82" s="931"/>
      <c r="Q82" s="941"/>
    </row>
    <row r="83" spans="1:17" ht="14.4" customHeight="1" x14ac:dyDescent="0.3">
      <c r="A83" s="928" t="s">
        <v>6134</v>
      </c>
      <c r="B83" s="930" t="s">
        <v>6390</v>
      </c>
      <c r="C83" s="930" t="s">
        <v>5308</v>
      </c>
      <c r="D83" s="930" t="s">
        <v>6435</v>
      </c>
      <c r="E83" s="930" t="s">
        <v>6436</v>
      </c>
      <c r="F83" s="940">
        <v>1</v>
      </c>
      <c r="G83" s="940">
        <v>751</v>
      </c>
      <c r="H83" s="940">
        <v>1</v>
      </c>
      <c r="I83" s="940">
        <v>751</v>
      </c>
      <c r="J83" s="940">
        <v>1</v>
      </c>
      <c r="K83" s="940">
        <v>752</v>
      </c>
      <c r="L83" s="940">
        <v>1.0013315579227697</v>
      </c>
      <c r="M83" s="940">
        <v>752</v>
      </c>
      <c r="N83" s="940"/>
      <c r="O83" s="940"/>
      <c r="P83" s="931"/>
      <c r="Q83" s="941"/>
    </row>
    <row r="84" spans="1:17" ht="14.4" customHeight="1" x14ac:dyDescent="0.3">
      <c r="A84" s="928" t="s">
        <v>6134</v>
      </c>
      <c r="B84" s="930" t="s">
        <v>6390</v>
      </c>
      <c r="C84" s="930" t="s">
        <v>5308</v>
      </c>
      <c r="D84" s="930" t="s">
        <v>6437</v>
      </c>
      <c r="E84" s="930" t="s">
        <v>6438</v>
      </c>
      <c r="F84" s="940">
        <v>2</v>
      </c>
      <c r="G84" s="940">
        <v>462</v>
      </c>
      <c r="H84" s="940">
        <v>1</v>
      </c>
      <c r="I84" s="940">
        <v>231</v>
      </c>
      <c r="J84" s="940">
        <v>2</v>
      </c>
      <c r="K84" s="940">
        <v>462</v>
      </c>
      <c r="L84" s="940">
        <v>1</v>
      </c>
      <c r="M84" s="940">
        <v>231</v>
      </c>
      <c r="N84" s="940">
        <v>1</v>
      </c>
      <c r="O84" s="940">
        <v>232</v>
      </c>
      <c r="P84" s="931">
        <v>0.50216450216450215</v>
      </c>
      <c r="Q84" s="941">
        <v>232</v>
      </c>
    </row>
    <row r="85" spans="1:17" ht="14.4" customHeight="1" x14ac:dyDescent="0.3">
      <c r="A85" s="928" t="s">
        <v>6134</v>
      </c>
      <c r="B85" s="930" t="s">
        <v>6390</v>
      </c>
      <c r="C85" s="930" t="s">
        <v>5308</v>
      </c>
      <c r="D85" s="930" t="s">
        <v>6439</v>
      </c>
      <c r="E85" s="930" t="s">
        <v>6440</v>
      </c>
      <c r="F85" s="940">
        <v>2</v>
      </c>
      <c r="G85" s="940">
        <v>458</v>
      </c>
      <c r="H85" s="940">
        <v>1</v>
      </c>
      <c r="I85" s="940">
        <v>229</v>
      </c>
      <c r="J85" s="940">
        <v>1</v>
      </c>
      <c r="K85" s="940">
        <v>230</v>
      </c>
      <c r="L85" s="940">
        <v>0.50218340611353707</v>
      </c>
      <c r="M85" s="940">
        <v>230</v>
      </c>
      <c r="N85" s="940"/>
      <c r="O85" s="940"/>
      <c r="P85" s="931"/>
      <c r="Q85" s="941"/>
    </row>
    <row r="86" spans="1:17" ht="14.4" customHeight="1" x14ac:dyDescent="0.3">
      <c r="A86" s="928" t="s">
        <v>6134</v>
      </c>
      <c r="B86" s="930" t="s">
        <v>6390</v>
      </c>
      <c r="C86" s="930" t="s">
        <v>5308</v>
      </c>
      <c r="D86" s="930" t="s">
        <v>6441</v>
      </c>
      <c r="E86" s="930" t="s">
        <v>6442</v>
      </c>
      <c r="F86" s="940">
        <v>9</v>
      </c>
      <c r="G86" s="940">
        <v>3655</v>
      </c>
      <c r="H86" s="940">
        <v>1</v>
      </c>
      <c r="I86" s="940">
        <v>406.11111111111109</v>
      </c>
      <c r="J86" s="940">
        <v>6</v>
      </c>
      <c r="K86" s="940">
        <v>2442</v>
      </c>
      <c r="L86" s="940">
        <v>0.66812585499316002</v>
      </c>
      <c r="M86" s="940">
        <v>407</v>
      </c>
      <c r="N86" s="940">
        <v>14</v>
      </c>
      <c r="O86" s="940">
        <v>5740</v>
      </c>
      <c r="P86" s="931">
        <v>1.5704514363885089</v>
      </c>
      <c r="Q86" s="941">
        <v>410</v>
      </c>
    </row>
    <row r="87" spans="1:17" ht="14.4" customHeight="1" x14ac:dyDescent="0.3">
      <c r="A87" s="928" t="s">
        <v>6134</v>
      </c>
      <c r="B87" s="930" t="s">
        <v>6390</v>
      </c>
      <c r="C87" s="930" t="s">
        <v>5308</v>
      </c>
      <c r="D87" s="930" t="s">
        <v>6443</v>
      </c>
      <c r="E87" s="930" t="s">
        <v>6444</v>
      </c>
      <c r="F87" s="940">
        <v>3</v>
      </c>
      <c r="G87" s="940">
        <v>1953</v>
      </c>
      <c r="H87" s="940">
        <v>1</v>
      </c>
      <c r="I87" s="940">
        <v>651</v>
      </c>
      <c r="J87" s="940"/>
      <c r="K87" s="940"/>
      <c r="L87" s="940"/>
      <c r="M87" s="940"/>
      <c r="N87" s="940"/>
      <c r="O87" s="940"/>
      <c r="P87" s="931"/>
      <c r="Q87" s="941"/>
    </row>
    <row r="88" spans="1:17" ht="14.4" customHeight="1" x14ac:dyDescent="0.3">
      <c r="A88" s="928" t="s">
        <v>6134</v>
      </c>
      <c r="B88" s="930" t="s">
        <v>6390</v>
      </c>
      <c r="C88" s="930" t="s">
        <v>5308</v>
      </c>
      <c r="D88" s="930" t="s">
        <v>6445</v>
      </c>
      <c r="E88" s="930" t="s">
        <v>6446</v>
      </c>
      <c r="F88" s="940">
        <v>9</v>
      </c>
      <c r="G88" s="940">
        <v>5275</v>
      </c>
      <c r="H88" s="940">
        <v>1</v>
      </c>
      <c r="I88" s="940">
        <v>586.11111111111109</v>
      </c>
      <c r="J88" s="940">
        <v>6</v>
      </c>
      <c r="K88" s="940">
        <v>3522</v>
      </c>
      <c r="L88" s="940">
        <v>0.66767772511848344</v>
      </c>
      <c r="M88" s="940">
        <v>587</v>
      </c>
      <c r="N88" s="940">
        <v>16</v>
      </c>
      <c r="O88" s="940">
        <v>9440</v>
      </c>
      <c r="P88" s="931">
        <v>1.7895734597156399</v>
      </c>
      <c r="Q88" s="941">
        <v>590</v>
      </c>
    </row>
    <row r="89" spans="1:17" ht="14.4" customHeight="1" x14ac:dyDescent="0.3">
      <c r="A89" s="928" t="s">
        <v>6134</v>
      </c>
      <c r="B89" s="930" t="s">
        <v>6390</v>
      </c>
      <c r="C89" s="930" t="s">
        <v>5308</v>
      </c>
      <c r="D89" s="930" t="s">
        <v>6447</v>
      </c>
      <c r="E89" s="930" t="s">
        <v>6448</v>
      </c>
      <c r="F89" s="940"/>
      <c r="G89" s="940"/>
      <c r="H89" s="940"/>
      <c r="I89" s="940"/>
      <c r="J89" s="940"/>
      <c r="K89" s="940"/>
      <c r="L89" s="940"/>
      <c r="M89" s="940"/>
      <c r="N89" s="940">
        <v>1</v>
      </c>
      <c r="O89" s="940">
        <v>387</v>
      </c>
      <c r="P89" s="931"/>
      <c r="Q89" s="941">
        <v>387</v>
      </c>
    </row>
    <row r="90" spans="1:17" ht="14.4" customHeight="1" x14ac:dyDescent="0.3">
      <c r="A90" s="928" t="s">
        <v>6134</v>
      </c>
      <c r="B90" s="930" t="s">
        <v>6390</v>
      </c>
      <c r="C90" s="930" t="s">
        <v>5308</v>
      </c>
      <c r="D90" s="930" t="s">
        <v>6449</v>
      </c>
      <c r="E90" s="930" t="s">
        <v>6450</v>
      </c>
      <c r="F90" s="940">
        <v>2</v>
      </c>
      <c r="G90" s="940">
        <v>1572</v>
      </c>
      <c r="H90" s="940">
        <v>1</v>
      </c>
      <c r="I90" s="940">
        <v>786</v>
      </c>
      <c r="J90" s="940"/>
      <c r="K90" s="940"/>
      <c r="L90" s="940"/>
      <c r="M90" s="940"/>
      <c r="N90" s="940"/>
      <c r="O90" s="940"/>
      <c r="P90" s="931"/>
      <c r="Q90" s="941"/>
    </row>
    <row r="91" spans="1:17" ht="14.4" customHeight="1" x14ac:dyDescent="0.3">
      <c r="A91" s="928" t="s">
        <v>6134</v>
      </c>
      <c r="B91" s="930" t="s">
        <v>6390</v>
      </c>
      <c r="C91" s="930" t="s">
        <v>5308</v>
      </c>
      <c r="D91" s="930" t="s">
        <v>6451</v>
      </c>
      <c r="E91" s="930" t="s">
        <v>6452</v>
      </c>
      <c r="F91" s="940">
        <v>1</v>
      </c>
      <c r="G91" s="940">
        <v>222</v>
      </c>
      <c r="H91" s="940">
        <v>1</v>
      </c>
      <c r="I91" s="940">
        <v>222</v>
      </c>
      <c r="J91" s="940">
        <v>1</v>
      </c>
      <c r="K91" s="940">
        <v>222</v>
      </c>
      <c r="L91" s="940">
        <v>1</v>
      </c>
      <c r="M91" s="940">
        <v>222</v>
      </c>
      <c r="N91" s="940"/>
      <c r="O91" s="940"/>
      <c r="P91" s="931"/>
      <c r="Q91" s="941"/>
    </row>
    <row r="92" spans="1:17" ht="14.4" customHeight="1" x14ac:dyDescent="0.3">
      <c r="A92" s="928" t="s">
        <v>6453</v>
      </c>
      <c r="B92" s="930" t="s">
        <v>6454</v>
      </c>
      <c r="C92" s="930" t="s">
        <v>5308</v>
      </c>
      <c r="D92" s="930" t="s">
        <v>6455</v>
      </c>
      <c r="E92" s="930" t="s">
        <v>6456</v>
      </c>
      <c r="F92" s="940">
        <v>357</v>
      </c>
      <c r="G92" s="940">
        <v>9639</v>
      </c>
      <c r="H92" s="940">
        <v>1</v>
      </c>
      <c r="I92" s="940">
        <v>27</v>
      </c>
      <c r="J92" s="940">
        <v>425</v>
      </c>
      <c r="K92" s="940">
        <v>11475</v>
      </c>
      <c r="L92" s="940">
        <v>1.1904761904761905</v>
      </c>
      <c r="M92" s="940">
        <v>27</v>
      </c>
      <c r="N92" s="940">
        <v>362</v>
      </c>
      <c r="O92" s="940">
        <v>9774</v>
      </c>
      <c r="P92" s="931">
        <v>1.0140056022408963</v>
      </c>
      <c r="Q92" s="941">
        <v>27</v>
      </c>
    </row>
    <row r="93" spans="1:17" ht="14.4" customHeight="1" x14ac:dyDescent="0.3">
      <c r="A93" s="928" t="s">
        <v>6453</v>
      </c>
      <c r="B93" s="930" t="s">
        <v>6454</v>
      </c>
      <c r="C93" s="930" t="s">
        <v>5308</v>
      </c>
      <c r="D93" s="930" t="s">
        <v>6457</v>
      </c>
      <c r="E93" s="930" t="s">
        <v>6458</v>
      </c>
      <c r="F93" s="940">
        <v>147</v>
      </c>
      <c r="G93" s="940">
        <v>7938</v>
      </c>
      <c r="H93" s="940">
        <v>1</v>
      </c>
      <c r="I93" s="940">
        <v>54</v>
      </c>
      <c r="J93" s="940">
        <v>157</v>
      </c>
      <c r="K93" s="940">
        <v>8478</v>
      </c>
      <c r="L93" s="940">
        <v>1.0680272108843538</v>
      </c>
      <c r="M93" s="940">
        <v>54</v>
      </c>
      <c r="N93" s="940">
        <v>138</v>
      </c>
      <c r="O93" s="940">
        <v>7452</v>
      </c>
      <c r="P93" s="931">
        <v>0.93877551020408168</v>
      </c>
      <c r="Q93" s="941">
        <v>54</v>
      </c>
    </row>
    <row r="94" spans="1:17" ht="14.4" customHeight="1" x14ac:dyDescent="0.3">
      <c r="A94" s="928" t="s">
        <v>6453</v>
      </c>
      <c r="B94" s="930" t="s">
        <v>6454</v>
      </c>
      <c r="C94" s="930" t="s">
        <v>5308</v>
      </c>
      <c r="D94" s="930" t="s">
        <v>6459</v>
      </c>
      <c r="E94" s="930" t="s">
        <v>6460</v>
      </c>
      <c r="F94" s="940">
        <v>328</v>
      </c>
      <c r="G94" s="940">
        <v>7872</v>
      </c>
      <c r="H94" s="940">
        <v>1</v>
      </c>
      <c r="I94" s="940">
        <v>24</v>
      </c>
      <c r="J94" s="940">
        <v>391</v>
      </c>
      <c r="K94" s="940">
        <v>9384</v>
      </c>
      <c r="L94" s="940">
        <v>1.1920731707317074</v>
      </c>
      <c r="M94" s="940">
        <v>24</v>
      </c>
      <c r="N94" s="940">
        <v>327</v>
      </c>
      <c r="O94" s="940">
        <v>7848</v>
      </c>
      <c r="P94" s="931">
        <v>0.99695121951219512</v>
      </c>
      <c r="Q94" s="941">
        <v>24</v>
      </c>
    </row>
    <row r="95" spans="1:17" ht="14.4" customHeight="1" x14ac:dyDescent="0.3">
      <c r="A95" s="928" t="s">
        <v>6453</v>
      </c>
      <c r="B95" s="930" t="s">
        <v>6454</v>
      </c>
      <c r="C95" s="930" t="s">
        <v>5308</v>
      </c>
      <c r="D95" s="930" t="s">
        <v>6461</v>
      </c>
      <c r="E95" s="930" t="s">
        <v>6462</v>
      </c>
      <c r="F95" s="940">
        <v>974</v>
      </c>
      <c r="G95" s="940">
        <v>26298</v>
      </c>
      <c r="H95" s="940">
        <v>1</v>
      </c>
      <c r="I95" s="940">
        <v>27</v>
      </c>
      <c r="J95" s="940">
        <v>1189</v>
      </c>
      <c r="K95" s="940">
        <v>32103</v>
      </c>
      <c r="L95" s="940">
        <v>1.2207392197125257</v>
      </c>
      <c r="M95" s="940">
        <v>27</v>
      </c>
      <c r="N95" s="940">
        <v>1030</v>
      </c>
      <c r="O95" s="940">
        <v>27810</v>
      </c>
      <c r="P95" s="931">
        <v>1.0574948665297741</v>
      </c>
      <c r="Q95" s="941">
        <v>27</v>
      </c>
    </row>
    <row r="96" spans="1:17" ht="14.4" customHeight="1" x14ac:dyDescent="0.3">
      <c r="A96" s="928" t="s">
        <v>6453</v>
      </c>
      <c r="B96" s="930" t="s">
        <v>6454</v>
      </c>
      <c r="C96" s="930" t="s">
        <v>5308</v>
      </c>
      <c r="D96" s="930" t="s">
        <v>6463</v>
      </c>
      <c r="E96" s="930" t="s">
        <v>6464</v>
      </c>
      <c r="F96" s="940">
        <v>2</v>
      </c>
      <c r="G96" s="940">
        <v>113</v>
      </c>
      <c r="H96" s="940">
        <v>1</v>
      </c>
      <c r="I96" s="940">
        <v>56.5</v>
      </c>
      <c r="J96" s="940"/>
      <c r="K96" s="940"/>
      <c r="L96" s="940"/>
      <c r="M96" s="940"/>
      <c r="N96" s="940">
        <v>1</v>
      </c>
      <c r="O96" s="940">
        <v>57</v>
      </c>
      <c r="P96" s="931">
        <v>0.50442477876106195</v>
      </c>
      <c r="Q96" s="941">
        <v>57</v>
      </c>
    </row>
    <row r="97" spans="1:17" ht="14.4" customHeight="1" x14ac:dyDescent="0.3">
      <c r="A97" s="928" t="s">
        <v>6453</v>
      </c>
      <c r="B97" s="930" t="s">
        <v>6454</v>
      </c>
      <c r="C97" s="930" t="s">
        <v>5308</v>
      </c>
      <c r="D97" s="930" t="s">
        <v>6465</v>
      </c>
      <c r="E97" s="930" t="s">
        <v>6466</v>
      </c>
      <c r="F97" s="940">
        <v>287</v>
      </c>
      <c r="G97" s="940">
        <v>7749</v>
      </c>
      <c r="H97" s="940">
        <v>1</v>
      </c>
      <c r="I97" s="940">
        <v>27</v>
      </c>
      <c r="J97" s="940">
        <v>353</v>
      </c>
      <c r="K97" s="940">
        <v>9531</v>
      </c>
      <c r="L97" s="940">
        <v>1.2299651567944252</v>
      </c>
      <c r="M97" s="940">
        <v>27</v>
      </c>
      <c r="N97" s="940">
        <v>269</v>
      </c>
      <c r="O97" s="940">
        <v>7263</v>
      </c>
      <c r="P97" s="931">
        <v>0.93728222996515675</v>
      </c>
      <c r="Q97" s="941">
        <v>27</v>
      </c>
    </row>
    <row r="98" spans="1:17" ht="14.4" customHeight="1" x14ac:dyDescent="0.3">
      <c r="A98" s="928" t="s">
        <v>6453</v>
      </c>
      <c r="B98" s="930" t="s">
        <v>6454</v>
      </c>
      <c r="C98" s="930" t="s">
        <v>5308</v>
      </c>
      <c r="D98" s="930" t="s">
        <v>6467</v>
      </c>
      <c r="E98" s="930" t="s">
        <v>6468</v>
      </c>
      <c r="F98" s="940">
        <v>1003</v>
      </c>
      <c r="G98" s="940">
        <v>22066</v>
      </c>
      <c r="H98" s="940">
        <v>1</v>
      </c>
      <c r="I98" s="940">
        <v>22</v>
      </c>
      <c r="J98" s="940">
        <v>1217</v>
      </c>
      <c r="K98" s="940">
        <v>26774</v>
      </c>
      <c r="L98" s="940">
        <v>1.2133599202392822</v>
      </c>
      <c r="M98" s="940">
        <v>22</v>
      </c>
      <c r="N98" s="940">
        <v>1081</v>
      </c>
      <c r="O98" s="940">
        <v>23782</v>
      </c>
      <c r="P98" s="931">
        <v>1.0777666999002991</v>
      </c>
      <c r="Q98" s="941">
        <v>22</v>
      </c>
    </row>
    <row r="99" spans="1:17" ht="14.4" customHeight="1" x14ac:dyDescent="0.3">
      <c r="A99" s="928" t="s">
        <v>6453</v>
      </c>
      <c r="B99" s="930" t="s">
        <v>6454</v>
      </c>
      <c r="C99" s="930" t="s">
        <v>5308</v>
      </c>
      <c r="D99" s="930" t="s">
        <v>6469</v>
      </c>
      <c r="E99" s="930" t="s">
        <v>6470</v>
      </c>
      <c r="F99" s="940">
        <v>22</v>
      </c>
      <c r="G99" s="940">
        <v>1496</v>
      </c>
      <c r="H99" s="940">
        <v>1</v>
      </c>
      <c r="I99" s="940">
        <v>68</v>
      </c>
      <c r="J99" s="940">
        <v>9</v>
      </c>
      <c r="K99" s="940">
        <v>612</v>
      </c>
      <c r="L99" s="940">
        <v>0.40909090909090912</v>
      </c>
      <c r="M99" s="940">
        <v>68</v>
      </c>
      <c r="N99" s="940">
        <v>7</v>
      </c>
      <c r="O99" s="940">
        <v>476</v>
      </c>
      <c r="P99" s="931">
        <v>0.31818181818181818</v>
      </c>
      <c r="Q99" s="941">
        <v>68</v>
      </c>
    </row>
    <row r="100" spans="1:17" ht="14.4" customHeight="1" x14ac:dyDescent="0.3">
      <c r="A100" s="928" t="s">
        <v>6453</v>
      </c>
      <c r="B100" s="930" t="s">
        <v>6454</v>
      </c>
      <c r="C100" s="930" t="s">
        <v>5308</v>
      </c>
      <c r="D100" s="930" t="s">
        <v>6471</v>
      </c>
      <c r="E100" s="930" t="s">
        <v>6472</v>
      </c>
      <c r="F100" s="940">
        <v>2</v>
      </c>
      <c r="G100" s="940">
        <v>124</v>
      </c>
      <c r="H100" s="940">
        <v>1</v>
      </c>
      <c r="I100" s="940">
        <v>62</v>
      </c>
      <c r="J100" s="940">
        <v>7</v>
      </c>
      <c r="K100" s="940">
        <v>434</v>
      </c>
      <c r="L100" s="940">
        <v>3.5</v>
      </c>
      <c r="M100" s="940">
        <v>62</v>
      </c>
      <c r="N100" s="940"/>
      <c r="O100" s="940"/>
      <c r="P100" s="931"/>
      <c r="Q100" s="941"/>
    </row>
    <row r="101" spans="1:17" ht="14.4" customHeight="1" x14ac:dyDescent="0.3">
      <c r="A101" s="928" t="s">
        <v>6453</v>
      </c>
      <c r="B101" s="930" t="s">
        <v>6454</v>
      </c>
      <c r="C101" s="930" t="s">
        <v>5308</v>
      </c>
      <c r="D101" s="930" t="s">
        <v>6473</v>
      </c>
      <c r="E101" s="930" t="s">
        <v>6474</v>
      </c>
      <c r="F101" s="940">
        <v>11</v>
      </c>
      <c r="G101" s="940">
        <v>682</v>
      </c>
      <c r="H101" s="940">
        <v>1</v>
      </c>
      <c r="I101" s="940">
        <v>62</v>
      </c>
      <c r="J101" s="940">
        <v>34</v>
      </c>
      <c r="K101" s="940">
        <v>2108</v>
      </c>
      <c r="L101" s="940">
        <v>3.0909090909090908</v>
      </c>
      <c r="M101" s="940">
        <v>62</v>
      </c>
      <c r="N101" s="940">
        <v>48</v>
      </c>
      <c r="O101" s="940">
        <v>2976</v>
      </c>
      <c r="P101" s="931">
        <v>4.3636363636363633</v>
      </c>
      <c r="Q101" s="941">
        <v>62</v>
      </c>
    </row>
    <row r="102" spans="1:17" ht="14.4" customHeight="1" x14ac:dyDescent="0.3">
      <c r="A102" s="928" t="s">
        <v>6453</v>
      </c>
      <c r="B102" s="930" t="s">
        <v>6454</v>
      </c>
      <c r="C102" s="930" t="s">
        <v>5308</v>
      </c>
      <c r="D102" s="930" t="s">
        <v>6475</v>
      </c>
      <c r="E102" s="930" t="s">
        <v>6476</v>
      </c>
      <c r="F102" s="940">
        <v>33</v>
      </c>
      <c r="G102" s="940">
        <v>13002</v>
      </c>
      <c r="H102" s="940">
        <v>1</v>
      </c>
      <c r="I102" s="940">
        <v>394</v>
      </c>
      <c r="J102" s="940">
        <v>48</v>
      </c>
      <c r="K102" s="940">
        <v>18912</v>
      </c>
      <c r="L102" s="940">
        <v>1.4545454545454546</v>
      </c>
      <c r="M102" s="940">
        <v>394</v>
      </c>
      <c r="N102" s="940">
        <v>81</v>
      </c>
      <c r="O102" s="940">
        <v>31914</v>
      </c>
      <c r="P102" s="931">
        <v>2.4545454545454546</v>
      </c>
      <c r="Q102" s="941">
        <v>394</v>
      </c>
    </row>
    <row r="103" spans="1:17" ht="14.4" customHeight="1" x14ac:dyDescent="0.3">
      <c r="A103" s="928" t="s">
        <v>6453</v>
      </c>
      <c r="B103" s="930" t="s">
        <v>6454</v>
      </c>
      <c r="C103" s="930" t="s">
        <v>5308</v>
      </c>
      <c r="D103" s="930" t="s">
        <v>6477</v>
      </c>
      <c r="E103" s="930" t="s">
        <v>6478</v>
      </c>
      <c r="F103" s="940">
        <v>1</v>
      </c>
      <c r="G103" s="940">
        <v>81</v>
      </c>
      <c r="H103" s="940">
        <v>1</v>
      </c>
      <c r="I103" s="940">
        <v>81</v>
      </c>
      <c r="J103" s="940"/>
      <c r="K103" s="940"/>
      <c r="L103" s="940"/>
      <c r="M103" s="940"/>
      <c r="N103" s="940">
        <v>1</v>
      </c>
      <c r="O103" s="940">
        <v>82</v>
      </c>
      <c r="P103" s="931">
        <v>1.0123456790123457</v>
      </c>
      <c r="Q103" s="941">
        <v>82</v>
      </c>
    </row>
    <row r="104" spans="1:17" ht="14.4" customHeight="1" x14ac:dyDescent="0.3">
      <c r="A104" s="928" t="s">
        <v>6453</v>
      </c>
      <c r="B104" s="930" t="s">
        <v>6454</v>
      </c>
      <c r="C104" s="930" t="s">
        <v>5308</v>
      </c>
      <c r="D104" s="930" t="s">
        <v>6479</v>
      </c>
      <c r="E104" s="930" t="s">
        <v>6480</v>
      </c>
      <c r="F104" s="940">
        <v>43</v>
      </c>
      <c r="G104" s="940">
        <v>42441</v>
      </c>
      <c r="H104" s="940">
        <v>1</v>
      </c>
      <c r="I104" s="940">
        <v>987</v>
      </c>
      <c r="J104" s="940">
        <v>48</v>
      </c>
      <c r="K104" s="940">
        <v>47376</v>
      </c>
      <c r="L104" s="940">
        <v>1.1162790697674418</v>
      </c>
      <c r="M104" s="940">
        <v>987</v>
      </c>
      <c r="N104" s="940">
        <v>32</v>
      </c>
      <c r="O104" s="940">
        <v>31616</v>
      </c>
      <c r="P104" s="931">
        <v>0.74494003440069745</v>
      </c>
      <c r="Q104" s="941">
        <v>988</v>
      </c>
    </row>
    <row r="105" spans="1:17" ht="14.4" customHeight="1" x14ac:dyDescent="0.3">
      <c r="A105" s="928" t="s">
        <v>6453</v>
      </c>
      <c r="B105" s="930" t="s">
        <v>6454</v>
      </c>
      <c r="C105" s="930" t="s">
        <v>5308</v>
      </c>
      <c r="D105" s="930" t="s">
        <v>6481</v>
      </c>
      <c r="E105" s="930" t="s">
        <v>6482</v>
      </c>
      <c r="F105" s="940">
        <v>1</v>
      </c>
      <c r="G105" s="940">
        <v>63</v>
      </c>
      <c r="H105" s="940">
        <v>1</v>
      </c>
      <c r="I105" s="940">
        <v>63</v>
      </c>
      <c r="J105" s="940">
        <v>1</v>
      </c>
      <c r="K105" s="940">
        <v>63</v>
      </c>
      <c r="L105" s="940">
        <v>1</v>
      </c>
      <c r="M105" s="940">
        <v>63</v>
      </c>
      <c r="N105" s="940">
        <v>1</v>
      </c>
      <c r="O105" s="940">
        <v>63</v>
      </c>
      <c r="P105" s="931">
        <v>1</v>
      </c>
      <c r="Q105" s="941">
        <v>63</v>
      </c>
    </row>
    <row r="106" spans="1:17" ht="14.4" customHeight="1" x14ac:dyDescent="0.3">
      <c r="A106" s="928" t="s">
        <v>6453</v>
      </c>
      <c r="B106" s="930" t="s">
        <v>6454</v>
      </c>
      <c r="C106" s="930" t="s">
        <v>5308</v>
      </c>
      <c r="D106" s="930" t="s">
        <v>6483</v>
      </c>
      <c r="E106" s="930" t="s">
        <v>6484</v>
      </c>
      <c r="F106" s="940">
        <v>2</v>
      </c>
      <c r="G106" s="940">
        <v>34</v>
      </c>
      <c r="H106" s="940">
        <v>1</v>
      </c>
      <c r="I106" s="940">
        <v>17</v>
      </c>
      <c r="J106" s="940"/>
      <c r="K106" s="940"/>
      <c r="L106" s="940"/>
      <c r="M106" s="940"/>
      <c r="N106" s="940">
        <v>32</v>
      </c>
      <c r="O106" s="940">
        <v>544</v>
      </c>
      <c r="P106" s="931">
        <v>16</v>
      </c>
      <c r="Q106" s="941">
        <v>17</v>
      </c>
    </row>
    <row r="107" spans="1:17" ht="14.4" customHeight="1" x14ac:dyDescent="0.3">
      <c r="A107" s="928" t="s">
        <v>6453</v>
      </c>
      <c r="B107" s="930" t="s">
        <v>6454</v>
      </c>
      <c r="C107" s="930" t="s">
        <v>5308</v>
      </c>
      <c r="D107" s="930" t="s">
        <v>6485</v>
      </c>
      <c r="E107" s="930" t="s">
        <v>6486</v>
      </c>
      <c r="F107" s="940">
        <v>1</v>
      </c>
      <c r="G107" s="940">
        <v>64</v>
      </c>
      <c r="H107" s="940">
        <v>1</v>
      </c>
      <c r="I107" s="940">
        <v>64</v>
      </c>
      <c r="J107" s="940">
        <v>1</v>
      </c>
      <c r="K107" s="940">
        <v>64</v>
      </c>
      <c r="L107" s="940">
        <v>1</v>
      </c>
      <c r="M107" s="940">
        <v>64</v>
      </c>
      <c r="N107" s="940">
        <v>2</v>
      </c>
      <c r="O107" s="940">
        <v>128</v>
      </c>
      <c r="P107" s="931">
        <v>2</v>
      </c>
      <c r="Q107" s="941">
        <v>64</v>
      </c>
    </row>
    <row r="108" spans="1:17" ht="14.4" customHeight="1" x14ac:dyDescent="0.3">
      <c r="A108" s="928" t="s">
        <v>6453</v>
      </c>
      <c r="B108" s="930" t="s">
        <v>6454</v>
      </c>
      <c r="C108" s="930" t="s">
        <v>5308</v>
      </c>
      <c r="D108" s="930" t="s">
        <v>6487</v>
      </c>
      <c r="E108" s="930" t="s">
        <v>6488</v>
      </c>
      <c r="F108" s="940">
        <v>1</v>
      </c>
      <c r="G108" s="940">
        <v>479</v>
      </c>
      <c r="H108" s="940">
        <v>1</v>
      </c>
      <c r="I108" s="940">
        <v>479</v>
      </c>
      <c r="J108" s="940"/>
      <c r="K108" s="940"/>
      <c r="L108" s="940"/>
      <c r="M108" s="940"/>
      <c r="N108" s="940"/>
      <c r="O108" s="940"/>
      <c r="P108" s="931"/>
      <c r="Q108" s="941"/>
    </row>
    <row r="109" spans="1:17" ht="14.4" customHeight="1" x14ac:dyDescent="0.3">
      <c r="A109" s="928" t="s">
        <v>6453</v>
      </c>
      <c r="B109" s="930" t="s">
        <v>6454</v>
      </c>
      <c r="C109" s="930" t="s">
        <v>5308</v>
      </c>
      <c r="D109" s="930" t="s">
        <v>6489</v>
      </c>
      <c r="E109" s="930" t="s">
        <v>6490</v>
      </c>
      <c r="F109" s="940">
        <v>7</v>
      </c>
      <c r="G109" s="940">
        <v>329</v>
      </c>
      <c r="H109" s="940">
        <v>1</v>
      </c>
      <c r="I109" s="940">
        <v>47</v>
      </c>
      <c r="J109" s="940"/>
      <c r="K109" s="940"/>
      <c r="L109" s="940"/>
      <c r="M109" s="940"/>
      <c r="N109" s="940">
        <v>5</v>
      </c>
      <c r="O109" s="940">
        <v>235</v>
      </c>
      <c r="P109" s="931">
        <v>0.7142857142857143</v>
      </c>
      <c r="Q109" s="941">
        <v>47</v>
      </c>
    </row>
    <row r="110" spans="1:17" ht="14.4" customHeight="1" x14ac:dyDescent="0.3">
      <c r="A110" s="928" t="s">
        <v>6453</v>
      </c>
      <c r="B110" s="930" t="s">
        <v>6454</v>
      </c>
      <c r="C110" s="930" t="s">
        <v>5308</v>
      </c>
      <c r="D110" s="930" t="s">
        <v>6491</v>
      </c>
      <c r="E110" s="930" t="s">
        <v>6492</v>
      </c>
      <c r="F110" s="940">
        <v>2</v>
      </c>
      <c r="G110" s="940">
        <v>120</v>
      </c>
      <c r="H110" s="940">
        <v>1</v>
      </c>
      <c r="I110" s="940">
        <v>60</v>
      </c>
      <c r="J110" s="940">
        <v>1</v>
      </c>
      <c r="K110" s="940">
        <v>60</v>
      </c>
      <c r="L110" s="940">
        <v>0.5</v>
      </c>
      <c r="M110" s="940">
        <v>60</v>
      </c>
      <c r="N110" s="940">
        <v>3</v>
      </c>
      <c r="O110" s="940">
        <v>180</v>
      </c>
      <c r="P110" s="931">
        <v>1.5</v>
      </c>
      <c r="Q110" s="941">
        <v>60</v>
      </c>
    </row>
    <row r="111" spans="1:17" ht="14.4" customHeight="1" x14ac:dyDescent="0.3">
      <c r="A111" s="928" t="s">
        <v>6453</v>
      </c>
      <c r="B111" s="930" t="s">
        <v>6454</v>
      </c>
      <c r="C111" s="930" t="s">
        <v>5308</v>
      </c>
      <c r="D111" s="930" t="s">
        <v>6493</v>
      </c>
      <c r="E111" s="930" t="s">
        <v>6494</v>
      </c>
      <c r="F111" s="940">
        <v>1</v>
      </c>
      <c r="G111" s="940">
        <v>60</v>
      </c>
      <c r="H111" s="940">
        <v>1</v>
      </c>
      <c r="I111" s="940">
        <v>60</v>
      </c>
      <c r="J111" s="940"/>
      <c r="K111" s="940"/>
      <c r="L111" s="940"/>
      <c r="M111" s="940"/>
      <c r="N111" s="940"/>
      <c r="O111" s="940"/>
      <c r="P111" s="931"/>
      <c r="Q111" s="941"/>
    </row>
    <row r="112" spans="1:17" ht="14.4" customHeight="1" x14ac:dyDescent="0.3">
      <c r="A112" s="928" t="s">
        <v>6453</v>
      </c>
      <c r="B112" s="930" t="s">
        <v>6454</v>
      </c>
      <c r="C112" s="930" t="s">
        <v>5308</v>
      </c>
      <c r="D112" s="930" t="s">
        <v>6495</v>
      </c>
      <c r="E112" s="930" t="s">
        <v>6496</v>
      </c>
      <c r="F112" s="940">
        <v>1</v>
      </c>
      <c r="G112" s="940">
        <v>19</v>
      </c>
      <c r="H112" s="940">
        <v>1</v>
      </c>
      <c r="I112" s="940">
        <v>19</v>
      </c>
      <c r="J112" s="940">
        <v>1</v>
      </c>
      <c r="K112" s="940">
        <v>19</v>
      </c>
      <c r="L112" s="940">
        <v>1</v>
      </c>
      <c r="M112" s="940">
        <v>19</v>
      </c>
      <c r="N112" s="940">
        <v>2</v>
      </c>
      <c r="O112" s="940">
        <v>38</v>
      </c>
      <c r="P112" s="931">
        <v>2</v>
      </c>
      <c r="Q112" s="941">
        <v>19</v>
      </c>
    </row>
    <row r="113" spans="1:17" ht="14.4" customHeight="1" x14ac:dyDescent="0.3">
      <c r="A113" s="928" t="s">
        <v>6453</v>
      </c>
      <c r="B113" s="930" t="s">
        <v>6454</v>
      </c>
      <c r="C113" s="930" t="s">
        <v>5308</v>
      </c>
      <c r="D113" s="930" t="s">
        <v>6497</v>
      </c>
      <c r="E113" s="930" t="s">
        <v>6498</v>
      </c>
      <c r="F113" s="940">
        <v>2</v>
      </c>
      <c r="G113" s="940">
        <v>2904</v>
      </c>
      <c r="H113" s="940">
        <v>1</v>
      </c>
      <c r="I113" s="940">
        <v>1452</v>
      </c>
      <c r="J113" s="940">
        <v>1</v>
      </c>
      <c r="K113" s="940">
        <v>1455</v>
      </c>
      <c r="L113" s="940">
        <v>0.50103305785123964</v>
      </c>
      <c r="M113" s="940">
        <v>1455</v>
      </c>
      <c r="N113" s="940"/>
      <c r="O113" s="940"/>
      <c r="P113" s="931"/>
      <c r="Q113" s="941"/>
    </row>
    <row r="114" spans="1:17" ht="14.4" customHeight="1" x14ac:dyDescent="0.3">
      <c r="A114" s="928" t="s">
        <v>6453</v>
      </c>
      <c r="B114" s="930" t="s">
        <v>6454</v>
      </c>
      <c r="C114" s="930" t="s">
        <v>5308</v>
      </c>
      <c r="D114" s="930" t="s">
        <v>6499</v>
      </c>
      <c r="E114" s="930" t="s">
        <v>6500</v>
      </c>
      <c r="F114" s="940">
        <v>14</v>
      </c>
      <c r="G114" s="940">
        <v>5474</v>
      </c>
      <c r="H114" s="940">
        <v>1</v>
      </c>
      <c r="I114" s="940">
        <v>391</v>
      </c>
      <c r="J114" s="940">
        <v>13</v>
      </c>
      <c r="K114" s="940">
        <v>5083</v>
      </c>
      <c r="L114" s="940">
        <v>0.9285714285714286</v>
      </c>
      <c r="M114" s="940">
        <v>391</v>
      </c>
      <c r="N114" s="940">
        <v>18</v>
      </c>
      <c r="O114" s="940">
        <v>7056</v>
      </c>
      <c r="P114" s="931">
        <v>1.289002557544757</v>
      </c>
      <c r="Q114" s="941">
        <v>392</v>
      </c>
    </row>
    <row r="115" spans="1:17" ht="14.4" customHeight="1" x14ac:dyDescent="0.3">
      <c r="A115" s="928" t="s">
        <v>6453</v>
      </c>
      <c r="B115" s="930" t="s">
        <v>6454</v>
      </c>
      <c r="C115" s="930" t="s">
        <v>5308</v>
      </c>
      <c r="D115" s="930" t="s">
        <v>6501</v>
      </c>
      <c r="E115" s="930" t="s">
        <v>6502</v>
      </c>
      <c r="F115" s="940"/>
      <c r="G115" s="940"/>
      <c r="H115" s="940"/>
      <c r="I115" s="940"/>
      <c r="J115" s="940"/>
      <c r="K115" s="940"/>
      <c r="L115" s="940"/>
      <c r="M115" s="940"/>
      <c r="N115" s="940">
        <v>1</v>
      </c>
      <c r="O115" s="940">
        <v>313</v>
      </c>
      <c r="P115" s="931"/>
      <c r="Q115" s="941">
        <v>313</v>
      </c>
    </row>
    <row r="116" spans="1:17" ht="14.4" customHeight="1" x14ac:dyDescent="0.3">
      <c r="A116" s="928" t="s">
        <v>6453</v>
      </c>
      <c r="B116" s="930" t="s">
        <v>6454</v>
      </c>
      <c r="C116" s="930" t="s">
        <v>5308</v>
      </c>
      <c r="D116" s="930" t="s">
        <v>6503</v>
      </c>
      <c r="E116" s="930" t="s">
        <v>6504</v>
      </c>
      <c r="F116" s="940">
        <v>19</v>
      </c>
      <c r="G116" s="940">
        <v>16185</v>
      </c>
      <c r="H116" s="940">
        <v>1</v>
      </c>
      <c r="I116" s="940">
        <v>851.84210526315792</v>
      </c>
      <c r="J116" s="940">
        <v>27</v>
      </c>
      <c r="K116" s="940">
        <v>23004</v>
      </c>
      <c r="L116" s="940">
        <v>1.4213160333642261</v>
      </c>
      <c r="M116" s="940">
        <v>852</v>
      </c>
      <c r="N116" s="940">
        <v>22</v>
      </c>
      <c r="O116" s="940">
        <v>18766</v>
      </c>
      <c r="P116" s="931">
        <v>1.1594686438059931</v>
      </c>
      <c r="Q116" s="941">
        <v>853</v>
      </c>
    </row>
    <row r="117" spans="1:17" ht="14.4" customHeight="1" x14ac:dyDescent="0.3">
      <c r="A117" s="928" t="s">
        <v>6453</v>
      </c>
      <c r="B117" s="930" t="s">
        <v>6454</v>
      </c>
      <c r="C117" s="930" t="s">
        <v>5308</v>
      </c>
      <c r="D117" s="930" t="s">
        <v>6505</v>
      </c>
      <c r="E117" s="930" t="s">
        <v>6506</v>
      </c>
      <c r="F117" s="940"/>
      <c r="G117" s="940"/>
      <c r="H117" s="940"/>
      <c r="I117" s="940"/>
      <c r="J117" s="940"/>
      <c r="K117" s="940"/>
      <c r="L117" s="940"/>
      <c r="M117" s="940"/>
      <c r="N117" s="940">
        <v>12</v>
      </c>
      <c r="O117" s="940">
        <v>2244</v>
      </c>
      <c r="P117" s="931"/>
      <c r="Q117" s="941">
        <v>187</v>
      </c>
    </row>
    <row r="118" spans="1:17" ht="14.4" customHeight="1" x14ac:dyDescent="0.3">
      <c r="A118" s="928" t="s">
        <v>6453</v>
      </c>
      <c r="B118" s="930" t="s">
        <v>6454</v>
      </c>
      <c r="C118" s="930" t="s">
        <v>5308</v>
      </c>
      <c r="D118" s="930" t="s">
        <v>6507</v>
      </c>
      <c r="E118" s="930" t="s">
        <v>6508</v>
      </c>
      <c r="F118" s="940"/>
      <c r="G118" s="940"/>
      <c r="H118" s="940"/>
      <c r="I118" s="940"/>
      <c r="J118" s="940"/>
      <c r="K118" s="940"/>
      <c r="L118" s="940"/>
      <c r="M118" s="940"/>
      <c r="N118" s="940">
        <v>1</v>
      </c>
      <c r="O118" s="940">
        <v>168</v>
      </c>
      <c r="P118" s="931"/>
      <c r="Q118" s="941">
        <v>168</v>
      </c>
    </row>
    <row r="119" spans="1:17" ht="14.4" customHeight="1" x14ac:dyDescent="0.3">
      <c r="A119" s="928" t="s">
        <v>6453</v>
      </c>
      <c r="B119" s="930" t="s">
        <v>6454</v>
      </c>
      <c r="C119" s="930" t="s">
        <v>5308</v>
      </c>
      <c r="D119" s="930" t="s">
        <v>6509</v>
      </c>
      <c r="E119" s="930" t="s">
        <v>6510</v>
      </c>
      <c r="F119" s="940">
        <v>1</v>
      </c>
      <c r="G119" s="940">
        <v>166</v>
      </c>
      <c r="H119" s="940">
        <v>1</v>
      </c>
      <c r="I119" s="940">
        <v>166</v>
      </c>
      <c r="J119" s="940">
        <v>1</v>
      </c>
      <c r="K119" s="940">
        <v>166</v>
      </c>
      <c r="L119" s="940">
        <v>1</v>
      </c>
      <c r="M119" s="940">
        <v>166</v>
      </c>
      <c r="N119" s="940">
        <v>1</v>
      </c>
      <c r="O119" s="940">
        <v>167</v>
      </c>
      <c r="P119" s="931">
        <v>1.0060240963855422</v>
      </c>
      <c r="Q119" s="941">
        <v>167</v>
      </c>
    </row>
    <row r="120" spans="1:17" ht="14.4" customHeight="1" x14ac:dyDescent="0.3">
      <c r="A120" s="928" t="s">
        <v>6453</v>
      </c>
      <c r="B120" s="930" t="s">
        <v>6454</v>
      </c>
      <c r="C120" s="930" t="s">
        <v>5308</v>
      </c>
      <c r="D120" s="930" t="s">
        <v>6511</v>
      </c>
      <c r="E120" s="930" t="s">
        <v>6512</v>
      </c>
      <c r="F120" s="940">
        <v>1</v>
      </c>
      <c r="G120" s="940">
        <v>237</v>
      </c>
      <c r="H120" s="940">
        <v>1</v>
      </c>
      <c r="I120" s="940">
        <v>237</v>
      </c>
      <c r="J120" s="940"/>
      <c r="K120" s="940"/>
      <c r="L120" s="940"/>
      <c r="M120" s="940"/>
      <c r="N120" s="940"/>
      <c r="O120" s="940"/>
      <c r="P120" s="931"/>
      <c r="Q120" s="941"/>
    </row>
    <row r="121" spans="1:17" ht="14.4" customHeight="1" x14ac:dyDescent="0.3">
      <c r="A121" s="928" t="s">
        <v>6453</v>
      </c>
      <c r="B121" s="930" t="s">
        <v>6454</v>
      </c>
      <c r="C121" s="930" t="s">
        <v>5308</v>
      </c>
      <c r="D121" s="930" t="s">
        <v>6513</v>
      </c>
      <c r="E121" s="930" t="s">
        <v>6514</v>
      </c>
      <c r="F121" s="940">
        <v>3</v>
      </c>
      <c r="G121" s="940">
        <v>2355</v>
      </c>
      <c r="H121" s="940">
        <v>1</v>
      </c>
      <c r="I121" s="940">
        <v>785</v>
      </c>
      <c r="J121" s="940">
        <v>1</v>
      </c>
      <c r="K121" s="940">
        <v>786</v>
      </c>
      <c r="L121" s="940">
        <v>0.33375796178343947</v>
      </c>
      <c r="M121" s="940">
        <v>786</v>
      </c>
      <c r="N121" s="940">
        <v>8</v>
      </c>
      <c r="O121" s="940">
        <v>6296</v>
      </c>
      <c r="P121" s="931">
        <v>2.673460721868365</v>
      </c>
      <c r="Q121" s="941">
        <v>787</v>
      </c>
    </row>
    <row r="122" spans="1:17" ht="14.4" customHeight="1" x14ac:dyDescent="0.3">
      <c r="A122" s="928" t="s">
        <v>6453</v>
      </c>
      <c r="B122" s="930" t="s">
        <v>6454</v>
      </c>
      <c r="C122" s="930" t="s">
        <v>5308</v>
      </c>
      <c r="D122" s="930" t="s">
        <v>6515</v>
      </c>
      <c r="E122" s="930" t="s">
        <v>6516</v>
      </c>
      <c r="F122" s="940"/>
      <c r="G122" s="940"/>
      <c r="H122" s="940"/>
      <c r="I122" s="940"/>
      <c r="J122" s="940"/>
      <c r="K122" s="940"/>
      <c r="L122" s="940"/>
      <c r="M122" s="940"/>
      <c r="N122" s="940">
        <v>1</v>
      </c>
      <c r="O122" s="940">
        <v>189</v>
      </c>
      <c r="P122" s="931"/>
      <c r="Q122" s="941">
        <v>189</v>
      </c>
    </row>
    <row r="123" spans="1:17" ht="14.4" customHeight="1" x14ac:dyDescent="0.3">
      <c r="A123" s="928" t="s">
        <v>6453</v>
      </c>
      <c r="B123" s="930" t="s">
        <v>6454</v>
      </c>
      <c r="C123" s="930" t="s">
        <v>5308</v>
      </c>
      <c r="D123" s="930" t="s">
        <v>6517</v>
      </c>
      <c r="E123" s="930" t="s">
        <v>6518</v>
      </c>
      <c r="F123" s="940">
        <v>2</v>
      </c>
      <c r="G123" s="940">
        <v>456</v>
      </c>
      <c r="H123" s="940">
        <v>1</v>
      </c>
      <c r="I123" s="940">
        <v>228</v>
      </c>
      <c r="J123" s="940">
        <v>1</v>
      </c>
      <c r="K123" s="940">
        <v>228</v>
      </c>
      <c r="L123" s="940">
        <v>0.5</v>
      </c>
      <c r="M123" s="940">
        <v>228</v>
      </c>
      <c r="N123" s="940">
        <v>4</v>
      </c>
      <c r="O123" s="940">
        <v>916</v>
      </c>
      <c r="P123" s="931">
        <v>2.0087719298245612</v>
      </c>
      <c r="Q123" s="941">
        <v>229</v>
      </c>
    </row>
    <row r="124" spans="1:17" ht="14.4" customHeight="1" x14ac:dyDescent="0.3">
      <c r="A124" s="928" t="s">
        <v>6453</v>
      </c>
      <c r="B124" s="930" t="s">
        <v>6454</v>
      </c>
      <c r="C124" s="930" t="s">
        <v>5308</v>
      </c>
      <c r="D124" s="930" t="s">
        <v>6519</v>
      </c>
      <c r="E124" s="930" t="s">
        <v>6520</v>
      </c>
      <c r="F124" s="940">
        <v>1</v>
      </c>
      <c r="G124" s="940">
        <v>158</v>
      </c>
      <c r="H124" s="940">
        <v>1</v>
      </c>
      <c r="I124" s="940">
        <v>158</v>
      </c>
      <c r="J124" s="940"/>
      <c r="K124" s="940"/>
      <c r="L124" s="940"/>
      <c r="M124" s="940"/>
      <c r="N124" s="940"/>
      <c r="O124" s="940"/>
      <c r="P124" s="931"/>
      <c r="Q124" s="941"/>
    </row>
    <row r="125" spans="1:17" ht="14.4" customHeight="1" x14ac:dyDescent="0.3">
      <c r="A125" s="928" t="s">
        <v>6453</v>
      </c>
      <c r="B125" s="930" t="s">
        <v>6454</v>
      </c>
      <c r="C125" s="930" t="s">
        <v>5308</v>
      </c>
      <c r="D125" s="930" t="s">
        <v>6521</v>
      </c>
      <c r="E125" s="930" t="s">
        <v>6522</v>
      </c>
      <c r="F125" s="940">
        <v>1</v>
      </c>
      <c r="G125" s="940">
        <v>461</v>
      </c>
      <c r="H125" s="940">
        <v>1</v>
      </c>
      <c r="I125" s="940">
        <v>461</v>
      </c>
      <c r="J125" s="940"/>
      <c r="K125" s="940"/>
      <c r="L125" s="940"/>
      <c r="M125" s="940"/>
      <c r="N125" s="940">
        <v>1</v>
      </c>
      <c r="O125" s="940">
        <v>462</v>
      </c>
      <c r="P125" s="931">
        <v>1.0021691973969631</v>
      </c>
      <c r="Q125" s="941">
        <v>462</v>
      </c>
    </row>
    <row r="126" spans="1:17" ht="14.4" customHeight="1" x14ac:dyDescent="0.3">
      <c r="A126" s="928" t="s">
        <v>6453</v>
      </c>
      <c r="B126" s="930" t="s">
        <v>6454</v>
      </c>
      <c r="C126" s="930" t="s">
        <v>5308</v>
      </c>
      <c r="D126" s="930" t="s">
        <v>6523</v>
      </c>
      <c r="E126" s="930" t="s">
        <v>6524</v>
      </c>
      <c r="F126" s="940">
        <v>1</v>
      </c>
      <c r="G126" s="940">
        <v>561</v>
      </c>
      <c r="H126" s="940">
        <v>1</v>
      </c>
      <c r="I126" s="940">
        <v>561</v>
      </c>
      <c r="J126" s="940">
        <v>1</v>
      </c>
      <c r="K126" s="940">
        <v>561</v>
      </c>
      <c r="L126" s="940">
        <v>1</v>
      </c>
      <c r="M126" s="940">
        <v>561</v>
      </c>
      <c r="N126" s="940">
        <v>2</v>
      </c>
      <c r="O126" s="940">
        <v>1124</v>
      </c>
      <c r="P126" s="931">
        <v>2.0035650623885917</v>
      </c>
      <c r="Q126" s="941">
        <v>562</v>
      </c>
    </row>
    <row r="127" spans="1:17" ht="14.4" customHeight="1" x14ac:dyDescent="0.3">
      <c r="A127" s="928" t="s">
        <v>6453</v>
      </c>
      <c r="B127" s="930" t="s">
        <v>6454</v>
      </c>
      <c r="C127" s="930" t="s">
        <v>5308</v>
      </c>
      <c r="D127" s="930" t="s">
        <v>6525</v>
      </c>
      <c r="E127" s="930" t="s">
        <v>6526</v>
      </c>
      <c r="F127" s="940">
        <v>2</v>
      </c>
      <c r="G127" s="940">
        <v>341</v>
      </c>
      <c r="H127" s="940">
        <v>1</v>
      </c>
      <c r="I127" s="940">
        <v>170.5</v>
      </c>
      <c r="J127" s="940"/>
      <c r="K127" s="940"/>
      <c r="L127" s="940"/>
      <c r="M127" s="940"/>
      <c r="N127" s="940"/>
      <c r="O127" s="940"/>
      <c r="P127" s="931"/>
      <c r="Q127" s="941"/>
    </row>
    <row r="128" spans="1:17" ht="14.4" customHeight="1" x14ac:dyDescent="0.3">
      <c r="A128" s="928" t="s">
        <v>6453</v>
      </c>
      <c r="B128" s="930" t="s">
        <v>6454</v>
      </c>
      <c r="C128" s="930" t="s">
        <v>5308</v>
      </c>
      <c r="D128" s="930" t="s">
        <v>6527</v>
      </c>
      <c r="E128" s="930" t="s">
        <v>6528</v>
      </c>
      <c r="F128" s="940">
        <v>5</v>
      </c>
      <c r="G128" s="940">
        <v>889</v>
      </c>
      <c r="H128" s="940">
        <v>1</v>
      </c>
      <c r="I128" s="940">
        <v>177.8</v>
      </c>
      <c r="J128" s="940">
        <v>1</v>
      </c>
      <c r="K128" s="940">
        <v>178</v>
      </c>
      <c r="L128" s="940">
        <v>0.20022497187851518</v>
      </c>
      <c r="M128" s="940">
        <v>178</v>
      </c>
      <c r="N128" s="940">
        <v>11</v>
      </c>
      <c r="O128" s="940">
        <v>1969</v>
      </c>
      <c r="P128" s="931">
        <v>2.2148481439820022</v>
      </c>
      <c r="Q128" s="941">
        <v>179</v>
      </c>
    </row>
    <row r="129" spans="1:17" ht="14.4" customHeight="1" x14ac:dyDescent="0.3">
      <c r="A129" s="928" t="s">
        <v>6453</v>
      </c>
      <c r="B129" s="930" t="s">
        <v>6454</v>
      </c>
      <c r="C129" s="930" t="s">
        <v>5308</v>
      </c>
      <c r="D129" s="930" t="s">
        <v>6529</v>
      </c>
      <c r="E129" s="930" t="s">
        <v>6530</v>
      </c>
      <c r="F129" s="940"/>
      <c r="G129" s="940"/>
      <c r="H129" s="940"/>
      <c r="I129" s="940"/>
      <c r="J129" s="940"/>
      <c r="K129" s="940"/>
      <c r="L129" s="940"/>
      <c r="M129" s="940"/>
      <c r="N129" s="940">
        <v>1</v>
      </c>
      <c r="O129" s="940">
        <v>941</v>
      </c>
      <c r="P129" s="931"/>
      <c r="Q129" s="941">
        <v>941</v>
      </c>
    </row>
    <row r="130" spans="1:17" ht="14.4" customHeight="1" x14ac:dyDescent="0.3">
      <c r="A130" s="928" t="s">
        <v>6453</v>
      </c>
      <c r="B130" s="930" t="s">
        <v>6454</v>
      </c>
      <c r="C130" s="930" t="s">
        <v>5308</v>
      </c>
      <c r="D130" s="930" t="s">
        <v>6531</v>
      </c>
      <c r="E130" s="930" t="s">
        <v>6532</v>
      </c>
      <c r="F130" s="940">
        <v>3</v>
      </c>
      <c r="G130" s="940">
        <v>929</v>
      </c>
      <c r="H130" s="940">
        <v>1</v>
      </c>
      <c r="I130" s="940">
        <v>309.66666666666669</v>
      </c>
      <c r="J130" s="940"/>
      <c r="K130" s="940"/>
      <c r="L130" s="940"/>
      <c r="M130" s="940"/>
      <c r="N130" s="940">
        <v>7</v>
      </c>
      <c r="O130" s="940">
        <v>2177</v>
      </c>
      <c r="P130" s="931">
        <v>2.3433799784714746</v>
      </c>
      <c r="Q130" s="941">
        <v>311</v>
      </c>
    </row>
    <row r="131" spans="1:17" ht="14.4" customHeight="1" x14ac:dyDescent="0.3">
      <c r="A131" s="928" t="s">
        <v>6453</v>
      </c>
      <c r="B131" s="930" t="s">
        <v>6454</v>
      </c>
      <c r="C131" s="930" t="s">
        <v>5308</v>
      </c>
      <c r="D131" s="930" t="s">
        <v>6533</v>
      </c>
      <c r="E131" s="930" t="s">
        <v>6534</v>
      </c>
      <c r="F131" s="940">
        <v>1003</v>
      </c>
      <c r="G131" s="940">
        <v>29893</v>
      </c>
      <c r="H131" s="940">
        <v>1</v>
      </c>
      <c r="I131" s="940">
        <v>29.803589232303089</v>
      </c>
      <c r="J131" s="940">
        <v>1219</v>
      </c>
      <c r="K131" s="940">
        <v>36570</v>
      </c>
      <c r="L131" s="940">
        <v>1.2233633292075068</v>
      </c>
      <c r="M131" s="940">
        <v>30</v>
      </c>
      <c r="N131" s="940">
        <v>1082</v>
      </c>
      <c r="O131" s="940">
        <v>32460</v>
      </c>
      <c r="P131" s="931">
        <v>1.0858729468437427</v>
      </c>
      <c r="Q131" s="941">
        <v>30</v>
      </c>
    </row>
    <row r="132" spans="1:17" ht="14.4" customHeight="1" x14ac:dyDescent="0.3">
      <c r="A132" s="928" t="s">
        <v>6453</v>
      </c>
      <c r="B132" s="930" t="s">
        <v>6454</v>
      </c>
      <c r="C132" s="930" t="s">
        <v>5308</v>
      </c>
      <c r="D132" s="930" t="s">
        <v>6535</v>
      </c>
      <c r="E132" s="930" t="s">
        <v>6536</v>
      </c>
      <c r="F132" s="940">
        <v>2</v>
      </c>
      <c r="G132" s="940">
        <v>100</v>
      </c>
      <c r="H132" s="940">
        <v>1</v>
      </c>
      <c r="I132" s="940">
        <v>50</v>
      </c>
      <c r="J132" s="940">
        <v>2</v>
      </c>
      <c r="K132" s="940">
        <v>100</v>
      </c>
      <c r="L132" s="940">
        <v>1</v>
      </c>
      <c r="M132" s="940">
        <v>50</v>
      </c>
      <c r="N132" s="940">
        <v>4</v>
      </c>
      <c r="O132" s="940">
        <v>200</v>
      </c>
      <c r="P132" s="931">
        <v>2</v>
      </c>
      <c r="Q132" s="941">
        <v>50</v>
      </c>
    </row>
    <row r="133" spans="1:17" ht="14.4" customHeight="1" x14ac:dyDescent="0.3">
      <c r="A133" s="928" t="s">
        <v>6453</v>
      </c>
      <c r="B133" s="930" t="s">
        <v>6454</v>
      </c>
      <c r="C133" s="930" t="s">
        <v>5308</v>
      </c>
      <c r="D133" s="930" t="s">
        <v>6537</v>
      </c>
      <c r="E133" s="930" t="s">
        <v>6538</v>
      </c>
      <c r="F133" s="940">
        <v>88</v>
      </c>
      <c r="G133" s="940">
        <v>1056</v>
      </c>
      <c r="H133" s="940">
        <v>1</v>
      </c>
      <c r="I133" s="940">
        <v>12</v>
      </c>
      <c r="J133" s="940">
        <v>106</v>
      </c>
      <c r="K133" s="940">
        <v>1272</v>
      </c>
      <c r="L133" s="940">
        <v>1.2045454545454546</v>
      </c>
      <c r="M133" s="940">
        <v>12</v>
      </c>
      <c r="N133" s="940">
        <v>87</v>
      </c>
      <c r="O133" s="940">
        <v>1044</v>
      </c>
      <c r="P133" s="931">
        <v>0.98863636363636365</v>
      </c>
      <c r="Q133" s="941">
        <v>12</v>
      </c>
    </row>
    <row r="134" spans="1:17" ht="14.4" customHeight="1" x14ac:dyDescent="0.3">
      <c r="A134" s="928" t="s">
        <v>6453</v>
      </c>
      <c r="B134" s="930" t="s">
        <v>6454</v>
      </c>
      <c r="C134" s="930" t="s">
        <v>5308</v>
      </c>
      <c r="D134" s="930" t="s">
        <v>6539</v>
      </c>
      <c r="E134" s="930" t="s">
        <v>6540</v>
      </c>
      <c r="F134" s="940">
        <v>5</v>
      </c>
      <c r="G134" s="940">
        <v>909</v>
      </c>
      <c r="H134" s="940">
        <v>1</v>
      </c>
      <c r="I134" s="940">
        <v>181.8</v>
      </c>
      <c r="J134" s="940"/>
      <c r="K134" s="940"/>
      <c r="L134" s="940"/>
      <c r="M134" s="940"/>
      <c r="N134" s="940">
        <v>1</v>
      </c>
      <c r="O134" s="940">
        <v>183</v>
      </c>
      <c r="P134" s="931">
        <v>0.20132013201320131</v>
      </c>
      <c r="Q134" s="941">
        <v>183</v>
      </c>
    </row>
    <row r="135" spans="1:17" ht="14.4" customHeight="1" x14ac:dyDescent="0.3">
      <c r="A135" s="928" t="s">
        <v>6453</v>
      </c>
      <c r="B135" s="930" t="s">
        <v>6454</v>
      </c>
      <c r="C135" s="930" t="s">
        <v>5308</v>
      </c>
      <c r="D135" s="930" t="s">
        <v>6541</v>
      </c>
      <c r="E135" s="930" t="s">
        <v>6542</v>
      </c>
      <c r="F135" s="940">
        <v>133</v>
      </c>
      <c r="G135" s="940">
        <v>9532</v>
      </c>
      <c r="H135" s="940">
        <v>1</v>
      </c>
      <c r="I135" s="940">
        <v>71.669172932330824</v>
      </c>
      <c r="J135" s="940">
        <v>110</v>
      </c>
      <c r="K135" s="940">
        <v>7920</v>
      </c>
      <c r="L135" s="940">
        <v>0.83088543852287033</v>
      </c>
      <c r="M135" s="940">
        <v>72</v>
      </c>
      <c r="N135" s="940">
        <v>87</v>
      </c>
      <c r="O135" s="940">
        <v>6351</v>
      </c>
      <c r="P135" s="931">
        <v>0.66628199748216532</v>
      </c>
      <c r="Q135" s="941">
        <v>73</v>
      </c>
    </row>
    <row r="136" spans="1:17" ht="14.4" customHeight="1" x14ac:dyDescent="0.3">
      <c r="A136" s="928" t="s">
        <v>6453</v>
      </c>
      <c r="B136" s="930" t="s">
        <v>6454</v>
      </c>
      <c r="C136" s="930" t="s">
        <v>5308</v>
      </c>
      <c r="D136" s="930" t="s">
        <v>6543</v>
      </c>
      <c r="E136" s="930" t="s">
        <v>6544</v>
      </c>
      <c r="F136" s="940">
        <v>4</v>
      </c>
      <c r="G136" s="940">
        <v>732</v>
      </c>
      <c r="H136" s="940">
        <v>1</v>
      </c>
      <c r="I136" s="940">
        <v>183</v>
      </c>
      <c r="J136" s="940"/>
      <c r="K136" s="940"/>
      <c r="L136" s="940"/>
      <c r="M136" s="940"/>
      <c r="N136" s="940">
        <v>1</v>
      </c>
      <c r="O136" s="940">
        <v>184</v>
      </c>
      <c r="P136" s="931">
        <v>0.25136612021857924</v>
      </c>
      <c r="Q136" s="941">
        <v>184</v>
      </c>
    </row>
    <row r="137" spans="1:17" ht="14.4" customHeight="1" x14ac:dyDescent="0.3">
      <c r="A137" s="928" t="s">
        <v>6453</v>
      </c>
      <c r="B137" s="930" t="s">
        <v>6454</v>
      </c>
      <c r="C137" s="930" t="s">
        <v>5308</v>
      </c>
      <c r="D137" s="930" t="s">
        <v>6376</v>
      </c>
      <c r="E137" s="930" t="s">
        <v>6377</v>
      </c>
      <c r="F137" s="940">
        <v>2</v>
      </c>
      <c r="G137" s="940">
        <v>2490</v>
      </c>
      <c r="H137" s="940">
        <v>1</v>
      </c>
      <c r="I137" s="940">
        <v>1245</v>
      </c>
      <c r="J137" s="940">
        <v>1</v>
      </c>
      <c r="K137" s="940">
        <v>1268</v>
      </c>
      <c r="L137" s="940">
        <v>0.50923694779116468</v>
      </c>
      <c r="M137" s="940">
        <v>1268</v>
      </c>
      <c r="N137" s="940"/>
      <c r="O137" s="940"/>
      <c r="P137" s="931"/>
      <c r="Q137" s="941"/>
    </row>
    <row r="138" spans="1:17" ht="14.4" customHeight="1" x14ac:dyDescent="0.3">
      <c r="A138" s="928" t="s">
        <v>6453</v>
      </c>
      <c r="B138" s="930" t="s">
        <v>6454</v>
      </c>
      <c r="C138" s="930" t="s">
        <v>5308</v>
      </c>
      <c r="D138" s="930" t="s">
        <v>6545</v>
      </c>
      <c r="E138" s="930" t="s">
        <v>6546</v>
      </c>
      <c r="F138" s="940">
        <v>1323</v>
      </c>
      <c r="G138" s="940">
        <v>195514</v>
      </c>
      <c r="H138" s="940">
        <v>1</v>
      </c>
      <c r="I138" s="940">
        <v>147.78080120937264</v>
      </c>
      <c r="J138" s="940">
        <v>1598</v>
      </c>
      <c r="K138" s="940">
        <v>236504</v>
      </c>
      <c r="L138" s="940">
        <v>1.2096525057029164</v>
      </c>
      <c r="M138" s="940">
        <v>148</v>
      </c>
      <c r="N138" s="940">
        <v>1301</v>
      </c>
      <c r="O138" s="940">
        <v>193849</v>
      </c>
      <c r="P138" s="931">
        <v>0.9914839858015283</v>
      </c>
      <c r="Q138" s="941">
        <v>149</v>
      </c>
    </row>
    <row r="139" spans="1:17" ht="14.4" customHeight="1" x14ac:dyDescent="0.3">
      <c r="A139" s="928" t="s">
        <v>6453</v>
      </c>
      <c r="B139" s="930" t="s">
        <v>6454</v>
      </c>
      <c r="C139" s="930" t="s">
        <v>5308</v>
      </c>
      <c r="D139" s="930" t="s">
        <v>6547</v>
      </c>
      <c r="E139" s="930" t="s">
        <v>6548</v>
      </c>
      <c r="F139" s="940">
        <v>1094</v>
      </c>
      <c r="G139" s="940">
        <v>32605</v>
      </c>
      <c r="H139" s="940">
        <v>1</v>
      </c>
      <c r="I139" s="940">
        <v>29.80347349177331</v>
      </c>
      <c r="J139" s="940">
        <v>1312</v>
      </c>
      <c r="K139" s="940">
        <v>39360</v>
      </c>
      <c r="L139" s="940">
        <v>1.2071768133721821</v>
      </c>
      <c r="M139" s="940">
        <v>30</v>
      </c>
      <c r="N139" s="940">
        <v>1176</v>
      </c>
      <c r="O139" s="940">
        <v>35280</v>
      </c>
      <c r="P139" s="931">
        <v>1.0820426314982365</v>
      </c>
      <c r="Q139" s="941">
        <v>30</v>
      </c>
    </row>
    <row r="140" spans="1:17" ht="14.4" customHeight="1" x14ac:dyDescent="0.3">
      <c r="A140" s="928" t="s">
        <v>6453</v>
      </c>
      <c r="B140" s="930" t="s">
        <v>6454</v>
      </c>
      <c r="C140" s="930" t="s">
        <v>5308</v>
      </c>
      <c r="D140" s="930" t="s">
        <v>6549</v>
      </c>
      <c r="E140" s="930" t="s">
        <v>6550</v>
      </c>
      <c r="F140" s="940">
        <v>282</v>
      </c>
      <c r="G140" s="940">
        <v>8742</v>
      </c>
      <c r="H140" s="940">
        <v>1</v>
      </c>
      <c r="I140" s="940">
        <v>31</v>
      </c>
      <c r="J140" s="940">
        <v>346</v>
      </c>
      <c r="K140" s="940">
        <v>10726</v>
      </c>
      <c r="L140" s="940">
        <v>1.2269503546099292</v>
      </c>
      <c r="M140" s="940">
        <v>31</v>
      </c>
      <c r="N140" s="940">
        <v>263</v>
      </c>
      <c r="O140" s="940">
        <v>8153</v>
      </c>
      <c r="P140" s="931">
        <v>0.93262411347517726</v>
      </c>
      <c r="Q140" s="941">
        <v>31</v>
      </c>
    </row>
    <row r="141" spans="1:17" ht="14.4" customHeight="1" x14ac:dyDescent="0.3">
      <c r="A141" s="928" t="s">
        <v>6453</v>
      </c>
      <c r="B141" s="930" t="s">
        <v>6454</v>
      </c>
      <c r="C141" s="930" t="s">
        <v>5308</v>
      </c>
      <c r="D141" s="930" t="s">
        <v>6551</v>
      </c>
      <c r="E141" s="930" t="s">
        <v>6552</v>
      </c>
      <c r="F141" s="940">
        <v>359</v>
      </c>
      <c r="G141" s="940">
        <v>9693</v>
      </c>
      <c r="H141" s="940">
        <v>1</v>
      </c>
      <c r="I141" s="940">
        <v>27</v>
      </c>
      <c r="J141" s="940">
        <v>426</v>
      </c>
      <c r="K141" s="940">
        <v>11502</v>
      </c>
      <c r="L141" s="940">
        <v>1.1866295264623956</v>
      </c>
      <c r="M141" s="940">
        <v>27</v>
      </c>
      <c r="N141" s="940">
        <v>361</v>
      </c>
      <c r="O141" s="940">
        <v>9747</v>
      </c>
      <c r="P141" s="931">
        <v>1.0055710306406684</v>
      </c>
      <c r="Q141" s="941">
        <v>27</v>
      </c>
    </row>
    <row r="142" spans="1:17" ht="14.4" customHeight="1" x14ac:dyDescent="0.3">
      <c r="A142" s="928" t="s">
        <v>6453</v>
      </c>
      <c r="B142" s="930" t="s">
        <v>6454</v>
      </c>
      <c r="C142" s="930" t="s">
        <v>5308</v>
      </c>
      <c r="D142" s="930" t="s">
        <v>6553</v>
      </c>
      <c r="E142" s="930" t="s">
        <v>6554</v>
      </c>
      <c r="F142" s="940">
        <v>45</v>
      </c>
      <c r="G142" s="940">
        <v>11451</v>
      </c>
      <c r="H142" s="940">
        <v>1</v>
      </c>
      <c r="I142" s="940">
        <v>254.46666666666667</v>
      </c>
      <c r="J142" s="940">
        <v>56</v>
      </c>
      <c r="K142" s="940">
        <v>14280</v>
      </c>
      <c r="L142" s="940">
        <v>1.2470526591564055</v>
      </c>
      <c r="M142" s="940">
        <v>255</v>
      </c>
      <c r="N142" s="940">
        <v>99</v>
      </c>
      <c r="O142" s="940">
        <v>25344</v>
      </c>
      <c r="P142" s="931">
        <v>2.2132564841498561</v>
      </c>
      <c r="Q142" s="941">
        <v>256</v>
      </c>
    </row>
    <row r="143" spans="1:17" ht="14.4" customHeight="1" x14ac:dyDescent="0.3">
      <c r="A143" s="928" t="s">
        <v>6453</v>
      </c>
      <c r="B143" s="930" t="s">
        <v>6454</v>
      </c>
      <c r="C143" s="930" t="s">
        <v>5308</v>
      </c>
      <c r="D143" s="930" t="s">
        <v>6555</v>
      </c>
      <c r="E143" s="930" t="s">
        <v>6556</v>
      </c>
      <c r="F143" s="940">
        <v>2</v>
      </c>
      <c r="G143" s="940">
        <v>323</v>
      </c>
      <c r="H143" s="940">
        <v>1</v>
      </c>
      <c r="I143" s="940">
        <v>161.5</v>
      </c>
      <c r="J143" s="940"/>
      <c r="K143" s="940"/>
      <c r="L143" s="940"/>
      <c r="M143" s="940"/>
      <c r="N143" s="940"/>
      <c r="O143" s="940"/>
      <c r="P143" s="931"/>
      <c r="Q143" s="941"/>
    </row>
    <row r="144" spans="1:17" ht="14.4" customHeight="1" x14ac:dyDescent="0.3">
      <c r="A144" s="928" t="s">
        <v>6453</v>
      </c>
      <c r="B144" s="930" t="s">
        <v>6454</v>
      </c>
      <c r="C144" s="930" t="s">
        <v>5308</v>
      </c>
      <c r="D144" s="930" t="s">
        <v>6557</v>
      </c>
      <c r="E144" s="930" t="s">
        <v>6558</v>
      </c>
      <c r="F144" s="940">
        <v>6</v>
      </c>
      <c r="G144" s="940">
        <v>132</v>
      </c>
      <c r="H144" s="940">
        <v>1</v>
      </c>
      <c r="I144" s="940">
        <v>22</v>
      </c>
      <c r="J144" s="940">
        <v>5</v>
      </c>
      <c r="K144" s="940">
        <v>110</v>
      </c>
      <c r="L144" s="940">
        <v>0.83333333333333337</v>
      </c>
      <c r="M144" s="940">
        <v>22</v>
      </c>
      <c r="N144" s="940">
        <v>3</v>
      </c>
      <c r="O144" s="940">
        <v>66</v>
      </c>
      <c r="P144" s="931">
        <v>0.5</v>
      </c>
      <c r="Q144" s="941">
        <v>22</v>
      </c>
    </row>
    <row r="145" spans="1:17" ht="14.4" customHeight="1" x14ac:dyDescent="0.3">
      <c r="A145" s="928" t="s">
        <v>6453</v>
      </c>
      <c r="B145" s="930" t="s">
        <v>6454</v>
      </c>
      <c r="C145" s="930" t="s">
        <v>5308</v>
      </c>
      <c r="D145" s="930" t="s">
        <v>6559</v>
      </c>
      <c r="E145" s="930" t="s">
        <v>6560</v>
      </c>
      <c r="F145" s="940">
        <v>976</v>
      </c>
      <c r="G145" s="940">
        <v>24400</v>
      </c>
      <c r="H145" s="940">
        <v>1</v>
      </c>
      <c r="I145" s="940">
        <v>25</v>
      </c>
      <c r="J145" s="940">
        <v>1191</v>
      </c>
      <c r="K145" s="940">
        <v>29775</v>
      </c>
      <c r="L145" s="940">
        <v>1.2202868852459017</v>
      </c>
      <c r="M145" s="940">
        <v>25</v>
      </c>
      <c r="N145" s="940">
        <v>1032</v>
      </c>
      <c r="O145" s="940">
        <v>25800</v>
      </c>
      <c r="P145" s="931">
        <v>1.0573770491803278</v>
      </c>
      <c r="Q145" s="941">
        <v>25</v>
      </c>
    </row>
    <row r="146" spans="1:17" ht="14.4" customHeight="1" x14ac:dyDescent="0.3">
      <c r="A146" s="928" t="s">
        <v>6453</v>
      </c>
      <c r="B146" s="930" t="s">
        <v>6454</v>
      </c>
      <c r="C146" s="930" t="s">
        <v>5308</v>
      </c>
      <c r="D146" s="930" t="s">
        <v>6561</v>
      </c>
      <c r="E146" s="930" t="s">
        <v>6562</v>
      </c>
      <c r="F146" s="940">
        <v>19</v>
      </c>
      <c r="G146" s="940">
        <v>627</v>
      </c>
      <c r="H146" s="940">
        <v>1</v>
      </c>
      <c r="I146" s="940">
        <v>33</v>
      </c>
      <c r="J146" s="940">
        <v>14</v>
      </c>
      <c r="K146" s="940">
        <v>462</v>
      </c>
      <c r="L146" s="940">
        <v>0.73684210526315785</v>
      </c>
      <c r="M146" s="940">
        <v>33</v>
      </c>
      <c r="N146" s="940">
        <v>18</v>
      </c>
      <c r="O146" s="940">
        <v>594</v>
      </c>
      <c r="P146" s="931">
        <v>0.94736842105263153</v>
      </c>
      <c r="Q146" s="941">
        <v>33</v>
      </c>
    </row>
    <row r="147" spans="1:17" ht="14.4" customHeight="1" x14ac:dyDescent="0.3">
      <c r="A147" s="928" t="s">
        <v>6453</v>
      </c>
      <c r="B147" s="930" t="s">
        <v>6454</v>
      </c>
      <c r="C147" s="930" t="s">
        <v>5308</v>
      </c>
      <c r="D147" s="930" t="s">
        <v>6563</v>
      </c>
      <c r="E147" s="930" t="s">
        <v>6564</v>
      </c>
      <c r="F147" s="940">
        <v>1</v>
      </c>
      <c r="G147" s="940">
        <v>30</v>
      </c>
      <c r="H147" s="940">
        <v>1</v>
      </c>
      <c r="I147" s="940">
        <v>30</v>
      </c>
      <c r="J147" s="940"/>
      <c r="K147" s="940"/>
      <c r="L147" s="940"/>
      <c r="M147" s="940"/>
      <c r="N147" s="940"/>
      <c r="O147" s="940"/>
      <c r="P147" s="931"/>
      <c r="Q147" s="941"/>
    </row>
    <row r="148" spans="1:17" ht="14.4" customHeight="1" x14ac:dyDescent="0.3">
      <c r="A148" s="928" t="s">
        <v>6453</v>
      </c>
      <c r="B148" s="930" t="s">
        <v>6454</v>
      </c>
      <c r="C148" s="930" t="s">
        <v>5308</v>
      </c>
      <c r="D148" s="930" t="s">
        <v>6565</v>
      </c>
      <c r="E148" s="930" t="s">
        <v>6566</v>
      </c>
      <c r="F148" s="940">
        <v>1</v>
      </c>
      <c r="G148" s="940">
        <v>204</v>
      </c>
      <c r="H148" s="940">
        <v>1</v>
      </c>
      <c r="I148" s="940">
        <v>204</v>
      </c>
      <c r="J148" s="940"/>
      <c r="K148" s="940"/>
      <c r="L148" s="940"/>
      <c r="M148" s="940"/>
      <c r="N148" s="940">
        <v>2</v>
      </c>
      <c r="O148" s="940">
        <v>410</v>
      </c>
      <c r="P148" s="931">
        <v>2.0098039215686274</v>
      </c>
      <c r="Q148" s="941">
        <v>205</v>
      </c>
    </row>
    <row r="149" spans="1:17" ht="14.4" customHeight="1" x14ac:dyDescent="0.3">
      <c r="A149" s="928" t="s">
        <v>6453</v>
      </c>
      <c r="B149" s="930" t="s">
        <v>6454</v>
      </c>
      <c r="C149" s="930" t="s">
        <v>5308</v>
      </c>
      <c r="D149" s="930" t="s">
        <v>6567</v>
      </c>
      <c r="E149" s="930" t="s">
        <v>6568</v>
      </c>
      <c r="F149" s="940">
        <v>5</v>
      </c>
      <c r="G149" s="940">
        <v>130</v>
      </c>
      <c r="H149" s="940">
        <v>1</v>
      </c>
      <c r="I149" s="940">
        <v>26</v>
      </c>
      <c r="J149" s="940">
        <v>3</v>
      </c>
      <c r="K149" s="940">
        <v>78</v>
      </c>
      <c r="L149" s="940">
        <v>0.6</v>
      </c>
      <c r="M149" s="940">
        <v>26</v>
      </c>
      <c r="N149" s="940">
        <v>16</v>
      </c>
      <c r="O149" s="940">
        <v>416</v>
      </c>
      <c r="P149" s="931">
        <v>3.2</v>
      </c>
      <c r="Q149" s="941">
        <v>26</v>
      </c>
    </row>
    <row r="150" spans="1:17" ht="14.4" customHeight="1" x14ac:dyDescent="0.3">
      <c r="A150" s="928" t="s">
        <v>6453</v>
      </c>
      <c r="B150" s="930" t="s">
        <v>6454</v>
      </c>
      <c r="C150" s="930" t="s">
        <v>5308</v>
      </c>
      <c r="D150" s="930" t="s">
        <v>6569</v>
      </c>
      <c r="E150" s="930" t="s">
        <v>6570</v>
      </c>
      <c r="F150" s="940">
        <v>138</v>
      </c>
      <c r="G150" s="940">
        <v>11592</v>
      </c>
      <c r="H150" s="940">
        <v>1</v>
      </c>
      <c r="I150" s="940">
        <v>84</v>
      </c>
      <c r="J150" s="940">
        <v>139</v>
      </c>
      <c r="K150" s="940">
        <v>11676</v>
      </c>
      <c r="L150" s="940">
        <v>1.0072463768115942</v>
      </c>
      <c r="M150" s="940">
        <v>84</v>
      </c>
      <c r="N150" s="940">
        <v>119</v>
      </c>
      <c r="O150" s="940">
        <v>9996</v>
      </c>
      <c r="P150" s="931">
        <v>0.8623188405797102</v>
      </c>
      <c r="Q150" s="941">
        <v>84</v>
      </c>
    </row>
    <row r="151" spans="1:17" ht="14.4" customHeight="1" x14ac:dyDescent="0.3">
      <c r="A151" s="928" t="s">
        <v>6453</v>
      </c>
      <c r="B151" s="930" t="s">
        <v>6454</v>
      </c>
      <c r="C151" s="930" t="s">
        <v>5308</v>
      </c>
      <c r="D151" s="930" t="s">
        <v>6571</v>
      </c>
      <c r="E151" s="930" t="s">
        <v>6572</v>
      </c>
      <c r="F151" s="940">
        <v>6</v>
      </c>
      <c r="G151" s="940">
        <v>1049</v>
      </c>
      <c r="H151" s="940">
        <v>1</v>
      </c>
      <c r="I151" s="940">
        <v>174.83333333333334</v>
      </c>
      <c r="J151" s="940">
        <v>4</v>
      </c>
      <c r="K151" s="940">
        <v>700</v>
      </c>
      <c r="L151" s="940">
        <v>0.66730219256434697</v>
      </c>
      <c r="M151" s="940">
        <v>175</v>
      </c>
      <c r="N151" s="940">
        <v>5</v>
      </c>
      <c r="O151" s="940">
        <v>880</v>
      </c>
      <c r="P151" s="931">
        <v>0.83889418493803625</v>
      </c>
      <c r="Q151" s="941">
        <v>176</v>
      </c>
    </row>
    <row r="152" spans="1:17" ht="14.4" customHeight="1" x14ac:dyDescent="0.3">
      <c r="A152" s="928" t="s">
        <v>6453</v>
      </c>
      <c r="B152" s="930" t="s">
        <v>6454</v>
      </c>
      <c r="C152" s="930" t="s">
        <v>5308</v>
      </c>
      <c r="D152" s="930" t="s">
        <v>6573</v>
      </c>
      <c r="E152" s="930" t="s">
        <v>6574</v>
      </c>
      <c r="F152" s="940">
        <v>1</v>
      </c>
      <c r="G152" s="940">
        <v>252</v>
      </c>
      <c r="H152" s="940">
        <v>1</v>
      </c>
      <c r="I152" s="940">
        <v>252</v>
      </c>
      <c r="J152" s="940">
        <v>1</v>
      </c>
      <c r="K152" s="940">
        <v>252</v>
      </c>
      <c r="L152" s="940">
        <v>1</v>
      </c>
      <c r="M152" s="940">
        <v>252</v>
      </c>
      <c r="N152" s="940">
        <v>4</v>
      </c>
      <c r="O152" s="940">
        <v>1012</v>
      </c>
      <c r="P152" s="931">
        <v>4.0158730158730158</v>
      </c>
      <c r="Q152" s="941">
        <v>253</v>
      </c>
    </row>
    <row r="153" spans="1:17" ht="14.4" customHeight="1" x14ac:dyDescent="0.3">
      <c r="A153" s="928" t="s">
        <v>6453</v>
      </c>
      <c r="B153" s="930" t="s">
        <v>6454</v>
      </c>
      <c r="C153" s="930" t="s">
        <v>5308</v>
      </c>
      <c r="D153" s="930" t="s">
        <v>6575</v>
      </c>
      <c r="E153" s="930" t="s">
        <v>6576</v>
      </c>
      <c r="F153" s="940">
        <v>54</v>
      </c>
      <c r="G153" s="940">
        <v>810</v>
      </c>
      <c r="H153" s="940">
        <v>1</v>
      </c>
      <c r="I153" s="940">
        <v>15</v>
      </c>
      <c r="J153" s="940">
        <v>42</v>
      </c>
      <c r="K153" s="940">
        <v>630</v>
      </c>
      <c r="L153" s="940">
        <v>0.77777777777777779</v>
      </c>
      <c r="M153" s="940">
        <v>15</v>
      </c>
      <c r="N153" s="940">
        <v>37</v>
      </c>
      <c r="O153" s="940">
        <v>555</v>
      </c>
      <c r="P153" s="931">
        <v>0.68518518518518523</v>
      </c>
      <c r="Q153" s="941">
        <v>15</v>
      </c>
    </row>
    <row r="154" spans="1:17" ht="14.4" customHeight="1" x14ac:dyDescent="0.3">
      <c r="A154" s="928" t="s">
        <v>6453</v>
      </c>
      <c r="B154" s="930" t="s">
        <v>6454</v>
      </c>
      <c r="C154" s="930" t="s">
        <v>5308</v>
      </c>
      <c r="D154" s="930" t="s">
        <v>6577</v>
      </c>
      <c r="E154" s="930" t="s">
        <v>6578</v>
      </c>
      <c r="F154" s="940">
        <v>37</v>
      </c>
      <c r="G154" s="940">
        <v>851</v>
      </c>
      <c r="H154" s="940">
        <v>1</v>
      </c>
      <c r="I154" s="940">
        <v>23</v>
      </c>
      <c r="J154" s="940">
        <v>21</v>
      </c>
      <c r="K154" s="940">
        <v>483</v>
      </c>
      <c r="L154" s="940">
        <v>0.56756756756756754</v>
      </c>
      <c r="M154" s="940">
        <v>23</v>
      </c>
      <c r="N154" s="940">
        <v>36</v>
      </c>
      <c r="O154" s="940">
        <v>828</v>
      </c>
      <c r="P154" s="931">
        <v>0.97297297297297303</v>
      </c>
      <c r="Q154" s="941">
        <v>23</v>
      </c>
    </row>
    <row r="155" spans="1:17" ht="14.4" customHeight="1" x14ac:dyDescent="0.3">
      <c r="A155" s="928" t="s">
        <v>6453</v>
      </c>
      <c r="B155" s="930" t="s">
        <v>6454</v>
      </c>
      <c r="C155" s="930" t="s">
        <v>5308</v>
      </c>
      <c r="D155" s="930" t="s">
        <v>6579</v>
      </c>
      <c r="E155" s="930" t="s">
        <v>6580</v>
      </c>
      <c r="F155" s="940">
        <v>1</v>
      </c>
      <c r="G155" s="940">
        <v>251</v>
      </c>
      <c r="H155" s="940">
        <v>1</v>
      </c>
      <c r="I155" s="940">
        <v>251</v>
      </c>
      <c r="J155" s="940">
        <v>1</v>
      </c>
      <c r="K155" s="940">
        <v>251</v>
      </c>
      <c r="L155" s="940">
        <v>1</v>
      </c>
      <c r="M155" s="940">
        <v>251</v>
      </c>
      <c r="N155" s="940">
        <v>3</v>
      </c>
      <c r="O155" s="940">
        <v>756</v>
      </c>
      <c r="P155" s="931">
        <v>3.0119521912350598</v>
      </c>
      <c r="Q155" s="941">
        <v>252</v>
      </c>
    </row>
    <row r="156" spans="1:17" ht="14.4" customHeight="1" x14ac:dyDescent="0.3">
      <c r="A156" s="928" t="s">
        <v>6453</v>
      </c>
      <c r="B156" s="930" t="s">
        <v>6454</v>
      </c>
      <c r="C156" s="930" t="s">
        <v>5308</v>
      </c>
      <c r="D156" s="930" t="s">
        <v>6581</v>
      </c>
      <c r="E156" s="930" t="s">
        <v>6582</v>
      </c>
      <c r="F156" s="940">
        <v>18</v>
      </c>
      <c r="G156" s="940">
        <v>666</v>
      </c>
      <c r="H156" s="940">
        <v>1</v>
      </c>
      <c r="I156" s="940">
        <v>37</v>
      </c>
      <c r="J156" s="940">
        <v>2</v>
      </c>
      <c r="K156" s="940">
        <v>74</v>
      </c>
      <c r="L156" s="940">
        <v>0.1111111111111111</v>
      </c>
      <c r="M156" s="940">
        <v>37</v>
      </c>
      <c r="N156" s="940">
        <v>13</v>
      </c>
      <c r="O156" s="940">
        <v>481</v>
      </c>
      <c r="P156" s="931">
        <v>0.72222222222222221</v>
      </c>
      <c r="Q156" s="941">
        <v>37</v>
      </c>
    </row>
    <row r="157" spans="1:17" ht="14.4" customHeight="1" x14ac:dyDescent="0.3">
      <c r="A157" s="928" t="s">
        <v>6453</v>
      </c>
      <c r="B157" s="930" t="s">
        <v>6454</v>
      </c>
      <c r="C157" s="930" t="s">
        <v>5308</v>
      </c>
      <c r="D157" s="930" t="s">
        <v>6583</v>
      </c>
      <c r="E157" s="930" t="s">
        <v>6584</v>
      </c>
      <c r="F157" s="940">
        <v>343</v>
      </c>
      <c r="G157" s="940">
        <v>7889</v>
      </c>
      <c r="H157" s="940">
        <v>1</v>
      </c>
      <c r="I157" s="940">
        <v>23</v>
      </c>
      <c r="J157" s="940">
        <v>419</v>
      </c>
      <c r="K157" s="940">
        <v>9637</v>
      </c>
      <c r="L157" s="940">
        <v>1.2215743440233235</v>
      </c>
      <c r="M157" s="940">
        <v>23</v>
      </c>
      <c r="N157" s="940">
        <v>385</v>
      </c>
      <c r="O157" s="940">
        <v>8855</v>
      </c>
      <c r="P157" s="931">
        <v>1.1224489795918366</v>
      </c>
      <c r="Q157" s="941">
        <v>23</v>
      </c>
    </row>
    <row r="158" spans="1:17" ht="14.4" customHeight="1" x14ac:dyDescent="0.3">
      <c r="A158" s="928" t="s">
        <v>6453</v>
      </c>
      <c r="B158" s="930" t="s">
        <v>6454</v>
      </c>
      <c r="C158" s="930" t="s">
        <v>5308</v>
      </c>
      <c r="D158" s="930" t="s">
        <v>6585</v>
      </c>
      <c r="E158" s="930" t="s">
        <v>6586</v>
      </c>
      <c r="F158" s="940"/>
      <c r="G158" s="940"/>
      <c r="H158" s="940"/>
      <c r="I158" s="940"/>
      <c r="J158" s="940"/>
      <c r="K158" s="940"/>
      <c r="L158" s="940"/>
      <c r="M158" s="940"/>
      <c r="N158" s="940">
        <v>2</v>
      </c>
      <c r="O158" s="940">
        <v>800</v>
      </c>
      <c r="P158" s="931"/>
      <c r="Q158" s="941">
        <v>400</v>
      </c>
    </row>
    <row r="159" spans="1:17" ht="14.4" customHeight="1" x14ac:dyDescent="0.3">
      <c r="A159" s="928" t="s">
        <v>6453</v>
      </c>
      <c r="B159" s="930" t="s">
        <v>6454</v>
      </c>
      <c r="C159" s="930" t="s">
        <v>5308</v>
      </c>
      <c r="D159" s="930" t="s">
        <v>6587</v>
      </c>
      <c r="E159" s="930" t="s">
        <v>6588</v>
      </c>
      <c r="F159" s="940"/>
      <c r="G159" s="940"/>
      <c r="H159" s="940"/>
      <c r="I159" s="940"/>
      <c r="J159" s="940">
        <v>1</v>
      </c>
      <c r="K159" s="940">
        <v>216</v>
      </c>
      <c r="L159" s="940"/>
      <c r="M159" s="940">
        <v>216</v>
      </c>
      <c r="N159" s="940"/>
      <c r="O159" s="940"/>
      <c r="P159" s="931"/>
      <c r="Q159" s="941"/>
    </row>
    <row r="160" spans="1:17" ht="14.4" customHeight="1" x14ac:dyDescent="0.3">
      <c r="A160" s="928" t="s">
        <v>6453</v>
      </c>
      <c r="B160" s="930" t="s">
        <v>6454</v>
      </c>
      <c r="C160" s="930" t="s">
        <v>5308</v>
      </c>
      <c r="D160" s="930" t="s">
        <v>6589</v>
      </c>
      <c r="E160" s="930" t="s">
        <v>6590</v>
      </c>
      <c r="F160" s="940"/>
      <c r="G160" s="940"/>
      <c r="H160" s="940"/>
      <c r="I160" s="940"/>
      <c r="J160" s="940"/>
      <c r="K160" s="940"/>
      <c r="L160" s="940"/>
      <c r="M160" s="940"/>
      <c r="N160" s="940">
        <v>1</v>
      </c>
      <c r="O160" s="940">
        <v>171</v>
      </c>
      <c r="P160" s="931"/>
      <c r="Q160" s="941">
        <v>171</v>
      </c>
    </row>
    <row r="161" spans="1:17" ht="14.4" customHeight="1" x14ac:dyDescent="0.3">
      <c r="A161" s="928" t="s">
        <v>6453</v>
      </c>
      <c r="B161" s="930" t="s">
        <v>6454</v>
      </c>
      <c r="C161" s="930" t="s">
        <v>5308</v>
      </c>
      <c r="D161" s="930" t="s">
        <v>6591</v>
      </c>
      <c r="E161" s="930" t="s">
        <v>6592</v>
      </c>
      <c r="F161" s="940">
        <v>2</v>
      </c>
      <c r="G161" s="940">
        <v>662</v>
      </c>
      <c r="H161" s="940">
        <v>1</v>
      </c>
      <c r="I161" s="940">
        <v>331</v>
      </c>
      <c r="J161" s="940"/>
      <c r="K161" s="940"/>
      <c r="L161" s="940"/>
      <c r="M161" s="940"/>
      <c r="N161" s="940">
        <v>6</v>
      </c>
      <c r="O161" s="940">
        <v>1986</v>
      </c>
      <c r="P161" s="931">
        <v>3</v>
      </c>
      <c r="Q161" s="941">
        <v>331</v>
      </c>
    </row>
    <row r="162" spans="1:17" ht="14.4" customHeight="1" x14ac:dyDescent="0.3">
      <c r="A162" s="928" t="s">
        <v>6453</v>
      </c>
      <c r="B162" s="930" t="s">
        <v>6454</v>
      </c>
      <c r="C162" s="930" t="s">
        <v>5308</v>
      </c>
      <c r="D162" s="930" t="s">
        <v>6593</v>
      </c>
      <c r="E162" s="930" t="s">
        <v>6594</v>
      </c>
      <c r="F162" s="940">
        <v>1</v>
      </c>
      <c r="G162" s="940">
        <v>277</v>
      </c>
      <c r="H162" s="940">
        <v>1</v>
      </c>
      <c r="I162" s="940">
        <v>277</v>
      </c>
      <c r="J162" s="940"/>
      <c r="K162" s="940"/>
      <c r="L162" s="940"/>
      <c r="M162" s="940"/>
      <c r="N162" s="940">
        <v>1</v>
      </c>
      <c r="O162" s="940">
        <v>277</v>
      </c>
      <c r="P162" s="931">
        <v>1</v>
      </c>
      <c r="Q162" s="941">
        <v>277</v>
      </c>
    </row>
    <row r="163" spans="1:17" ht="14.4" customHeight="1" x14ac:dyDescent="0.3">
      <c r="A163" s="928" t="s">
        <v>6453</v>
      </c>
      <c r="B163" s="930" t="s">
        <v>6454</v>
      </c>
      <c r="C163" s="930" t="s">
        <v>5308</v>
      </c>
      <c r="D163" s="930" t="s">
        <v>6595</v>
      </c>
      <c r="E163" s="930" t="s">
        <v>6596</v>
      </c>
      <c r="F163" s="940">
        <v>34</v>
      </c>
      <c r="G163" s="940">
        <v>986</v>
      </c>
      <c r="H163" s="940">
        <v>1</v>
      </c>
      <c r="I163" s="940">
        <v>29</v>
      </c>
      <c r="J163" s="940">
        <v>31</v>
      </c>
      <c r="K163" s="940">
        <v>899</v>
      </c>
      <c r="L163" s="940">
        <v>0.91176470588235292</v>
      </c>
      <c r="M163" s="940">
        <v>29</v>
      </c>
      <c r="N163" s="940">
        <v>21</v>
      </c>
      <c r="O163" s="940">
        <v>609</v>
      </c>
      <c r="P163" s="931">
        <v>0.61764705882352944</v>
      </c>
      <c r="Q163" s="941">
        <v>29</v>
      </c>
    </row>
    <row r="164" spans="1:17" ht="14.4" customHeight="1" x14ac:dyDescent="0.3">
      <c r="A164" s="928" t="s">
        <v>6453</v>
      </c>
      <c r="B164" s="930" t="s">
        <v>6454</v>
      </c>
      <c r="C164" s="930" t="s">
        <v>5308</v>
      </c>
      <c r="D164" s="930" t="s">
        <v>6597</v>
      </c>
      <c r="E164" s="930" t="s">
        <v>6598</v>
      </c>
      <c r="F164" s="940">
        <v>15</v>
      </c>
      <c r="G164" s="940">
        <v>2651</v>
      </c>
      <c r="H164" s="940">
        <v>1</v>
      </c>
      <c r="I164" s="940">
        <v>176.73333333333332</v>
      </c>
      <c r="J164" s="940">
        <v>1</v>
      </c>
      <c r="K164" s="940">
        <v>177</v>
      </c>
      <c r="L164" s="940">
        <v>6.676725763862694E-2</v>
      </c>
      <c r="M164" s="940">
        <v>177</v>
      </c>
      <c r="N164" s="940">
        <v>13</v>
      </c>
      <c r="O164" s="940">
        <v>2314</v>
      </c>
      <c r="P164" s="931">
        <v>0.87287815918521316</v>
      </c>
      <c r="Q164" s="941">
        <v>178</v>
      </c>
    </row>
    <row r="165" spans="1:17" ht="14.4" customHeight="1" x14ac:dyDescent="0.3">
      <c r="A165" s="928" t="s">
        <v>6453</v>
      </c>
      <c r="B165" s="930" t="s">
        <v>6454</v>
      </c>
      <c r="C165" s="930" t="s">
        <v>5308</v>
      </c>
      <c r="D165" s="930" t="s">
        <v>6599</v>
      </c>
      <c r="E165" s="930" t="s">
        <v>6600</v>
      </c>
      <c r="F165" s="940">
        <v>1</v>
      </c>
      <c r="G165" s="940">
        <v>197</v>
      </c>
      <c r="H165" s="940">
        <v>1</v>
      </c>
      <c r="I165" s="940">
        <v>197</v>
      </c>
      <c r="J165" s="940"/>
      <c r="K165" s="940"/>
      <c r="L165" s="940"/>
      <c r="M165" s="940"/>
      <c r="N165" s="940"/>
      <c r="O165" s="940"/>
      <c r="P165" s="931"/>
      <c r="Q165" s="941"/>
    </row>
    <row r="166" spans="1:17" ht="14.4" customHeight="1" x14ac:dyDescent="0.3">
      <c r="A166" s="928" t="s">
        <v>6453</v>
      </c>
      <c r="B166" s="930" t="s">
        <v>6454</v>
      </c>
      <c r="C166" s="930" t="s">
        <v>5308</v>
      </c>
      <c r="D166" s="930" t="s">
        <v>6601</v>
      </c>
      <c r="E166" s="930" t="s">
        <v>6602</v>
      </c>
      <c r="F166" s="940">
        <v>7</v>
      </c>
      <c r="G166" s="940">
        <v>105</v>
      </c>
      <c r="H166" s="940">
        <v>1</v>
      </c>
      <c r="I166" s="940">
        <v>15</v>
      </c>
      <c r="J166" s="940">
        <v>2</v>
      </c>
      <c r="K166" s="940">
        <v>30</v>
      </c>
      <c r="L166" s="940">
        <v>0.2857142857142857</v>
      </c>
      <c r="M166" s="940">
        <v>15</v>
      </c>
      <c r="N166" s="940">
        <v>1</v>
      </c>
      <c r="O166" s="940">
        <v>15</v>
      </c>
      <c r="P166" s="931">
        <v>0.14285714285714285</v>
      </c>
      <c r="Q166" s="941">
        <v>15</v>
      </c>
    </row>
    <row r="167" spans="1:17" ht="14.4" customHeight="1" x14ac:dyDescent="0.3">
      <c r="A167" s="928" t="s">
        <v>6453</v>
      </c>
      <c r="B167" s="930" t="s">
        <v>6454</v>
      </c>
      <c r="C167" s="930" t="s">
        <v>5308</v>
      </c>
      <c r="D167" s="930" t="s">
        <v>6603</v>
      </c>
      <c r="E167" s="930" t="s">
        <v>6604</v>
      </c>
      <c r="F167" s="940">
        <v>6</v>
      </c>
      <c r="G167" s="940">
        <v>114</v>
      </c>
      <c r="H167" s="940">
        <v>1</v>
      </c>
      <c r="I167" s="940">
        <v>19</v>
      </c>
      <c r="J167" s="940">
        <v>8</v>
      </c>
      <c r="K167" s="940">
        <v>152</v>
      </c>
      <c r="L167" s="940">
        <v>1.3333333333333333</v>
      </c>
      <c r="M167" s="940">
        <v>19</v>
      </c>
      <c r="N167" s="940">
        <v>16</v>
      </c>
      <c r="O167" s="940">
        <v>304</v>
      </c>
      <c r="P167" s="931">
        <v>2.6666666666666665</v>
      </c>
      <c r="Q167" s="941">
        <v>19</v>
      </c>
    </row>
    <row r="168" spans="1:17" ht="14.4" customHeight="1" x14ac:dyDescent="0.3">
      <c r="A168" s="928" t="s">
        <v>6453</v>
      </c>
      <c r="B168" s="930" t="s">
        <v>6454</v>
      </c>
      <c r="C168" s="930" t="s">
        <v>5308</v>
      </c>
      <c r="D168" s="930" t="s">
        <v>6605</v>
      </c>
      <c r="E168" s="930" t="s">
        <v>6606</v>
      </c>
      <c r="F168" s="940">
        <v>50</v>
      </c>
      <c r="G168" s="940">
        <v>1000</v>
      </c>
      <c r="H168" s="940">
        <v>1</v>
      </c>
      <c r="I168" s="940">
        <v>20</v>
      </c>
      <c r="J168" s="940">
        <v>30</v>
      </c>
      <c r="K168" s="940">
        <v>600</v>
      </c>
      <c r="L168" s="940">
        <v>0.6</v>
      </c>
      <c r="M168" s="940">
        <v>20</v>
      </c>
      <c r="N168" s="940">
        <v>60</v>
      </c>
      <c r="O168" s="940">
        <v>1200</v>
      </c>
      <c r="P168" s="931">
        <v>1.2</v>
      </c>
      <c r="Q168" s="941">
        <v>20</v>
      </c>
    </row>
    <row r="169" spans="1:17" ht="14.4" customHeight="1" x14ac:dyDescent="0.3">
      <c r="A169" s="928" t="s">
        <v>6453</v>
      </c>
      <c r="B169" s="930" t="s">
        <v>6454</v>
      </c>
      <c r="C169" s="930" t="s">
        <v>5308</v>
      </c>
      <c r="D169" s="930" t="s">
        <v>6607</v>
      </c>
      <c r="E169" s="930" t="s">
        <v>6608</v>
      </c>
      <c r="F169" s="940">
        <v>15</v>
      </c>
      <c r="G169" s="940">
        <v>2770</v>
      </c>
      <c r="H169" s="940">
        <v>1</v>
      </c>
      <c r="I169" s="940">
        <v>184.66666666666666</v>
      </c>
      <c r="J169" s="940">
        <v>13</v>
      </c>
      <c r="K169" s="940">
        <v>2405</v>
      </c>
      <c r="L169" s="940">
        <v>0.86823104693140796</v>
      </c>
      <c r="M169" s="940">
        <v>185</v>
      </c>
      <c r="N169" s="940">
        <v>17</v>
      </c>
      <c r="O169" s="940">
        <v>3162</v>
      </c>
      <c r="P169" s="931">
        <v>1.1415162454873646</v>
      </c>
      <c r="Q169" s="941">
        <v>186</v>
      </c>
    </row>
    <row r="170" spans="1:17" ht="14.4" customHeight="1" x14ac:dyDescent="0.3">
      <c r="A170" s="928" t="s">
        <v>6453</v>
      </c>
      <c r="B170" s="930" t="s">
        <v>6454</v>
      </c>
      <c r="C170" s="930" t="s">
        <v>5308</v>
      </c>
      <c r="D170" s="930" t="s">
        <v>6609</v>
      </c>
      <c r="E170" s="930" t="s">
        <v>6610</v>
      </c>
      <c r="F170" s="940">
        <v>2</v>
      </c>
      <c r="G170" s="940">
        <v>372</v>
      </c>
      <c r="H170" s="940">
        <v>1</v>
      </c>
      <c r="I170" s="940">
        <v>186</v>
      </c>
      <c r="J170" s="940">
        <v>3</v>
      </c>
      <c r="K170" s="940">
        <v>561</v>
      </c>
      <c r="L170" s="940">
        <v>1.5080645161290323</v>
      </c>
      <c r="M170" s="940">
        <v>187</v>
      </c>
      <c r="N170" s="940">
        <v>1</v>
      </c>
      <c r="O170" s="940">
        <v>188</v>
      </c>
      <c r="P170" s="931">
        <v>0.5053763440860215</v>
      </c>
      <c r="Q170" s="941">
        <v>188</v>
      </c>
    </row>
    <row r="171" spans="1:17" ht="14.4" customHeight="1" x14ac:dyDescent="0.3">
      <c r="A171" s="928" t="s">
        <v>6453</v>
      </c>
      <c r="B171" s="930" t="s">
        <v>6454</v>
      </c>
      <c r="C171" s="930" t="s">
        <v>5308</v>
      </c>
      <c r="D171" s="930" t="s">
        <v>6611</v>
      </c>
      <c r="E171" s="930" t="s">
        <v>6612</v>
      </c>
      <c r="F171" s="940"/>
      <c r="G171" s="940"/>
      <c r="H171" s="940"/>
      <c r="I171" s="940"/>
      <c r="J171" s="940"/>
      <c r="K171" s="940"/>
      <c r="L171" s="940"/>
      <c r="M171" s="940"/>
      <c r="N171" s="940">
        <v>1</v>
      </c>
      <c r="O171" s="940">
        <v>268</v>
      </c>
      <c r="P171" s="931"/>
      <c r="Q171" s="941">
        <v>268</v>
      </c>
    </row>
    <row r="172" spans="1:17" ht="14.4" customHeight="1" x14ac:dyDescent="0.3">
      <c r="A172" s="928" t="s">
        <v>6453</v>
      </c>
      <c r="B172" s="930" t="s">
        <v>6454</v>
      </c>
      <c r="C172" s="930" t="s">
        <v>5308</v>
      </c>
      <c r="D172" s="930" t="s">
        <v>6613</v>
      </c>
      <c r="E172" s="930" t="s">
        <v>6614</v>
      </c>
      <c r="F172" s="940">
        <v>1</v>
      </c>
      <c r="G172" s="940">
        <v>161</v>
      </c>
      <c r="H172" s="940">
        <v>1</v>
      </c>
      <c r="I172" s="940">
        <v>161</v>
      </c>
      <c r="J172" s="940"/>
      <c r="K172" s="940"/>
      <c r="L172" s="940"/>
      <c r="M172" s="940"/>
      <c r="N172" s="940"/>
      <c r="O172" s="940"/>
      <c r="P172" s="931"/>
      <c r="Q172" s="941"/>
    </row>
    <row r="173" spans="1:17" ht="14.4" customHeight="1" x14ac:dyDescent="0.3">
      <c r="A173" s="928" t="s">
        <v>6453</v>
      </c>
      <c r="B173" s="930" t="s">
        <v>6454</v>
      </c>
      <c r="C173" s="930" t="s">
        <v>5308</v>
      </c>
      <c r="D173" s="930" t="s">
        <v>6615</v>
      </c>
      <c r="E173" s="930" t="s">
        <v>6616</v>
      </c>
      <c r="F173" s="940"/>
      <c r="G173" s="940"/>
      <c r="H173" s="940"/>
      <c r="I173" s="940"/>
      <c r="J173" s="940"/>
      <c r="K173" s="940"/>
      <c r="L173" s="940"/>
      <c r="M173" s="940"/>
      <c r="N173" s="940">
        <v>1</v>
      </c>
      <c r="O173" s="940">
        <v>174</v>
      </c>
      <c r="P173" s="931"/>
      <c r="Q173" s="941">
        <v>174</v>
      </c>
    </row>
    <row r="174" spans="1:17" ht="14.4" customHeight="1" x14ac:dyDescent="0.3">
      <c r="A174" s="928" t="s">
        <v>6453</v>
      </c>
      <c r="B174" s="930" t="s">
        <v>6454</v>
      </c>
      <c r="C174" s="930" t="s">
        <v>5308</v>
      </c>
      <c r="D174" s="930" t="s">
        <v>6617</v>
      </c>
      <c r="E174" s="930" t="s">
        <v>6618</v>
      </c>
      <c r="F174" s="940">
        <v>16</v>
      </c>
      <c r="G174" s="940">
        <v>1344</v>
      </c>
      <c r="H174" s="940">
        <v>1</v>
      </c>
      <c r="I174" s="940">
        <v>84</v>
      </c>
      <c r="J174" s="940">
        <v>1</v>
      </c>
      <c r="K174" s="940">
        <v>84</v>
      </c>
      <c r="L174" s="940">
        <v>6.25E-2</v>
      </c>
      <c r="M174" s="940">
        <v>84</v>
      </c>
      <c r="N174" s="940">
        <v>8</v>
      </c>
      <c r="O174" s="940">
        <v>672</v>
      </c>
      <c r="P174" s="931">
        <v>0.5</v>
      </c>
      <c r="Q174" s="941">
        <v>84</v>
      </c>
    </row>
    <row r="175" spans="1:17" ht="14.4" customHeight="1" x14ac:dyDescent="0.3">
      <c r="A175" s="928" t="s">
        <v>6453</v>
      </c>
      <c r="B175" s="930" t="s">
        <v>6454</v>
      </c>
      <c r="C175" s="930" t="s">
        <v>5308</v>
      </c>
      <c r="D175" s="930" t="s">
        <v>6619</v>
      </c>
      <c r="E175" s="930" t="s">
        <v>6620</v>
      </c>
      <c r="F175" s="940"/>
      <c r="G175" s="940"/>
      <c r="H175" s="940"/>
      <c r="I175" s="940"/>
      <c r="J175" s="940"/>
      <c r="K175" s="940"/>
      <c r="L175" s="940"/>
      <c r="M175" s="940"/>
      <c r="N175" s="940">
        <v>1</v>
      </c>
      <c r="O175" s="940">
        <v>653</v>
      </c>
      <c r="P175" s="931"/>
      <c r="Q175" s="941">
        <v>653</v>
      </c>
    </row>
    <row r="176" spans="1:17" ht="14.4" customHeight="1" x14ac:dyDescent="0.3">
      <c r="A176" s="928" t="s">
        <v>6453</v>
      </c>
      <c r="B176" s="930" t="s">
        <v>6454</v>
      </c>
      <c r="C176" s="930" t="s">
        <v>5308</v>
      </c>
      <c r="D176" s="930" t="s">
        <v>6621</v>
      </c>
      <c r="E176" s="930" t="s">
        <v>6622</v>
      </c>
      <c r="F176" s="940">
        <v>1</v>
      </c>
      <c r="G176" s="940">
        <v>264</v>
      </c>
      <c r="H176" s="940">
        <v>1</v>
      </c>
      <c r="I176" s="940">
        <v>264</v>
      </c>
      <c r="J176" s="940"/>
      <c r="K176" s="940"/>
      <c r="L176" s="940"/>
      <c r="M176" s="940"/>
      <c r="N176" s="940"/>
      <c r="O176" s="940"/>
      <c r="P176" s="931"/>
      <c r="Q176" s="941"/>
    </row>
    <row r="177" spans="1:17" ht="14.4" customHeight="1" x14ac:dyDescent="0.3">
      <c r="A177" s="928" t="s">
        <v>6453</v>
      </c>
      <c r="B177" s="930" t="s">
        <v>6454</v>
      </c>
      <c r="C177" s="930" t="s">
        <v>5308</v>
      </c>
      <c r="D177" s="930" t="s">
        <v>6623</v>
      </c>
      <c r="E177" s="930" t="s">
        <v>6624</v>
      </c>
      <c r="F177" s="940">
        <v>1</v>
      </c>
      <c r="G177" s="940">
        <v>78</v>
      </c>
      <c r="H177" s="940">
        <v>1</v>
      </c>
      <c r="I177" s="940">
        <v>78</v>
      </c>
      <c r="J177" s="940"/>
      <c r="K177" s="940"/>
      <c r="L177" s="940"/>
      <c r="M177" s="940"/>
      <c r="N177" s="940">
        <v>2</v>
      </c>
      <c r="O177" s="940">
        <v>156</v>
      </c>
      <c r="P177" s="931">
        <v>2</v>
      </c>
      <c r="Q177" s="941">
        <v>78</v>
      </c>
    </row>
    <row r="178" spans="1:17" ht="14.4" customHeight="1" x14ac:dyDescent="0.3">
      <c r="A178" s="928" t="s">
        <v>6453</v>
      </c>
      <c r="B178" s="930" t="s">
        <v>6454</v>
      </c>
      <c r="C178" s="930" t="s">
        <v>5308</v>
      </c>
      <c r="D178" s="930" t="s">
        <v>6625</v>
      </c>
      <c r="E178" s="930" t="s">
        <v>6626</v>
      </c>
      <c r="F178" s="940"/>
      <c r="G178" s="940"/>
      <c r="H178" s="940"/>
      <c r="I178" s="940"/>
      <c r="J178" s="940">
        <v>2</v>
      </c>
      <c r="K178" s="940">
        <v>42</v>
      </c>
      <c r="L178" s="940"/>
      <c r="M178" s="940">
        <v>21</v>
      </c>
      <c r="N178" s="940">
        <v>2</v>
      </c>
      <c r="O178" s="940">
        <v>42</v>
      </c>
      <c r="P178" s="931"/>
      <c r="Q178" s="941">
        <v>21</v>
      </c>
    </row>
    <row r="179" spans="1:17" ht="14.4" customHeight="1" x14ac:dyDescent="0.3">
      <c r="A179" s="928" t="s">
        <v>6453</v>
      </c>
      <c r="B179" s="930" t="s">
        <v>6454</v>
      </c>
      <c r="C179" s="930" t="s">
        <v>5308</v>
      </c>
      <c r="D179" s="930" t="s">
        <v>6627</v>
      </c>
      <c r="E179" s="930" t="s">
        <v>6628</v>
      </c>
      <c r="F179" s="940">
        <v>51</v>
      </c>
      <c r="G179" s="940">
        <v>1122</v>
      </c>
      <c r="H179" s="940">
        <v>1</v>
      </c>
      <c r="I179" s="940">
        <v>22</v>
      </c>
      <c r="J179" s="940">
        <v>31</v>
      </c>
      <c r="K179" s="940">
        <v>682</v>
      </c>
      <c r="L179" s="940">
        <v>0.60784313725490191</v>
      </c>
      <c r="M179" s="940">
        <v>22</v>
      </c>
      <c r="N179" s="940">
        <v>41</v>
      </c>
      <c r="O179" s="940">
        <v>902</v>
      </c>
      <c r="P179" s="931">
        <v>0.80392156862745101</v>
      </c>
      <c r="Q179" s="941">
        <v>22</v>
      </c>
    </row>
    <row r="180" spans="1:17" ht="14.4" customHeight="1" x14ac:dyDescent="0.3">
      <c r="A180" s="928" t="s">
        <v>6453</v>
      </c>
      <c r="B180" s="930" t="s">
        <v>6454</v>
      </c>
      <c r="C180" s="930" t="s">
        <v>5308</v>
      </c>
      <c r="D180" s="930" t="s">
        <v>6629</v>
      </c>
      <c r="E180" s="930" t="s">
        <v>6630</v>
      </c>
      <c r="F180" s="940">
        <v>1</v>
      </c>
      <c r="G180" s="940">
        <v>569</v>
      </c>
      <c r="H180" s="940">
        <v>1</v>
      </c>
      <c r="I180" s="940">
        <v>569</v>
      </c>
      <c r="J180" s="940"/>
      <c r="K180" s="940"/>
      <c r="L180" s="940"/>
      <c r="M180" s="940"/>
      <c r="N180" s="940"/>
      <c r="O180" s="940"/>
      <c r="P180" s="931"/>
      <c r="Q180" s="941"/>
    </row>
    <row r="181" spans="1:17" ht="14.4" customHeight="1" x14ac:dyDescent="0.3">
      <c r="A181" s="928" t="s">
        <v>6453</v>
      </c>
      <c r="B181" s="930" t="s">
        <v>6454</v>
      </c>
      <c r="C181" s="930" t="s">
        <v>5308</v>
      </c>
      <c r="D181" s="930" t="s">
        <v>6631</v>
      </c>
      <c r="E181" s="930" t="s">
        <v>6632</v>
      </c>
      <c r="F181" s="940">
        <v>3</v>
      </c>
      <c r="G181" s="940">
        <v>1485</v>
      </c>
      <c r="H181" s="940">
        <v>1</v>
      </c>
      <c r="I181" s="940">
        <v>495</v>
      </c>
      <c r="J181" s="940">
        <v>1</v>
      </c>
      <c r="K181" s="940">
        <v>495</v>
      </c>
      <c r="L181" s="940">
        <v>0.33333333333333331</v>
      </c>
      <c r="M181" s="940">
        <v>495</v>
      </c>
      <c r="N181" s="940">
        <v>20</v>
      </c>
      <c r="O181" s="940">
        <v>9900</v>
      </c>
      <c r="P181" s="931">
        <v>6.666666666666667</v>
      </c>
      <c r="Q181" s="941">
        <v>495</v>
      </c>
    </row>
    <row r="182" spans="1:17" ht="14.4" customHeight="1" x14ac:dyDescent="0.3">
      <c r="A182" s="928" t="s">
        <v>6453</v>
      </c>
      <c r="B182" s="930" t="s">
        <v>6454</v>
      </c>
      <c r="C182" s="930" t="s">
        <v>5308</v>
      </c>
      <c r="D182" s="930" t="s">
        <v>6633</v>
      </c>
      <c r="E182" s="930" t="s">
        <v>6634</v>
      </c>
      <c r="F182" s="940">
        <v>2</v>
      </c>
      <c r="G182" s="940">
        <v>1128</v>
      </c>
      <c r="H182" s="940">
        <v>1</v>
      </c>
      <c r="I182" s="940">
        <v>564</v>
      </c>
      <c r="J182" s="940">
        <v>1</v>
      </c>
      <c r="K182" s="940">
        <v>572</v>
      </c>
      <c r="L182" s="940">
        <v>0.50709219858156029</v>
      </c>
      <c r="M182" s="940">
        <v>572</v>
      </c>
      <c r="N182" s="940"/>
      <c r="O182" s="940"/>
      <c r="P182" s="931"/>
      <c r="Q182" s="941"/>
    </row>
    <row r="183" spans="1:17" ht="14.4" customHeight="1" x14ac:dyDescent="0.3">
      <c r="A183" s="928" t="s">
        <v>6453</v>
      </c>
      <c r="B183" s="930" t="s">
        <v>6454</v>
      </c>
      <c r="C183" s="930" t="s">
        <v>5308</v>
      </c>
      <c r="D183" s="930" t="s">
        <v>6384</v>
      </c>
      <c r="E183" s="930" t="s">
        <v>6385</v>
      </c>
      <c r="F183" s="940">
        <v>2</v>
      </c>
      <c r="G183" s="940">
        <v>2004</v>
      </c>
      <c r="H183" s="940">
        <v>1</v>
      </c>
      <c r="I183" s="940">
        <v>1002</v>
      </c>
      <c r="J183" s="940">
        <v>1</v>
      </c>
      <c r="K183" s="940">
        <v>1008</v>
      </c>
      <c r="L183" s="940">
        <v>0.50299401197604787</v>
      </c>
      <c r="M183" s="940">
        <v>1008</v>
      </c>
      <c r="N183" s="940"/>
      <c r="O183" s="940"/>
      <c r="P183" s="931"/>
      <c r="Q183" s="941"/>
    </row>
    <row r="184" spans="1:17" ht="14.4" customHeight="1" x14ac:dyDescent="0.3">
      <c r="A184" s="928" t="s">
        <v>6453</v>
      </c>
      <c r="B184" s="930" t="s">
        <v>6454</v>
      </c>
      <c r="C184" s="930" t="s">
        <v>5308</v>
      </c>
      <c r="D184" s="930" t="s">
        <v>6635</v>
      </c>
      <c r="E184" s="930" t="s">
        <v>6636</v>
      </c>
      <c r="F184" s="940">
        <v>1</v>
      </c>
      <c r="G184" s="940">
        <v>191</v>
      </c>
      <c r="H184" s="940">
        <v>1</v>
      </c>
      <c r="I184" s="940">
        <v>191</v>
      </c>
      <c r="J184" s="940"/>
      <c r="K184" s="940"/>
      <c r="L184" s="940"/>
      <c r="M184" s="940"/>
      <c r="N184" s="940"/>
      <c r="O184" s="940"/>
      <c r="P184" s="931"/>
      <c r="Q184" s="941"/>
    </row>
    <row r="185" spans="1:17" ht="14.4" customHeight="1" x14ac:dyDescent="0.3">
      <c r="A185" s="928" t="s">
        <v>6453</v>
      </c>
      <c r="B185" s="930" t="s">
        <v>6454</v>
      </c>
      <c r="C185" s="930" t="s">
        <v>5308</v>
      </c>
      <c r="D185" s="930" t="s">
        <v>6637</v>
      </c>
      <c r="E185" s="930" t="s">
        <v>6638</v>
      </c>
      <c r="F185" s="940">
        <v>2</v>
      </c>
      <c r="G185" s="940">
        <v>410</v>
      </c>
      <c r="H185" s="940">
        <v>1</v>
      </c>
      <c r="I185" s="940">
        <v>205</v>
      </c>
      <c r="J185" s="940"/>
      <c r="K185" s="940"/>
      <c r="L185" s="940"/>
      <c r="M185" s="940"/>
      <c r="N185" s="940"/>
      <c r="O185" s="940"/>
      <c r="P185" s="931"/>
      <c r="Q185" s="941"/>
    </row>
    <row r="186" spans="1:17" ht="14.4" customHeight="1" x14ac:dyDescent="0.3">
      <c r="A186" s="928" t="s">
        <v>6453</v>
      </c>
      <c r="B186" s="930" t="s">
        <v>6454</v>
      </c>
      <c r="C186" s="930" t="s">
        <v>5308</v>
      </c>
      <c r="D186" s="930" t="s">
        <v>6639</v>
      </c>
      <c r="E186" s="930" t="s">
        <v>6640</v>
      </c>
      <c r="F186" s="940">
        <v>1</v>
      </c>
      <c r="G186" s="940">
        <v>167</v>
      </c>
      <c r="H186" s="940">
        <v>1</v>
      </c>
      <c r="I186" s="940">
        <v>167</v>
      </c>
      <c r="J186" s="940"/>
      <c r="K186" s="940"/>
      <c r="L186" s="940"/>
      <c r="M186" s="940"/>
      <c r="N186" s="940">
        <v>1</v>
      </c>
      <c r="O186" s="940">
        <v>168</v>
      </c>
      <c r="P186" s="931">
        <v>1.0059880239520957</v>
      </c>
      <c r="Q186" s="941">
        <v>168</v>
      </c>
    </row>
    <row r="187" spans="1:17" ht="14.4" customHeight="1" x14ac:dyDescent="0.3">
      <c r="A187" s="928" t="s">
        <v>6453</v>
      </c>
      <c r="B187" s="930" t="s">
        <v>6454</v>
      </c>
      <c r="C187" s="930" t="s">
        <v>5308</v>
      </c>
      <c r="D187" s="930" t="s">
        <v>6641</v>
      </c>
      <c r="E187" s="930" t="s">
        <v>6642</v>
      </c>
      <c r="F187" s="940"/>
      <c r="G187" s="940"/>
      <c r="H187" s="940"/>
      <c r="I187" s="940"/>
      <c r="J187" s="940"/>
      <c r="K187" s="940"/>
      <c r="L187" s="940"/>
      <c r="M187" s="940"/>
      <c r="N187" s="940">
        <v>1</v>
      </c>
      <c r="O187" s="940">
        <v>265</v>
      </c>
      <c r="P187" s="931"/>
      <c r="Q187" s="941">
        <v>265</v>
      </c>
    </row>
    <row r="188" spans="1:17" ht="14.4" customHeight="1" x14ac:dyDescent="0.3">
      <c r="A188" s="928" t="s">
        <v>6453</v>
      </c>
      <c r="B188" s="930" t="s">
        <v>6454</v>
      </c>
      <c r="C188" s="930" t="s">
        <v>5308</v>
      </c>
      <c r="D188" s="930" t="s">
        <v>6643</v>
      </c>
      <c r="E188" s="930" t="s">
        <v>6644</v>
      </c>
      <c r="F188" s="940">
        <v>1</v>
      </c>
      <c r="G188" s="940">
        <v>262</v>
      </c>
      <c r="H188" s="940">
        <v>1</v>
      </c>
      <c r="I188" s="940">
        <v>262</v>
      </c>
      <c r="J188" s="940"/>
      <c r="K188" s="940"/>
      <c r="L188" s="940"/>
      <c r="M188" s="940"/>
      <c r="N188" s="940"/>
      <c r="O188" s="940"/>
      <c r="P188" s="931"/>
      <c r="Q188" s="941"/>
    </row>
    <row r="189" spans="1:17" ht="14.4" customHeight="1" x14ac:dyDescent="0.3">
      <c r="A189" s="928" t="s">
        <v>6453</v>
      </c>
      <c r="B189" s="930" t="s">
        <v>6454</v>
      </c>
      <c r="C189" s="930" t="s">
        <v>5308</v>
      </c>
      <c r="D189" s="930" t="s">
        <v>6645</v>
      </c>
      <c r="E189" s="930" t="s">
        <v>6646</v>
      </c>
      <c r="F189" s="940">
        <v>6</v>
      </c>
      <c r="G189" s="940">
        <v>138</v>
      </c>
      <c r="H189" s="940">
        <v>1</v>
      </c>
      <c r="I189" s="940">
        <v>23</v>
      </c>
      <c r="J189" s="940">
        <v>16</v>
      </c>
      <c r="K189" s="940">
        <v>368</v>
      </c>
      <c r="L189" s="940">
        <v>2.6666666666666665</v>
      </c>
      <c r="M189" s="940">
        <v>23</v>
      </c>
      <c r="N189" s="940">
        <v>3</v>
      </c>
      <c r="O189" s="940">
        <v>69</v>
      </c>
      <c r="P189" s="931">
        <v>0.5</v>
      </c>
      <c r="Q189" s="941">
        <v>23</v>
      </c>
    </row>
    <row r="190" spans="1:17" ht="14.4" customHeight="1" x14ac:dyDescent="0.3">
      <c r="A190" s="928" t="s">
        <v>6453</v>
      </c>
      <c r="B190" s="930" t="s">
        <v>6454</v>
      </c>
      <c r="C190" s="930" t="s">
        <v>5308</v>
      </c>
      <c r="D190" s="930" t="s">
        <v>6647</v>
      </c>
      <c r="E190" s="930" t="s">
        <v>6648</v>
      </c>
      <c r="F190" s="940">
        <v>3</v>
      </c>
      <c r="G190" s="940">
        <v>51</v>
      </c>
      <c r="H190" s="940">
        <v>1</v>
      </c>
      <c r="I190" s="940">
        <v>17</v>
      </c>
      <c r="J190" s="940"/>
      <c r="K190" s="940"/>
      <c r="L190" s="940"/>
      <c r="M190" s="940"/>
      <c r="N190" s="940"/>
      <c r="O190" s="940"/>
      <c r="P190" s="931"/>
      <c r="Q190" s="941"/>
    </row>
    <row r="191" spans="1:17" ht="14.4" customHeight="1" x14ac:dyDescent="0.3">
      <c r="A191" s="928" t="s">
        <v>6453</v>
      </c>
      <c r="B191" s="930" t="s">
        <v>6454</v>
      </c>
      <c r="C191" s="930" t="s">
        <v>5308</v>
      </c>
      <c r="D191" s="930" t="s">
        <v>6649</v>
      </c>
      <c r="E191" s="930" t="s">
        <v>6650</v>
      </c>
      <c r="F191" s="940">
        <v>1</v>
      </c>
      <c r="G191" s="940">
        <v>650</v>
      </c>
      <c r="H191" s="940">
        <v>1</v>
      </c>
      <c r="I191" s="940">
        <v>650</v>
      </c>
      <c r="J191" s="940"/>
      <c r="K191" s="940"/>
      <c r="L191" s="940"/>
      <c r="M191" s="940"/>
      <c r="N191" s="940">
        <v>2</v>
      </c>
      <c r="O191" s="940">
        <v>1302</v>
      </c>
      <c r="P191" s="931">
        <v>2.003076923076923</v>
      </c>
      <c r="Q191" s="941">
        <v>651</v>
      </c>
    </row>
    <row r="192" spans="1:17" ht="14.4" customHeight="1" x14ac:dyDescent="0.3">
      <c r="A192" s="928" t="s">
        <v>6453</v>
      </c>
      <c r="B192" s="930" t="s">
        <v>6454</v>
      </c>
      <c r="C192" s="930" t="s">
        <v>5308</v>
      </c>
      <c r="D192" s="930" t="s">
        <v>6651</v>
      </c>
      <c r="E192" s="930" t="s">
        <v>6652</v>
      </c>
      <c r="F192" s="940">
        <v>2</v>
      </c>
      <c r="G192" s="940">
        <v>584</v>
      </c>
      <c r="H192" s="940">
        <v>1</v>
      </c>
      <c r="I192" s="940">
        <v>292</v>
      </c>
      <c r="J192" s="940">
        <v>3</v>
      </c>
      <c r="K192" s="940">
        <v>879</v>
      </c>
      <c r="L192" s="940">
        <v>1.5051369863013699</v>
      </c>
      <c r="M192" s="940">
        <v>293</v>
      </c>
      <c r="N192" s="940">
        <v>4</v>
      </c>
      <c r="O192" s="940">
        <v>1176</v>
      </c>
      <c r="P192" s="931">
        <v>2.0136986301369864</v>
      </c>
      <c r="Q192" s="941">
        <v>294</v>
      </c>
    </row>
    <row r="193" spans="1:17" ht="14.4" customHeight="1" x14ac:dyDescent="0.3">
      <c r="A193" s="928" t="s">
        <v>6453</v>
      </c>
      <c r="B193" s="930" t="s">
        <v>6454</v>
      </c>
      <c r="C193" s="930" t="s">
        <v>5308</v>
      </c>
      <c r="D193" s="930" t="s">
        <v>6653</v>
      </c>
      <c r="E193" s="930" t="s">
        <v>6654</v>
      </c>
      <c r="F193" s="940"/>
      <c r="G193" s="940"/>
      <c r="H193" s="940"/>
      <c r="I193" s="940"/>
      <c r="J193" s="940">
        <v>1</v>
      </c>
      <c r="K193" s="940">
        <v>45</v>
      </c>
      <c r="L193" s="940"/>
      <c r="M193" s="940">
        <v>45</v>
      </c>
      <c r="N193" s="940">
        <v>3</v>
      </c>
      <c r="O193" s="940">
        <v>135</v>
      </c>
      <c r="P193" s="931"/>
      <c r="Q193" s="941">
        <v>45</v>
      </c>
    </row>
    <row r="194" spans="1:17" ht="14.4" customHeight="1" x14ac:dyDescent="0.3">
      <c r="A194" s="928" t="s">
        <v>6453</v>
      </c>
      <c r="B194" s="930" t="s">
        <v>6454</v>
      </c>
      <c r="C194" s="930" t="s">
        <v>5308</v>
      </c>
      <c r="D194" s="930" t="s">
        <v>6655</v>
      </c>
      <c r="E194" s="930" t="s">
        <v>6656</v>
      </c>
      <c r="F194" s="940">
        <v>1</v>
      </c>
      <c r="G194" s="940">
        <v>25</v>
      </c>
      <c r="H194" s="940">
        <v>1</v>
      </c>
      <c r="I194" s="940">
        <v>25</v>
      </c>
      <c r="J194" s="940"/>
      <c r="K194" s="940"/>
      <c r="L194" s="940"/>
      <c r="M194" s="940"/>
      <c r="N194" s="940"/>
      <c r="O194" s="940"/>
      <c r="P194" s="931"/>
      <c r="Q194" s="941"/>
    </row>
    <row r="195" spans="1:17" ht="14.4" customHeight="1" x14ac:dyDescent="0.3">
      <c r="A195" s="928" t="s">
        <v>6453</v>
      </c>
      <c r="B195" s="930" t="s">
        <v>6454</v>
      </c>
      <c r="C195" s="930" t="s">
        <v>5308</v>
      </c>
      <c r="D195" s="930" t="s">
        <v>6657</v>
      </c>
      <c r="E195" s="930" t="s">
        <v>6658</v>
      </c>
      <c r="F195" s="940">
        <v>1</v>
      </c>
      <c r="G195" s="940">
        <v>46</v>
      </c>
      <c r="H195" s="940">
        <v>1</v>
      </c>
      <c r="I195" s="940">
        <v>46</v>
      </c>
      <c r="J195" s="940"/>
      <c r="K195" s="940"/>
      <c r="L195" s="940"/>
      <c r="M195" s="940"/>
      <c r="N195" s="940">
        <v>1</v>
      </c>
      <c r="O195" s="940">
        <v>46</v>
      </c>
      <c r="P195" s="931">
        <v>1</v>
      </c>
      <c r="Q195" s="941">
        <v>46</v>
      </c>
    </row>
    <row r="196" spans="1:17" ht="14.4" customHeight="1" x14ac:dyDescent="0.3">
      <c r="A196" s="928" t="s">
        <v>6453</v>
      </c>
      <c r="B196" s="930" t="s">
        <v>6454</v>
      </c>
      <c r="C196" s="930" t="s">
        <v>5308</v>
      </c>
      <c r="D196" s="930" t="s">
        <v>6659</v>
      </c>
      <c r="E196" s="930" t="s">
        <v>6660</v>
      </c>
      <c r="F196" s="940">
        <v>5</v>
      </c>
      <c r="G196" s="940">
        <v>509</v>
      </c>
      <c r="H196" s="940">
        <v>1</v>
      </c>
      <c r="I196" s="940">
        <v>101.8</v>
      </c>
      <c r="J196" s="940">
        <v>1</v>
      </c>
      <c r="K196" s="940">
        <v>102</v>
      </c>
      <c r="L196" s="940">
        <v>0.20039292730844793</v>
      </c>
      <c r="M196" s="940">
        <v>102</v>
      </c>
      <c r="N196" s="940"/>
      <c r="O196" s="940"/>
      <c r="P196" s="931"/>
      <c r="Q196" s="941"/>
    </row>
    <row r="197" spans="1:17" ht="14.4" customHeight="1" x14ac:dyDescent="0.3">
      <c r="A197" s="928" t="s">
        <v>6453</v>
      </c>
      <c r="B197" s="930" t="s">
        <v>6454</v>
      </c>
      <c r="C197" s="930" t="s">
        <v>5308</v>
      </c>
      <c r="D197" s="930" t="s">
        <v>6661</v>
      </c>
      <c r="E197" s="930" t="s">
        <v>6662</v>
      </c>
      <c r="F197" s="940"/>
      <c r="G197" s="940"/>
      <c r="H197" s="940"/>
      <c r="I197" s="940"/>
      <c r="J197" s="940"/>
      <c r="K197" s="940"/>
      <c r="L197" s="940"/>
      <c r="M197" s="940"/>
      <c r="N197" s="940">
        <v>4</v>
      </c>
      <c r="O197" s="940">
        <v>124</v>
      </c>
      <c r="P197" s="931"/>
      <c r="Q197" s="941">
        <v>31</v>
      </c>
    </row>
    <row r="198" spans="1:17" ht="14.4" customHeight="1" x14ac:dyDescent="0.3">
      <c r="A198" s="928" t="s">
        <v>6453</v>
      </c>
      <c r="B198" s="930" t="s">
        <v>6454</v>
      </c>
      <c r="C198" s="930" t="s">
        <v>5308</v>
      </c>
      <c r="D198" s="930" t="s">
        <v>6663</v>
      </c>
      <c r="E198" s="930" t="s">
        <v>6664</v>
      </c>
      <c r="F198" s="940">
        <v>1</v>
      </c>
      <c r="G198" s="940">
        <v>26</v>
      </c>
      <c r="H198" s="940">
        <v>1</v>
      </c>
      <c r="I198" s="940">
        <v>26</v>
      </c>
      <c r="J198" s="940"/>
      <c r="K198" s="940"/>
      <c r="L198" s="940"/>
      <c r="M198" s="940"/>
      <c r="N198" s="940">
        <v>2</v>
      </c>
      <c r="O198" s="940">
        <v>52</v>
      </c>
      <c r="P198" s="931">
        <v>2</v>
      </c>
      <c r="Q198" s="941">
        <v>26</v>
      </c>
    </row>
    <row r="199" spans="1:17" ht="14.4" customHeight="1" x14ac:dyDescent="0.3">
      <c r="A199" s="928" t="s">
        <v>6453</v>
      </c>
      <c r="B199" s="930" t="s">
        <v>6454</v>
      </c>
      <c r="C199" s="930" t="s">
        <v>5308</v>
      </c>
      <c r="D199" s="930" t="s">
        <v>6665</v>
      </c>
      <c r="E199" s="930" t="s">
        <v>6666</v>
      </c>
      <c r="F199" s="940"/>
      <c r="G199" s="940"/>
      <c r="H199" s="940"/>
      <c r="I199" s="940"/>
      <c r="J199" s="940">
        <v>1</v>
      </c>
      <c r="K199" s="940">
        <v>189</v>
      </c>
      <c r="L199" s="940"/>
      <c r="M199" s="940">
        <v>189</v>
      </c>
      <c r="N199" s="940"/>
      <c r="O199" s="940"/>
      <c r="P199" s="931"/>
      <c r="Q199" s="941"/>
    </row>
    <row r="200" spans="1:17" ht="14.4" customHeight="1" x14ac:dyDescent="0.3">
      <c r="A200" s="928" t="s">
        <v>6453</v>
      </c>
      <c r="B200" s="930" t="s">
        <v>6454</v>
      </c>
      <c r="C200" s="930" t="s">
        <v>5308</v>
      </c>
      <c r="D200" s="930" t="s">
        <v>6667</v>
      </c>
      <c r="E200" s="930" t="s">
        <v>6668</v>
      </c>
      <c r="F200" s="940"/>
      <c r="G200" s="940"/>
      <c r="H200" s="940"/>
      <c r="I200" s="940"/>
      <c r="J200" s="940"/>
      <c r="K200" s="940"/>
      <c r="L200" s="940"/>
      <c r="M200" s="940"/>
      <c r="N200" s="940">
        <v>7</v>
      </c>
      <c r="O200" s="940">
        <v>931</v>
      </c>
      <c r="P200" s="931"/>
      <c r="Q200" s="941">
        <v>133</v>
      </c>
    </row>
    <row r="201" spans="1:17" ht="14.4" customHeight="1" x14ac:dyDescent="0.3">
      <c r="A201" s="928" t="s">
        <v>6453</v>
      </c>
      <c r="B201" s="930" t="s">
        <v>6454</v>
      </c>
      <c r="C201" s="930" t="s">
        <v>5308</v>
      </c>
      <c r="D201" s="930" t="s">
        <v>6669</v>
      </c>
      <c r="E201" s="930" t="s">
        <v>6670</v>
      </c>
      <c r="F201" s="940"/>
      <c r="G201" s="940"/>
      <c r="H201" s="940"/>
      <c r="I201" s="940"/>
      <c r="J201" s="940"/>
      <c r="K201" s="940"/>
      <c r="L201" s="940"/>
      <c r="M201" s="940"/>
      <c r="N201" s="940">
        <v>1006</v>
      </c>
      <c r="O201" s="940">
        <v>37222</v>
      </c>
      <c r="P201" s="931"/>
      <c r="Q201" s="941">
        <v>37</v>
      </c>
    </row>
    <row r="202" spans="1:17" ht="14.4" customHeight="1" x14ac:dyDescent="0.3">
      <c r="A202" s="928" t="s">
        <v>6453</v>
      </c>
      <c r="B202" s="930" t="s">
        <v>6454</v>
      </c>
      <c r="C202" s="930" t="s">
        <v>5308</v>
      </c>
      <c r="D202" s="930" t="s">
        <v>6671</v>
      </c>
      <c r="E202" s="930" t="s">
        <v>6672</v>
      </c>
      <c r="F202" s="940"/>
      <c r="G202" s="940"/>
      <c r="H202" s="940"/>
      <c r="I202" s="940"/>
      <c r="J202" s="940"/>
      <c r="K202" s="940"/>
      <c r="L202" s="940"/>
      <c r="M202" s="940"/>
      <c r="N202" s="940">
        <v>5</v>
      </c>
      <c r="O202" s="940">
        <v>465</v>
      </c>
      <c r="P202" s="931"/>
      <c r="Q202" s="941">
        <v>93</v>
      </c>
    </row>
    <row r="203" spans="1:17" ht="14.4" customHeight="1" x14ac:dyDescent="0.3">
      <c r="A203" s="928" t="s">
        <v>6453</v>
      </c>
      <c r="B203" s="930" t="s">
        <v>6673</v>
      </c>
      <c r="C203" s="930" t="s">
        <v>5308</v>
      </c>
      <c r="D203" s="930" t="s">
        <v>6674</v>
      </c>
      <c r="E203" s="930" t="s">
        <v>6675</v>
      </c>
      <c r="F203" s="940">
        <v>1</v>
      </c>
      <c r="G203" s="940">
        <v>1037</v>
      </c>
      <c r="H203" s="940">
        <v>1</v>
      </c>
      <c r="I203" s="940">
        <v>1037</v>
      </c>
      <c r="J203" s="940"/>
      <c r="K203" s="940"/>
      <c r="L203" s="940"/>
      <c r="M203" s="940"/>
      <c r="N203" s="940">
        <v>1</v>
      </c>
      <c r="O203" s="940">
        <v>1038</v>
      </c>
      <c r="P203" s="931">
        <v>1.0009643201542913</v>
      </c>
      <c r="Q203" s="941">
        <v>1038</v>
      </c>
    </row>
    <row r="204" spans="1:17" ht="14.4" customHeight="1" x14ac:dyDescent="0.3">
      <c r="A204" s="928" t="s">
        <v>6676</v>
      </c>
      <c r="B204" s="930" t="s">
        <v>5546</v>
      </c>
      <c r="C204" s="930" t="s">
        <v>5312</v>
      </c>
      <c r="D204" s="930" t="s">
        <v>6677</v>
      </c>
      <c r="E204" s="930" t="s">
        <v>6678</v>
      </c>
      <c r="F204" s="940"/>
      <c r="G204" s="940"/>
      <c r="H204" s="940"/>
      <c r="I204" s="940"/>
      <c r="J204" s="940">
        <v>0.34</v>
      </c>
      <c r="K204" s="940">
        <v>868.8</v>
      </c>
      <c r="L204" s="940"/>
      <c r="M204" s="940">
        <v>2555.2941176470586</v>
      </c>
      <c r="N204" s="940">
        <v>0.33</v>
      </c>
      <c r="O204" s="940">
        <v>893.65</v>
      </c>
      <c r="P204" s="931"/>
      <c r="Q204" s="941">
        <v>2708.030303030303</v>
      </c>
    </row>
    <row r="205" spans="1:17" ht="14.4" customHeight="1" x14ac:dyDescent="0.3">
      <c r="A205" s="928" t="s">
        <v>6676</v>
      </c>
      <c r="B205" s="930" t="s">
        <v>5546</v>
      </c>
      <c r="C205" s="930" t="s">
        <v>5312</v>
      </c>
      <c r="D205" s="930" t="s">
        <v>6679</v>
      </c>
      <c r="E205" s="930" t="s">
        <v>6678</v>
      </c>
      <c r="F205" s="940">
        <v>0.2</v>
      </c>
      <c r="G205" s="940">
        <v>1335.72</v>
      </c>
      <c r="H205" s="940">
        <v>1</v>
      </c>
      <c r="I205" s="940">
        <v>6678.5999999999995</v>
      </c>
      <c r="J205" s="940">
        <v>0.2</v>
      </c>
      <c r="K205" s="940">
        <v>1277.6500000000001</v>
      </c>
      <c r="L205" s="940">
        <v>0.95652531967777688</v>
      </c>
      <c r="M205" s="940">
        <v>6388.25</v>
      </c>
      <c r="N205" s="940"/>
      <c r="O205" s="940"/>
      <c r="P205" s="931"/>
      <c r="Q205" s="941"/>
    </row>
    <row r="206" spans="1:17" ht="14.4" customHeight="1" x14ac:dyDescent="0.3">
      <c r="A206" s="928" t="s">
        <v>6676</v>
      </c>
      <c r="B206" s="930" t="s">
        <v>5546</v>
      </c>
      <c r="C206" s="930" t="s">
        <v>5312</v>
      </c>
      <c r="D206" s="930" t="s">
        <v>6680</v>
      </c>
      <c r="E206" s="930" t="s">
        <v>6681</v>
      </c>
      <c r="F206" s="940"/>
      <c r="G206" s="940"/>
      <c r="H206" s="940"/>
      <c r="I206" s="940"/>
      <c r="J206" s="940">
        <v>0.2</v>
      </c>
      <c r="K206" s="940">
        <v>988.79</v>
      </c>
      <c r="L206" s="940"/>
      <c r="M206" s="940">
        <v>4943.95</v>
      </c>
      <c r="N206" s="940"/>
      <c r="O206" s="940"/>
      <c r="P206" s="931"/>
      <c r="Q206" s="941"/>
    </row>
    <row r="207" spans="1:17" ht="14.4" customHeight="1" x14ac:dyDescent="0.3">
      <c r="A207" s="928" t="s">
        <v>6676</v>
      </c>
      <c r="B207" s="930" t="s">
        <v>5546</v>
      </c>
      <c r="C207" s="930" t="s">
        <v>5312</v>
      </c>
      <c r="D207" s="930" t="s">
        <v>6682</v>
      </c>
      <c r="E207" s="930" t="s">
        <v>6333</v>
      </c>
      <c r="F207" s="940">
        <v>10</v>
      </c>
      <c r="G207" s="940">
        <v>9890.27</v>
      </c>
      <c r="H207" s="940">
        <v>1</v>
      </c>
      <c r="I207" s="940">
        <v>989.02700000000004</v>
      </c>
      <c r="J207" s="940">
        <v>7</v>
      </c>
      <c r="K207" s="940">
        <v>6659.3200000000006</v>
      </c>
      <c r="L207" s="940">
        <v>0.67332034413620667</v>
      </c>
      <c r="M207" s="940">
        <v>951.33142857142866</v>
      </c>
      <c r="N207" s="940">
        <v>5.1000000000000005</v>
      </c>
      <c r="O207" s="940">
        <v>5124.62</v>
      </c>
      <c r="P207" s="931">
        <v>0.51814763398774755</v>
      </c>
      <c r="Q207" s="941">
        <v>1004.8274509803921</v>
      </c>
    </row>
    <row r="208" spans="1:17" ht="14.4" customHeight="1" x14ac:dyDescent="0.3">
      <c r="A208" s="928" t="s">
        <v>6676</v>
      </c>
      <c r="B208" s="930" t="s">
        <v>5546</v>
      </c>
      <c r="C208" s="930" t="s">
        <v>5312</v>
      </c>
      <c r="D208" s="930" t="s">
        <v>6683</v>
      </c>
      <c r="E208" s="930" t="s">
        <v>6681</v>
      </c>
      <c r="F208" s="940">
        <v>0.41000000000000003</v>
      </c>
      <c r="G208" s="940">
        <v>4238.3</v>
      </c>
      <c r="H208" s="940">
        <v>1</v>
      </c>
      <c r="I208" s="940">
        <v>10337.317073170731</v>
      </c>
      <c r="J208" s="940">
        <v>0.45999999999999996</v>
      </c>
      <c r="K208" s="940">
        <v>4548.43</v>
      </c>
      <c r="L208" s="940">
        <v>1.0731732062383503</v>
      </c>
      <c r="M208" s="940">
        <v>9887.8913043478278</v>
      </c>
      <c r="N208" s="940">
        <v>0.77</v>
      </c>
      <c r="O208" s="940">
        <v>7613.68</v>
      </c>
      <c r="P208" s="931">
        <v>1.7963994997994479</v>
      </c>
      <c r="Q208" s="941">
        <v>9887.8961038961043</v>
      </c>
    </row>
    <row r="209" spans="1:17" ht="14.4" customHeight="1" x14ac:dyDescent="0.3">
      <c r="A209" s="928" t="s">
        <v>6676</v>
      </c>
      <c r="B209" s="930" t="s">
        <v>5546</v>
      </c>
      <c r="C209" s="930" t="s">
        <v>5312</v>
      </c>
      <c r="D209" s="930" t="s">
        <v>6684</v>
      </c>
      <c r="E209" s="930" t="s">
        <v>6685</v>
      </c>
      <c r="F209" s="940"/>
      <c r="G209" s="940"/>
      <c r="H209" s="940"/>
      <c r="I209" s="940"/>
      <c r="J209" s="940">
        <v>2</v>
      </c>
      <c r="K209" s="940">
        <v>796.4</v>
      </c>
      <c r="L209" s="940"/>
      <c r="M209" s="940">
        <v>398.2</v>
      </c>
      <c r="N209" s="940"/>
      <c r="O209" s="940"/>
      <c r="P209" s="931"/>
      <c r="Q209" s="941"/>
    </row>
    <row r="210" spans="1:17" ht="14.4" customHeight="1" x14ac:dyDescent="0.3">
      <c r="A210" s="928" t="s">
        <v>6676</v>
      </c>
      <c r="B210" s="930" t="s">
        <v>5546</v>
      </c>
      <c r="C210" s="930" t="s">
        <v>5312</v>
      </c>
      <c r="D210" s="930" t="s">
        <v>6686</v>
      </c>
      <c r="E210" s="930" t="s">
        <v>6687</v>
      </c>
      <c r="F210" s="940"/>
      <c r="G210" s="940"/>
      <c r="H210" s="940"/>
      <c r="I210" s="940"/>
      <c r="J210" s="940">
        <v>1</v>
      </c>
      <c r="K210" s="940">
        <v>932.82</v>
      </c>
      <c r="L210" s="940"/>
      <c r="M210" s="940">
        <v>932.82</v>
      </c>
      <c r="N210" s="940"/>
      <c r="O210" s="940"/>
      <c r="P210" s="931"/>
      <c r="Q210" s="941"/>
    </row>
    <row r="211" spans="1:17" ht="14.4" customHeight="1" x14ac:dyDescent="0.3">
      <c r="A211" s="928" t="s">
        <v>6676</v>
      </c>
      <c r="B211" s="930" t="s">
        <v>5546</v>
      </c>
      <c r="C211" s="930" t="s">
        <v>5312</v>
      </c>
      <c r="D211" s="930" t="s">
        <v>5324</v>
      </c>
      <c r="E211" s="930" t="s">
        <v>2343</v>
      </c>
      <c r="F211" s="940">
        <v>0.25</v>
      </c>
      <c r="G211" s="940">
        <v>1365.2</v>
      </c>
      <c r="H211" s="940">
        <v>1</v>
      </c>
      <c r="I211" s="940">
        <v>5460.8</v>
      </c>
      <c r="J211" s="940"/>
      <c r="K211" s="940"/>
      <c r="L211" s="940"/>
      <c r="M211" s="940"/>
      <c r="N211" s="940">
        <v>0.12000000000000001</v>
      </c>
      <c r="O211" s="940">
        <v>545.71</v>
      </c>
      <c r="P211" s="931">
        <v>0.39972897743920305</v>
      </c>
      <c r="Q211" s="941">
        <v>4547.583333333333</v>
      </c>
    </row>
    <row r="212" spans="1:17" ht="14.4" customHeight="1" x14ac:dyDescent="0.3">
      <c r="A212" s="928" t="s">
        <v>6676</v>
      </c>
      <c r="B212" s="930" t="s">
        <v>5546</v>
      </c>
      <c r="C212" s="930" t="s">
        <v>5312</v>
      </c>
      <c r="D212" s="930" t="s">
        <v>5325</v>
      </c>
      <c r="E212" s="930" t="s">
        <v>2343</v>
      </c>
      <c r="F212" s="940">
        <v>2.7299999999999995</v>
      </c>
      <c r="G212" s="940">
        <v>29815.870000000003</v>
      </c>
      <c r="H212" s="940">
        <v>1</v>
      </c>
      <c r="I212" s="940">
        <v>10921.564102564105</v>
      </c>
      <c r="J212" s="940">
        <v>0.34</v>
      </c>
      <c r="K212" s="940">
        <v>3010.36</v>
      </c>
      <c r="L212" s="940">
        <v>0.10096502298943481</v>
      </c>
      <c r="M212" s="940">
        <v>8854</v>
      </c>
      <c r="N212" s="940">
        <v>0.32</v>
      </c>
      <c r="O212" s="940">
        <v>2867.04</v>
      </c>
      <c r="P212" s="931">
        <v>9.6158186898453735E-2</v>
      </c>
      <c r="Q212" s="941">
        <v>8959.5</v>
      </c>
    </row>
    <row r="213" spans="1:17" ht="14.4" customHeight="1" x14ac:dyDescent="0.3">
      <c r="A213" s="928" t="s">
        <v>6676</v>
      </c>
      <c r="B213" s="930" t="s">
        <v>5546</v>
      </c>
      <c r="C213" s="930" t="s">
        <v>5312</v>
      </c>
      <c r="D213" s="930" t="s">
        <v>6688</v>
      </c>
      <c r="E213" s="930" t="s">
        <v>6689</v>
      </c>
      <c r="F213" s="940">
        <v>0.60000000000000009</v>
      </c>
      <c r="G213" s="940">
        <v>1173.6600000000001</v>
      </c>
      <c r="H213" s="940">
        <v>1</v>
      </c>
      <c r="I213" s="940">
        <v>1956.1</v>
      </c>
      <c r="J213" s="940">
        <v>0.30000000000000004</v>
      </c>
      <c r="K213" s="940">
        <v>584.79</v>
      </c>
      <c r="L213" s="940">
        <v>0.49826184755380598</v>
      </c>
      <c r="M213" s="940">
        <v>1949.2999999999995</v>
      </c>
      <c r="N213" s="940">
        <v>0.90000000000000013</v>
      </c>
      <c r="O213" s="940">
        <v>1754.37</v>
      </c>
      <c r="P213" s="931">
        <v>1.4947855426614178</v>
      </c>
      <c r="Q213" s="941">
        <v>1949.2999999999995</v>
      </c>
    </row>
    <row r="214" spans="1:17" ht="14.4" customHeight="1" x14ac:dyDescent="0.3">
      <c r="A214" s="928" t="s">
        <v>6676</v>
      </c>
      <c r="B214" s="930" t="s">
        <v>5546</v>
      </c>
      <c r="C214" s="930" t="s">
        <v>5312</v>
      </c>
      <c r="D214" s="930" t="s">
        <v>6334</v>
      </c>
      <c r="E214" s="930" t="s">
        <v>2343</v>
      </c>
      <c r="F214" s="940">
        <v>3.8999999999999995</v>
      </c>
      <c r="G214" s="940">
        <v>8518.81</v>
      </c>
      <c r="H214" s="940">
        <v>1</v>
      </c>
      <c r="I214" s="940">
        <v>2184.3102564102564</v>
      </c>
      <c r="J214" s="940">
        <v>5.7999999999999989</v>
      </c>
      <c r="K214" s="940">
        <v>10270.640000000001</v>
      </c>
      <c r="L214" s="940">
        <v>1.2056425721432926</v>
      </c>
      <c r="M214" s="940">
        <v>1770.8000000000006</v>
      </c>
      <c r="N214" s="940">
        <v>7.3</v>
      </c>
      <c r="O214" s="940">
        <v>13124.58</v>
      </c>
      <c r="P214" s="931">
        <v>1.5406588478907266</v>
      </c>
      <c r="Q214" s="941">
        <v>1797.8876712328768</v>
      </c>
    </row>
    <row r="215" spans="1:17" ht="14.4" customHeight="1" x14ac:dyDescent="0.3">
      <c r="A215" s="928" t="s">
        <v>6676</v>
      </c>
      <c r="B215" s="930" t="s">
        <v>5546</v>
      </c>
      <c r="C215" s="930" t="s">
        <v>5312</v>
      </c>
      <c r="D215" s="930" t="s">
        <v>6690</v>
      </c>
      <c r="E215" s="930" t="s">
        <v>6691</v>
      </c>
      <c r="F215" s="940">
        <v>0.3</v>
      </c>
      <c r="G215" s="940">
        <v>113.8</v>
      </c>
      <c r="H215" s="940">
        <v>1</v>
      </c>
      <c r="I215" s="940">
        <v>379.33333333333331</v>
      </c>
      <c r="J215" s="940">
        <v>0.1</v>
      </c>
      <c r="K215" s="940">
        <v>37.93</v>
      </c>
      <c r="L215" s="940">
        <v>0.33330404217926185</v>
      </c>
      <c r="M215" s="940">
        <v>379.29999999999995</v>
      </c>
      <c r="N215" s="940">
        <v>0.15</v>
      </c>
      <c r="O215" s="940">
        <v>77.64</v>
      </c>
      <c r="P215" s="931">
        <v>0.68224956063268893</v>
      </c>
      <c r="Q215" s="941">
        <v>517.6</v>
      </c>
    </row>
    <row r="216" spans="1:17" ht="14.4" customHeight="1" x14ac:dyDescent="0.3">
      <c r="A216" s="928" t="s">
        <v>6676</v>
      </c>
      <c r="B216" s="930" t="s">
        <v>5546</v>
      </c>
      <c r="C216" s="930" t="s">
        <v>5312</v>
      </c>
      <c r="D216" s="930" t="s">
        <v>6335</v>
      </c>
      <c r="E216" s="930" t="s">
        <v>6336</v>
      </c>
      <c r="F216" s="940">
        <v>0.2</v>
      </c>
      <c r="G216" s="940">
        <v>188.96</v>
      </c>
      <c r="H216" s="940">
        <v>1</v>
      </c>
      <c r="I216" s="940">
        <v>944.8</v>
      </c>
      <c r="J216" s="940">
        <v>0.05</v>
      </c>
      <c r="K216" s="940">
        <v>45.19</v>
      </c>
      <c r="L216" s="940">
        <v>0.23915114309906857</v>
      </c>
      <c r="M216" s="940">
        <v>903.8</v>
      </c>
      <c r="N216" s="940">
        <v>0.3</v>
      </c>
      <c r="O216" s="940">
        <v>271.14</v>
      </c>
      <c r="P216" s="931">
        <v>1.4349068585944114</v>
      </c>
      <c r="Q216" s="941">
        <v>903.8</v>
      </c>
    </row>
    <row r="217" spans="1:17" ht="14.4" customHeight="1" x14ac:dyDescent="0.3">
      <c r="A217" s="928" t="s">
        <v>6676</v>
      </c>
      <c r="B217" s="930" t="s">
        <v>5546</v>
      </c>
      <c r="C217" s="930" t="s">
        <v>5312</v>
      </c>
      <c r="D217" s="930" t="s">
        <v>6692</v>
      </c>
      <c r="E217" s="930" t="s">
        <v>2343</v>
      </c>
      <c r="F217" s="940"/>
      <c r="G217" s="940"/>
      <c r="H217" s="940"/>
      <c r="I217" s="940"/>
      <c r="J217" s="940">
        <v>0.46</v>
      </c>
      <c r="K217" s="940">
        <v>14697.680000000002</v>
      </c>
      <c r="L217" s="940"/>
      <c r="M217" s="940">
        <v>31951.478260869568</v>
      </c>
      <c r="N217" s="940">
        <v>0.54</v>
      </c>
      <c r="O217" s="940">
        <v>17584.939999999999</v>
      </c>
      <c r="P217" s="931"/>
      <c r="Q217" s="941">
        <v>32564.703703703701</v>
      </c>
    </row>
    <row r="218" spans="1:17" ht="14.4" customHeight="1" x14ac:dyDescent="0.3">
      <c r="A218" s="928" t="s">
        <v>6676</v>
      </c>
      <c r="B218" s="930" t="s">
        <v>5546</v>
      </c>
      <c r="C218" s="930" t="s">
        <v>5341</v>
      </c>
      <c r="D218" s="930" t="s">
        <v>6693</v>
      </c>
      <c r="E218" s="930" t="s">
        <v>6694</v>
      </c>
      <c r="F218" s="940">
        <v>3</v>
      </c>
      <c r="G218" s="940">
        <v>5121.2999999999993</v>
      </c>
      <c r="H218" s="940">
        <v>1</v>
      </c>
      <c r="I218" s="940">
        <v>1707.0999999999997</v>
      </c>
      <c r="J218" s="940">
        <v>1</v>
      </c>
      <c r="K218" s="940">
        <v>1707.1</v>
      </c>
      <c r="L218" s="940">
        <v>0.33333333333333337</v>
      </c>
      <c r="M218" s="940">
        <v>1707.1</v>
      </c>
      <c r="N218" s="940"/>
      <c r="O218" s="940"/>
      <c r="P218" s="931"/>
      <c r="Q218" s="941"/>
    </row>
    <row r="219" spans="1:17" ht="14.4" customHeight="1" x14ac:dyDescent="0.3">
      <c r="A219" s="928" t="s">
        <v>6676</v>
      </c>
      <c r="B219" s="930" t="s">
        <v>5546</v>
      </c>
      <c r="C219" s="930" t="s">
        <v>5341</v>
      </c>
      <c r="D219" s="930" t="s">
        <v>6695</v>
      </c>
      <c r="E219" s="930" t="s">
        <v>6696</v>
      </c>
      <c r="F219" s="940">
        <v>3</v>
      </c>
      <c r="G219" s="940">
        <v>2916.96</v>
      </c>
      <c r="H219" s="940">
        <v>1</v>
      </c>
      <c r="I219" s="940">
        <v>972.32</v>
      </c>
      <c r="J219" s="940">
        <v>3</v>
      </c>
      <c r="K219" s="940">
        <v>2916.96</v>
      </c>
      <c r="L219" s="940">
        <v>1</v>
      </c>
      <c r="M219" s="940">
        <v>972.32</v>
      </c>
      <c r="N219" s="940">
        <v>6</v>
      </c>
      <c r="O219" s="940">
        <v>5833.92</v>
      </c>
      <c r="P219" s="931">
        <v>2</v>
      </c>
      <c r="Q219" s="941">
        <v>972.32</v>
      </c>
    </row>
    <row r="220" spans="1:17" ht="14.4" customHeight="1" x14ac:dyDescent="0.3">
      <c r="A220" s="928" t="s">
        <v>6676</v>
      </c>
      <c r="B220" s="930" t="s">
        <v>5546</v>
      </c>
      <c r="C220" s="930" t="s">
        <v>5341</v>
      </c>
      <c r="D220" s="930" t="s">
        <v>6697</v>
      </c>
      <c r="E220" s="930" t="s">
        <v>6696</v>
      </c>
      <c r="F220" s="940"/>
      <c r="G220" s="940"/>
      <c r="H220" s="940"/>
      <c r="I220" s="940"/>
      <c r="J220" s="940">
        <v>1</v>
      </c>
      <c r="K220" s="940">
        <v>1707.31</v>
      </c>
      <c r="L220" s="940"/>
      <c r="M220" s="940">
        <v>1707.31</v>
      </c>
      <c r="N220" s="940">
        <v>1</v>
      </c>
      <c r="O220" s="940">
        <v>1707.31</v>
      </c>
      <c r="P220" s="931"/>
      <c r="Q220" s="941">
        <v>1707.31</v>
      </c>
    </row>
    <row r="221" spans="1:17" ht="14.4" customHeight="1" x14ac:dyDescent="0.3">
      <c r="A221" s="928" t="s">
        <v>6676</v>
      </c>
      <c r="B221" s="930" t="s">
        <v>5546</v>
      </c>
      <c r="C221" s="930" t="s">
        <v>5341</v>
      </c>
      <c r="D221" s="930" t="s">
        <v>6698</v>
      </c>
      <c r="E221" s="930" t="s">
        <v>6699</v>
      </c>
      <c r="F221" s="940"/>
      <c r="G221" s="940"/>
      <c r="H221" s="940"/>
      <c r="I221" s="940"/>
      <c r="J221" s="940">
        <v>2</v>
      </c>
      <c r="K221" s="940">
        <v>2055.52</v>
      </c>
      <c r="L221" s="940"/>
      <c r="M221" s="940">
        <v>1027.76</v>
      </c>
      <c r="N221" s="940">
        <v>2</v>
      </c>
      <c r="O221" s="940">
        <v>2055.52</v>
      </c>
      <c r="P221" s="931"/>
      <c r="Q221" s="941">
        <v>1027.76</v>
      </c>
    </row>
    <row r="222" spans="1:17" ht="14.4" customHeight="1" x14ac:dyDescent="0.3">
      <c r="A222" s="928" t="s">
        <v>6676</v>
      </c>
      <c r="B222" s="930" t="s">
        <v>5546</v>
      </c>
      <c r="C222" s="930" t="s">
        <v>5341</v>
      </c>
      <c r="D222" s="930" t="s">
        <v>6700</v>
      </c>
      <c r="E222" s="930" t="s">
        <v>6701</v>
      </c>
      <c r="F222" s="940">
        <v>1</v>
      </c>
      <c r="G222" s="940">
        <v>1002.8</v>
      </c>
      <c r="H222" s="940">
        <v>1</v>
      </c>
      <c r="I222" s="940">
        <v>1002.8</v>
      </c>
      <c r="J222" s="940">
        <v>1</v>
      </c>
      <c r="K222" s="940">
        <v>1002.8</v>
      </c>
      <c r="L222" s="940">
        <v>1</v>
      </c>
      <c r="M222" s="940">
        <v>1002.8</v>
      </c>
      <c r="N222" s="940">
        <v>4</v>
      </c>
      <c r="O222" s="940">
        <v>4011.2</v>
      </c>
      <c r="P222" s="931">
        <v>4</v>
      </c>
      <c r="Q222" s="941">
        <v>1002.8</v>
      </c>
    </row>
    <row r="223" spans="1:17" ht="14.4" customHeight="1" x14ac:dyDescent="0.3">
      <c r="A223" s="928" t="s">
        <v>6676</v>
      </c>
      <c r="B223" s="930" t="s">
        <v>5546</v>
      </c>
      <c r="C223" s="930" t="s">
        <v>5341</v>
      </c>
      <c r="D223" s="930" t="s">
        <v>6702</v>
      </c>
      <c r="E223" s="930" t="s">
        <v>6703</v>
      </c>
      <c r="F223" s="940"/>
      <c r="G223" s="940"/>
      <c r="H223" s="940"/>
      <c r="I223" s="940"/>
      <c r="J223" s="940">
        <v>1</v>
      </c>
      <c r="K223" s="940">
        <v>797</v>
      </c>
      <c r="L223" s="940"/>
      <c r="M223" s="940">
        <v>797</v>
      </c>
      <c r="N223" s="940"/>
      <c r="O223" s="940"/>
      <c r="P223" s="931"/>
      <c r="Q223" s="941"/>
    </row>
    <row r="224" spans="1:17" ht="14.4" customHeight="1" x14ac:dyDescent="0.3">
      <c r="A224" s="928" t="s">
        <v>6676</v>
      </c>
      <c r="B224" s="930" t="s">
        <v>5546</v>
      </c>
      <c r="C224" s="930" t="s">
        <v>5341</v>
      </c>
      <c r="D224" s="930" t="s">
        <v>6704</v>
      </c>
      <c r="E224" s="930" t="s">
        <v>6705</v>
      </c>
      <c r="F224" s="940"/>
      <c r="G224" s="940"/>
      <c r="H224" s="940"/>
      <c r="I224" s="940"/>
      <c r="J224" s="940"/>
      <c r="K224" s="940"/>
      <c r="L224" s="940"/>
      <c r="M224" s="940"/>
      <c r="N224" s="940">
        <v>2</v>
      </c>
      <c r="O224" s="940">
        <v>10518.46</v>
      </c>
      <c r="P224" s="931"/>
      <c r="Q224" s="941">
        <v>5259.23</v>
      </c>
    </row>
    <row r="225" spans="1:17" ht="14.4" customHeight="1" x14ac:dyDescent="0.3">
      <c r="A225" s="928" t="s">
        <v>6676</v>
      </c>
      <c r="B225" s="930" t="s">
        <v>5546</v>
      </c>
      <c r="C225" s="930" t="s">
        <v>5341</v>
      </c>
      <c r="D225" s="930" t="s">
        <v>6706</v>
      </c>
      <c r="E225" s="930" t="s">
        <v>6707</v>
      </c>
      <c r="F225" s="940"/>
      <c r="G225" s="940"/>
      <c r="H225" s="940"/>
      <c r="I225" s="940"/>
      <c r="J225" s="940"/>
      <c r="K225" s="940"/>
      <c r="L225" s="940"/>
      <c r="M225" s="940"/>
      <c r="N225" s="940">
        <v>1</v>
      </c>
      <c r="O225" s="940">
        <v>831.16</v>
      </c>
      <c r="P225" s="931"/>
      <c r="Q225" s="941">
        <v>831.16</v>
      </c>
    </row>
    <row r="226" spans="1:17" ht="14.4" customHeight="1" x14ac:dyDescent="0.3">
      <c r="A226" s="928" t="s">
        <v>6676</v>
      </c>
      <c r="B226" s="930" t="s">
        <v>5546</v>
      </c>
      <c r="C226" s="930" t="s">
        <v>5341</v>
      </c>
      <c r="D226" s="930" t="s">
        <v>6708</v>
      </c>
      <c r="E226" s="930" t="s">
        <v>6707</v>
      </c>
      <c r="F226" s="940">
        <v>3</v>
      </c>
      <c r="G226" s="940">
        <v>2664.18</v>
      </c>
      <c r="H226" s="940">
        <v>1</v>
      </c>
      <c r="I226" s="940">
        <v>888.06</v>
      </c>
      <c r="J226" s="940">
        <v>5</v>
      </c>
      <c r="K226" s="940">
        <v>4440.2999999999993</v>
      </c>
      <c r="L226" s="940">
        <v>1.6666666666666665</v>
      </c>
      <c r="M226" s="940">
        <v>888.05999999999983</v>
      </c>
      <c r="N226" s="940">
        <v>5</v>
      </c>
      <c r="O226" s="940">
        <v>4440.2999999999993</v>
      </c>
      <c r="P226" s="931">
        <v>1.6666666666666665</v>
      </c>
      <c r="Q226" s="941">
        <v>888.05999999999983</v>
      </c>
    </row>
    <row r="227" spans="1:17" ht="14.4" customHeight="1" x14ac:dyDescent="0.3">
      <c r="A227" s="928" t="s">
        <v>6676</v>
      </c>
      <c r="B227" s="930" t="s">
        <v>5546</v>
      </c>
      <c r="C227" s="930" t="s">
        <v>5341</v>
      </c>
      <c r="D227" s="930" t="s">
        <v>6709</v>
      </c>
      <c r="E227" s="930" t="s">
        <v>6710</v>
      </c>
      <c r="F227" s="940"/>
      <c r="G227" s="940"/>
      <c r="H227" s="940"/>
      <c r="I227" s="940"/>
      <c r="J227" s="940">
        <v>1</v>
      </c>
      <c r="K227" s="940">
        <v>888.06</v>
      </c>
      <c r="L227" s="940"/>
      <c r="M227" s="940">
        <v>888.06</v>
      </c>
      <c r="N227" s="940"/>
      <c r="O227" s="940"/>
      <c r="P227" s="931"/>
      <c r="Q227" s="941"/>
    </row>
    <row r="228" spans="1:17" ht="14.4" customHeight="1" x14ac:dyDescent="0.3">
      <c r="A228" s="928" t="s">
        <v>6676</v>
      </c>
      <c r="B228" s="930" t="s">
        <v>5546</v>
      </c>
      <c r="C228" s="930" t="s">
        <v>5341</v>
      </c>
      <c r="D228" s="930" t="s">
        <v>6711</v>
      </c>
      <c r="E228" s="930" t="s">
        <v>6712</v>
      </c>
      <c r="F228" s="940">
        <v>7</v>
      </c>
      <c r="G228" s="940">
        <v>27291.599999999999</v>
      </c>
      <c r="H228" s="940">
        <v>1</v>
      </c>
      <c r="I228" s="940">
        <v>3898.7999999999997</v>
      </c>
      <c r="J228" s="940"/>
      <c r="K228" s="940"/>
      <c r="L228" s="940"/>
      <c r="M228" s="940"/>
      <c r="N228" s="940"/>
      <c r="O228" s="940"/>
      <c r="P228" s="931"/>
      <c r="Q228" s="941"/>
    </row>
    <row r="229" spans="1:17" ht="14.4" customHeight="1" x14ac:dyDescent="0.3">
      <c r="A229" s="928" t="s">
        <v>6676</v>
      </c>
      <c r="B229" s="930" t="s">
        <v>5546</v>
      </c>
      <c r="C229" s="930" t="s">
        <v>5341</v>
      </c>
      <c r="D229" s="930" t="s">
        <v>6713</v>
      </c>
      <c r="E229" s="930" t="s">
        <v>6714</v>
      </c>
      <c r="F229" s="940">
        <v>2</v>
      </c>
      <c r="G229" s="940">
        <v>7289.16</v>
      </c>
      <c r="H229" s="940">
        <v>1</v>
      </c>
      <c r="I229" s="940">
        <v>3644.58</v>
      </c>
      <c r="J229" s="940">
        <v>6</v>
      </c>
      <c r="K229" s="940">
        <v>21867.480000000003</v>
      </c>
      <c r="L229" s="940">
        <v>3.0000000000000004</v>
      </c>
      <c r="M229" s="940">
        <v>3644.5800000000004</v>
      </c>
      <c r="N229" s="940">
        <v>10</v>
      </c>
      <c r="O229" s="940">
        <v>36445.800000000003</v>
      </c>
      <c r="P229" s="931">
        <v>5.0000000000000009</v>
      </c>
      <c r="Q229" s="941">
        <v>3644.5800000000004</v>
      </c>
    </row>
    <row r="230" spans="1:17" ht="14.4" customHeight="1" x14ac:dyDescent="0.3">
      <c r="A230" s="928" t="s">
        <v>6676</v>
      </c>
      <c r="B230" s="930" t="s">
        <v>5546</v>
      </c>
      <c r="C230" s="930" t="s">
        <v>5341</v>
      </c>
      <c r="D230" s="930" t="s">
        <v>6715</v>
      </c>
      <c r="E230" s="930" t="s">
        <v>6716</v>
      </c>
      <c r="F230" s="940">
        <v>3</v>
      </c>
      <c r="G230" s="940">
        <v>1077.3</v>
      </c>
      <c r="H230" s="940">
        <v>1</v>
      </c>
      <c r="I230" s="940">
        <v>359.09999999999997</v>
      </c>
      <c r="J230" s="940">
        <v>2</v>
      </c>
      <c r="K230" s="940">
        <v>718.2</v>
      </c>
      <c r="L230" s="940">
        <v>0.66666666666666674</v>
      </c>
      <c r="M230" s="940">
        <v>359.1</v>
      </c>
      <c r="N230" s="940">
        <v>3</v>
      </c>
      <c r="O230" s="940">
        <v>1077.3000000000002</v>
      </c>
      <c r="P230" s="931">
        <v>1.0000000000000002</v>
      </c>
      <c r="Q230" s="941">
        <v>359.10000000000008</v>
      </c>
    </row>
    <row r="231" spans="1:17" ht="14.4" customHeight="1" x14ac:dyDescent="0.3">
      <c r="A231" s="928" t="s">
        <v>6676</v>
      </c>
      <c r="B231" s="930" t="s">
        <v>5546</v>
      </c>
      <c r="C231" s="930" t="s">
        <v>5341</v>
      </c>
      <c r="D231" s="930" t="s">
        <v>6717</v>
      </c>
      <c r="E231" s="930" t="s">
        <v>6718</v>
      </c>
      <c r="F231" s="940">
        <v>1</v>
      </c>
      <c r="G231" s="940">
        <v>893.9</v>
      </c>
      <c r="H231" s="940">
        <v>1</v>
      </c>
      <c r="I231" s="940">
        <v>893.9</v>
      </c>
      <c r="J231" s="940">
        <v>6</v>
      </c>
      <c r="K231" s="940">
        <v>5363.4</v>
      </c>
      <c r="L231" s="940">
        <v>6</v>
      </c>
      <c r="M231" s="940">
        <v>893.9</v>
      </c>
      <c r="N231" s="940">
        <v>5</v>
      </c>
      <c r="O231" s="940">
        <v>4469.5</v>
      </c>
      <c r="P231" s="931">
        <v>5</v>
      </c>
      <c r="Q231" s="941">
        <v>893.9</v>
      </c>
    </row>
    <row r="232" spans="1:17" ht="14.4" customHeight="1" x14ac:dyDescent="0.3">
      <c r="A232" s="928" t="s">
        <v>6676</v>
      </c>
      <c r="B232" s="930" t="s">
        <v>5546</v>
      </c>
      <c r="C232" s="930" t="s">
        <v>5341</v>
      </c>
      <c r="D232" s="930" t="s">
        <v>6719</v>
      </c>
      <c r="E232" s="930" t="s">
        <v>6720</v>
      </c>
      <c r="F232" s="940">
        <v>4</v>
      </c>
      <c r="G232" s="940">
        <v>3575.6</v>
      </c>
      <c r="H232" s="940">
        <v>1</v>
      </c>
      <c r="I232" s="940">
        <v>893.9</v>
      </c>
      <c r="J232" s="940">
        <v>1</v>
      </c>
      <c r="K232" s="940">
        <v>893.9</v>
      </c>
      <c r="L232" s="940">
        <v>0.25</v>
      </c>
      <c r="M232" s="940">
        <v>893.9</v>
      </c>
      <c r="N232" s="940">
        <v>2</v>
      </c>
      <c r="O232" s="940">
        <v>1787.8</v>
      </c>
      <c r="P232" s="931">
        <v>0.5</v>
      </c>
      <c r="Q232" s="941">
        <v>893.9</v>
      </c>
    </row>
    <row r="233" spans="1:17" ht="14.4" customHeight="1" x14ac:dyDescent="0.3">
      <c r="A233" s="928" t="s">
        <v>6676</v>
      </c>
      <c r="B233" s="930" t="s">
        <v>5546</v>
      </c>
      <c r="C233" s="930" t="s">
        <v>5341</v>
      </c>
      <c r="D233" s="930" t="s">
        <v>6721</v>
      </c>
      <c r="E233" s="930" t="s">
        <v>6722</v>
      </c>
      <c r="F233" s="940">
        <v>1</v>
      </c>
      <c r="G233" s="940">
        <v>16831.689999999999</v>
      </c>
      <c r="H233" s="940">
        <v>1</v>
      </c>
      <c r="I233" s="940">
        <v>16831.689999999999</v>
      </c>
      <c r="J233" s="940">
        <v>3</v>
      </c>
      <c r="K233" s="940">
        <v>50495.069999999992</v>
      </c>
      <c r="L233" s="940">
        <v>3</v>
      </c>
      <c r="M233" s="940">
        <v>16831.689999999999</v>
      </c>
      <c r="N233" s="940">
        <v>4</v>
      </c>
      <c r="O233" s="940">
        <v>67326.759999999995</v>
      </c>
      <c r="P233" s="931">
        <v>4</v>
      </c>
      <c r="Q233" s="941">
        <v>16831.689999999999</v>
      </c>
    </row>
    <row r="234" spans="1:17" ht="14.4" customHeight="1" x14ac:dyDescent="0.3">
      <c r="A234" s="928" t="s">
        <v>6676</v>
      </c>
      <c r="B234" s="930" t="s">
        <v>5546</v>
      </c>
      <c r="C234" s="930" t="s">
        <v>5341</v>
      </c>
      <c r="D234" s="930" t="s">
        <v>6723</v>
      </c>
      <c r="E234" s="930" t="s">
        <v>6724</v>
      </c>
      <c r="F234" s="940">
        <v>3</v>
      </c>
      <c r="G234" s="940">
        <v>15602.04</v>
      </c>
      <c r="H234" s="940">
        <v>1</v>
      </c>
      <c r="I234" s="940">
        <v>5200.68</v>
      </c>
      <c r="J234" s="940">
        <v>3</v>
      </c>
      <c r="K234" s="940">
        <v>15602.04</v>
      </c>
      <c r="L234" s="940">
        <v>1</v>
      </c>
      <c r="M234" s="940">
        <v>5200.68</v>
      </c>
      <c r="N234" s="940">
        <v>3</v>
      </c>
      <c r="O234" s="940">
        <v>15602.04</v>
      </c>
      <c r="P234" s="931">
        <v>1</v>
      </c>
      <c r="Q234" s="941">
        <v>5200.68</v>
      </c>
    </row>
    <row r="235" spans="1:17" ht="14.4" customHeight="1" x14ac:dyDescent="0.3">
      <c r="A235" s="928" t="s">
        <v>6676</v>
      </c>
      <c r="B235" s="930" t="s">
        <v>5546</v>
      </c>
      <c r="C235" s="930" t="s">
        <v>5341</v>
      </c>
      <c r="D235" s="930" t="s">
        <v>6725</v>
      </c>
      <c r="E235" s="930" t="s">
        <v>6726</v>
      </c>
      <c r="F235" s="940">
        <v>4</v>
      </c>
      <c r="G235" s="940">
        <v>26348.52</v>
      </c>
      <c r="H235" s="940">
        <v>1</v>
      </c>
      <c r="I235" s="940">
        <v>6587.13</v>
      </c>
      <c r="J235" s="940">
        <v>4</v>
      </c>
      <c r="K235" s="940">
        <v>26348.52</v>
      </c>
      <c r="L235" s="940">
        <v>1</v>
      </c>
      <c r="M235" s="940">
        <v>6587.13</v>
      </c>
      <c r="N235" s="940">
        <v>6</v>
      </c>
      <c r="O235" s="940">
        <v>39522.78</v>
      </c>
      <c r="P235" s="931">
        <v>1.5</v>
      </c>
      <c r="Q235" s="941">
        <v>6587.13</v>
      </c>
    </row>
    <row r="236" spans="1:17" ht="14.4" customHeight="1" x14ac:dyDescent="0.3">
      <c r="A236" s="928" t="s">
        <v>6676</v>
      </c>
      <c r="B236" s="930" t="s">
        <v>5546</v>
      </c>
      <c r="C236" s="930" t="s">
        <v>5341</v>
      </c>
      <c r="D236" s="930" t="s">
        <v>6727</v>
      </c>
      <c r="E236" s="930" t="s">
        <v>6728</v>
      </c>
      <c r="F236" s="940">
        <v>2</v>
      </c>
      <c r="G236" s="940">
        <v>3683.24</v>
      </c>
      <c r="H236" s="940">
        <v>1</v>
      </c>
      <c r="I236" s="940">
        <v>1841.62</v>
      </c>
      <c r="J236" s="940">
        <v>5</v>
      </c>
      <c r="K236" s="940">
        <v>9208.0999999999985</v>
      </c>
      <c r="L236" s="940">
        <v>2.4999999999999996</v>
      </c>
      <c r="M236" s="940">
        <v>1841.6199999999997</v>
      </c>
      <c r="N236" s="940">
        <v>4</v>
      </c>
      <c r="O236" s="940">
        <v>7366.48</v>
      </c>
      <c r="P236" s="931">
        <v>2</v>
      </c>
      <c r="Q236" s="941">
        <v>1841.62</v>
      </c>
    </row>
    <row r="237" spans="1:17" ht="14.4" customHeight="1" x14ac:dyDescent="0.3">
      <c r="A237" s="928" t="s">
        <v>6676</v>
      </c>
      <c r="B237" s="930" t="s">
        <v>5546</v>
      </c>
      <c r="C237" s="930" t="s">
        <v>5341</v>
      </c>
      <c r="D237" s="930" t="s">
        <v>6729</v>
      </c>
      <c r="E237" s="930" t="s">
        <v>6730</v>
      </c>
      <c r="F237" s="940"/>
      <c r="G237" s="940"/>
      <c r="H237" s="940"/>
      <c r="I237" s="940"/>
      <c r="J237" s="940"/>
      <c r="K237" s="940"/>
      <c r="L237" s="940"/>
      <c r="M237" s="940"/>
      <c r="N237" s="940">
        <v>1</v>
      </c>
      <c r="O237" s="940">
        <v>3178.63</v>
      </c>
      <c r="P237" s="931"/>
      <c r="Q237" s="941">
        <v>3178.63</v>
      </c>
    </row>
    <row r="238" spans="1:17" ht="14.4" customHeight="1" x14ac:dyDescent="0.3">
      <c r="A238" s="928" t="s">
        <v>6676</v>
      </c>
      <c r="B238" s="930" t="s">
        <v>5546</v>
      </c>
      <c r="C238" s="930" t="s">
        <v>5341</v>
      </c>
      <c r="D238" s="930" t="s">
        <v>6731</v>
      </c>
      <c r="E238" s="930" t="s">
        <v>6732</v>
      </c>
      <c r="F238" s="940">
        <v>5</v>
      </c>
      <c r="G238" s="940">
        <v>5426</v>
      </c>
      <c r="H238" s="940">
        <v>1</v>
      </c>
      <c r="I238" s="940">
        <v>1085.2</v>
      </c>
      <c r="J238" s="940">
        <v>4</v>
      </c>
      <c r="K238" s="940">
        <v>4340.8</v>
      </c>
      <c r="L238" s="940">
        <v>0.8</v>
      </c>
      <c r="M238" s="940">
        <v>1085.2</v>
      </c>
      <c r="N238" s="940">
        <v>4</v>
      </c>
      <c r="O238" s="940">
        <v>4340.8</v>
      </c>
      <c r="P238" s="931">
        <v>0.8</v>
      </c>
      <c r="Q238" s="941">
        <v>1085.2</v>
      </c>
    </row>
    <row r="239" spans="1:17" ht="14.4" customHeight="1" x14ac:dyDescent="0.3">
      <c r="A239" s="928" t="s">
        <v>6676</v>
      </c>
      <c r="B239" s="930" t="s">
        <v>5546</v>
      </c>
      <c r="C239" s="930" t="s">
        <v>5341</v>
      </c>
      <c r="D239" s="930" t="s">
        <v>6733</v>
      </c>
      <c r="E239" s="930" t="s">
        <v>6734</v>
      </c>
      <c r="F239" s="940">
        <v>1</v>
      </c>
      <c r="G239" s="940">
        <v>704</v>
      </c>
      <c r="H239" s="940">
        <v>1</v>
      </c>
      <c r="I239" s="940">
        <v>704</v>
      </c>
      <c r="J239" s="940"/>
      <c r="K239" s="940"/>
      <c r="L239" s="940"/>
      <c r="M239" s="940"/>
      <c r="N239" s="940"/>
      <c r="O239" s="940"/>
      <c r="P239" s="931"/>
      <c r="Q239" s="941"/>
    </row>
    <row r="240" spans="1:17" ht="14.4" customHeight="1" x14ac:dyDescent="0.3">
      <c r="A240" s="928" t="s">
        <v>6676</v>
      </c>
      <c r="B240" s="930" t="s">
        <v>5546</v>
      </c>
      <c r="C240" s="930" t="s">
        <v>5308</v>
      </c>
      <c r="D240" s="930" t="s">
        <v>6110</v>
      </c>
      <c r="E240" s="930" t="s">
        <v>6111</v>
      </c>
      <c r="F240" s="940">
        <v>2</v>
      </c>
      <c r="G240" s="940">
        <v>412</v>
      </c>
      <c r="H240" s="940">
        <v>1</v>
      </c>
      <c r="I240" s="940">
        <v>206</v>
      </c>
      <c r="J240" s="940">
        <v>1</v>
      </c>
      <c r="K240" s="940">
        <v>207</v>
      </c>
      <c r="L240" s="940">
        <v>0.50242718446601942</v>
      </c>
      <c r="M240" s="940">
        <v>207</v>
      </c>
      <c r="N240" s="940"/>
      <c r="O240" s="940"/>
      <c r="P240" s="931"/>
      <c r="Q240" s="941"/>
    </row>
    <row r="241" spans="1:17" ht="14.4" customHeight="1" x14ac:dyDescent="0.3">
      <c r="A241" s="928" t="s">
        <v>6676</v>
      </c>
      <c r="B241" s="930" t="s">
        <v>5546</v>
      </c>
      <c r="C241" s="930" t="s">
        <v>5308</v>
      </c>
      <c r="D241" s="930" t="s">
        <v>6735</v>
      </c>
      <c r="E241" s="930" t="s">
        <v>6736</v>
      </c>
      <c r="F241" s="940">
        <v>3</v>
      </c>
      <c r="G241" s="940">
        <v>453</v>
      </c>
      <c r="H241" s="940">
        <v>1</v>
      </c>
      <c r="I241" s="940">
        <v>151</v>
      </c>
      <c r="J241" s="940">
        <v>1</v>
      </c>
      <c r="K241" s="940">
        <v>151</v>
      </c>
      <c r="L241" s="940">
        <v>0.33333333333333331</v>
      </c>
      <c r="M241" s="940">
        <v>151</v>
      </c>
      <c r="N241" s="940"/>
      <c r="O241" s="940"/>
      <c r="P241" s="931"/>
      <c r="Q241" s="941"/>
    </row>
    <row r="242" spans="1:17" ht="14.4" customHeight="1" x14ac:dyDescent="0.3">
      <c r="A242" s="928" t="s">
        <v>6676</v>
      </c>
      <c r="B242" s="930" t="s">
        <v>5546</v>
      </c>
      <c r="C242" s="930" t="s">
        <v>5308</v>
      </c>
      <c r="D242" s="930" t="s">
        <v>6737</v>
      </c>
      <c r="E242" s="930" t="s">
        <v>6738</v>
      </c>
      <c r="F242" s="940">
        <v>9</v>
      </c>
      <c r="G242" s="940">
        <v>1646</v>
      </c>
      <c r="H242" s="940">
        <v>1</v>
      </c>
      <c r="I242" s="940">
        <v>182.88888888888889</v>
      </c>
      <c r="J242" s="940">
        <v>5</v>
      </c>
      <c r="K242" s="940">
        <v>915</v>
      </c>
      <c r="L242" s="940">
        <v>0.55589307411907651</v>
      </c>
      <c r="M242" s="940">
        <v>183</v>
      </c>
      <c r="N242" s="940">
        <v>3</v>
      </c>
      <c r="O242" s="940">
        <v>561</v>
      </c>
      <c r="P242" s="931">
        <v>0.34082624544349938</v>
      </c>
      <c r="Q242" s="941">
        <v>187</v>
      </c>
    </row>
    <row r="243" spans="1:17" ht="14.4" customHeight="1" x14ac:dyDescent="0.3">
      <c r="A243" s="928" t="s">
        <v>6676</v>
      </c>
      <c r="B243" s="930" t="s">
        <v>5546</v>
      </c>
      <c r="C243" s="930" t="s">
        <v>5308</v>
      </c>
      <c r="D243" s="930" t="s">
        <v>6739</v>
      </c>
      <c r="E243" s="930" t="s">
        <v>6740</v>
      </c>
      <c r="F243" s="940">
        <v>7</v>
      </c>
      <c r="G243" s="940">
        <v>875</v>
      </c>
      <c r="H243" s="940">
        <v>1</v>
      </c>
      <c r="I243" s="940">
        <v>125</v>
      </c>
      <c r="J243" s="940">
        <v>4</v>
      </c>
      <c r="K243" s="940">
        <v>500</v>
      </c>
      <c r="L243" s="940">
        <v>0.5714285714285714</v>
      </c>
      <c r="M243" s="940">
        <v>125</v>
      </c>
      <c r="N243" s="940">
        <v>10</v>
      </c>
      <c r="O243" s="940">
        <v>1280</v>
      </c>
      <c r="P243" s="931">
        <v>1.4628571428571429</v>
      </c>
      <c r="Q243" s="941">
        <v>128</v>
      </c>
    </row>
    <row r="244" spans="1:17" ht="14.4" customHeight="1" x14ac:dyDescent="0.3">
      <c r="A244" s="928" t="s">
        <v>6676</v>
      </c>
      <c r="B244" s="930" t="s">
        <v>5546</v>
      </c>
      <c r="C244" s="930" t="s">
        <v>5308</v>
      </c>
      <c r="D244" s="930" t="s">
        <v>6741</v>
      </c>
      <c r="E244" s="930" t="s">
        <v>6742</v>
      </c>
      <c r="F244" s="940">
        <v>5</v>
      </c>
      <c r="G244" s="940">
        <v>1090</v>
      </c>
      <c r="H244" s="940">
        <v>1</v>
      </c>
      <c r="I244" s="940">
        <v>218</v>
      </c>
      <c r="J244" s="940">
        <v>6</v>
      </c>
      <c r="K244" s="940">
        <v>1314</v>
      </c>
      <c r="L244" s="940">
        <v>1.2055045871559633</v>
      </c>
      <c r="M244" s="940">
        <v>219</v>
      </c>
      <c r="N244" s="940">
        <v>2</v>
      </c>
      <c r="O244" s="940">
        <v>446</v>
      </c>
      <c r="P244" s="931">
        <v>0.40917431192660553</v>
      </c>
      <c r="Q244" s="941">
        <v>223</v>
      </c>
    </row>
    <row r="245" spans="1:17" ht="14.4" customHeight="1" x14ac:dyDescent="0.3">
      <c r="A245" s="928" t="s">
        <v>6676</v>
      </c>
      <c r="B245" s="930" t="s">
        <v>5546</v>
      </c>
      <c r="C245" s="930" t="s">
        <v>5308</v>
      </c>
      <c r="D245" s="930" t="s">
        <v>6743</v>
      </c>
      <c r="E245" s="930" t="s">
        <v>6744</v>
      </c>
      <c r="F245" s="940">
        <v>3</v>
      </c>
      <c r="G245" s="940">
        <v>653</v>
      </c>
      <c r="H245" s="940">
        <v>1</v>
      </c>
      <c r="I245" s="940">
        <v>217.66666666666666</v>
      </c>
      <c r="J245" s="940">
        <v>2</v>
      </c>
      <c r="K245" s="940">
        <v>438</v>
      </c>
      <c r="L245" s="940">
        <v>0.67075038284839206</v>
      </c>
      <c r="M245" s="940">
        <v>219</v>
      </c>
      <c r="N245" s="940">
        <v>4</v>
      </c>
      <c r="O245" s="940">
        <v>892</v>
      </c>
      <c r="P245" s="931">
        <v>1.3660030627871362</v>
      </c>
      <c r="Q245" s="941">
        <v>223</v>
      </c>
    </row>
    <row r="246" spans="1:17" ht="14.4" customHeight="1" x14ac:dyDescent="0.3">
      <c r="A246" s="928" t="s">
        <v>6676</v>
      </c>
      <c r="B246" s="930" t="s">
        <v>5546</v>
      </c>
      <c r="C246" s="930" t="s">
        <v>5308</v>
      </c>
      <c r="D246" s="930" t="s">
        <v>5432</v>
      </c>
      <c r="E246" s="930" t="s">
        <v>5433</v>
      </c>
      <c r="F246" s="940">
        <v>503</v>
      </c>
      <c r="G246" s="940">
        <v>110573</v>
      </c>
      <c r="H246" s="940">
        <v>1</v>
      </c>
      <c r="I246" s="940">
        <v>219.82703777335985</v>
      </c>
      <c r="J246" s="940">
        <v>675</v>
      </c>
      <c r="K246" s="940">
        <v>149175</v>
      </c>
      <c r="L246" s="940">
        <v>1.3491087335968093</v>
      </c>
      <c r="M246" s="940">
        <v>221</v>
      </c>
      <c r="N246" s="940">
        <v>625</v>
      </c>
      <c r="O246" s="940">
        <v>140625</v>
      </c>
      <c r="P246" s="931">
        <v>1.271784251128214</v>
      </c>
      <c r="Q246" s="941">
        <v>225</v>
      </c>
    </row>
    <row r="247" spans="1:17" ht="14.4" customHeight="1" x14ac:dyDescent="0.3">
      <c r="A247" s="928" t="s">
        <v>6676</v>
      </c>
      <c r="B247" s="930" t="s">
        <v>5546</v>
      </c>
      <c r="C247" s="930" t="s">
        <v>5308</v>
      </c>
      <c r="D247" s="930" t="s">
        <v>6745</v>
      </c>
      <c r="E247" s="930" t="s">
        <v>6746</v>
      </c>
      <c r="F247" s="940">
        <v>2</v>
      </c>
      <c r="G247" s="940">
        <v>1221</v>
      </c>
      <c r="H247" s="940">
        <v>1</v>
      </c>
      <c r="I247" s="940">
        <v>610.5</v>
      </c>
      <c r="J247" s="940">
        <v>1</v>
      </c>
      <c r="K247" s="940">
        <v>613</v>
      </c>
      <c r="L247" s="940">
        <v>0.50204750204750204</v>
      </c>
      <c r="M247" s="940">
        <v>613</v>
      </c>
      <c r="N247" s="940">
        <v>1</v>
      </c>
      <c r="O247" s="940">
        <v>625</v>
      </c>
      <c r="P247" s="931">
        <v>0.51187551187551183</v>
      </c>
      <c r="Q247" s="941">
        <v>625</v>
      </c>
    </row>
    <row r="248" spans="1:17" ht="14.4" customHeight="1" x14ac:dyDescent="0.3">
      <c r="A248" s="928" t="s">
        <v>6676</v>
      </c>
      <c r="B248" s="930" t="s">
        <v>5546</v>
      </c>
      <c r="C248" s="930" t="s">
        <v>5308</v>
      </c>
      <c r="D248" s="930" t="s">
        <v>5547</v>
      </c>
      <c r="E248" s="930" t="s">
        <v>5548</v>
      </c>
      <c r="F248" s="940"/>
      <c r="G248" s="940"/>
      <c r="H248" s="940"/>
      <c r="I248" s="940"/>
      <c r="J248" s="940"/>
      <c r="K248" s="940"/>
      <c r="L248" s="940"/>
      <c r="M248" s="940"/>
      <c r="N248" s="940">
        <v>2</v>
      </c>
      <c r="O248" s="940">
        <v>2078</v>
      </c>
      <c r="P248" s="931"/>
      <c r="Q248" s="941">
        <v>1039</v>
      </c>
    </row>
    <row r="249" spans="1:17" ht="14.4" customHeight="1" x14ac:dyDescent="0.3">
      <c r="A249" s="928" t="s">
        <v>6676</v>
      </c>
      <c r="B249" s="930" t="s">
        <v>5546</v>
      </c>
      <c r="C249" s="930" t="s">
        <v>5308</v>
      </c>
      <c r="D249" s="930" t="s">
        <v>6112</v>
      </c>
      <c r="E249" s="930" t="s">
        <v>6113</v>
      </c>
      <c r="F249" s="940">
        <v>6</v>
      </c>
      <c r="G249" s="940">
        <v>1965</v>
      </c>
      <c r="H249" s="940">
        <v>1</v>
      </c>
      <c r="I249" s="940">
        <v>327.5</v>
      </c>
      <c r="J249" s="940">
        <v>9</v>
      </c>
      <c r="K249" s="940">
        <v>2970</v>
      </c>
      <c r="L249" s="940">
        <v>1.5114503816793894</v>
      </c>
      <c r="M249" s="940">
        <v>330</v>
      </c>
      <c r="N249" s="940">
        <v>8</v>
      </c>
      <c r="O249" s="940">
        <v>2792</v>
      </c>
      <c r="P249" s="931">
        <v>1.4208651399491095</v>
      </c>
      <c r="Q249" s="941">
        <v>349</v>
      </c>
    </row>
    <row r="250" spans="1:17" ht="14.4" customHeight="1" x14ac:dyDescent="0.3">
      <c r="A250" s="928" t="s">
        <v>6676</v>
      </c>
      <c r="B250" s="930" t="s">
        <v>5546</v>
      </c>
      <c r="C250" s="930" t="s">
        <v>5308</v>
      </c>
      <c r="D250" s="930" t="s">
        <v>6747</v>
      </c>
      <c r="E250" s="930" t="s">
        <v>6748</v>
      </c>
      <c r="F250" s="940">
        <v>4</v>
      </c>
      <c r="G250" s="940">
        <v>16540</v>
      </c>
      <c r="H250" s="940">
        <v>1</v>
      </c>
      <c r="I250" s="940">
        <v>4135</v>
      </c>
      <c r="J250" s="940">
        <v>5</v>
      </c>
      <c r="K250" s="940">
        <v>20695</v>
      </c>
      <c r="L250" s="940">
        <v>1.2512091898428053</v>
      </c>
      <c r="M250" s="940">
        <v>4139</v>
      </c>
      <c r="N250" s="940">
        <v>6</v>
      </c>
      <c r="O250" s="940">
        <v>24984</v>
      </c>
      <c r="P250" s="931">
        <v>1.5105199516324064</v>
      </c>
      <c r="Q250" s="941">
        <v>4164</v>
      </c>
    </row>
    <row r="251" spans="1:17" ht="14.4" customHeight="1" x14ac:dyDescent="0.3">
      <c r="A251" s="928" t="s">
        <v>6676</v>
      </c>
      <c r="B251" s="930" t="s">
        <v>5546</v>
      </c>
      <c r="C251" s="930" t="s">
        <v>5308</v>
      </c>
      <c r="D251" s="930" t="s">
        <v>6114</v>
      </c>
      <c r="E251" s="930" t="s">
        <v>6115</v>
      </c>
      <c r="F251" s="940"/>
      <c r="G251" s="940"/>
      <c r="H251" s="940"/>
      <c r="I251" s="940"/>
      <c r="J251" s="940"/>
      <c r="K251" s="940"/>
      <c r="L251" s="940"/>
      <c r="M251" s="940"/>
      <c r="N251" s="940">
        <v>1</v>
      </c>
      <c r="O251" s="940">
        <v>283</v>
      </c>
      <c r="P251" s="931"/>
      <c r="Q251" s="941">
        <v>283</v>
      </c>
    </row>
    <row r="252" spans="1:17" ht="14.4" customHeight="1" x14ac:dyDescent="0.3">
      <c r="A252" s="928" t="s">
        <v>6676</v>
      </c>
      <c r="B252" s="930" t="s">
        <v>5546</v>
      </c>
      <c r="C252" s="930" t="s">
        <v>5308</v>
      </c>
      <c r="D252" s="930" t="s">
        <v>6749</v>
      </c>
      <c r="E252" s="930" t="s">
        <v>6750</v>
      </c>
      <c r="F252" s="940"/>
      <c r="G252" s="940"/>
      <c r="H252" s="940"/>
      <c r="I252" s="940"/>
      <c r="J252" s="940"/>
      <c r="K252" s="940"/>
      <c r="L252" s="940"/>
      <c r="M252" s="940"/>
      <c r="N252" s="940">
        <v>1</v>
      </c>
      <c r="O252" s="940">
        <v>1144</v>
      </c>
      <c r="P252" s="931"/>
      <c r="Q252" s="941">
        <v>1144</v>
      </c>
    </row>
    <row r="253" spans="1:17" ht="14.4" customHeight="1" x14ac:dyDescent="0.3">
      <c r="A253" s="928" t="s">
        <v>6676</v>
      </c>
      <c r="B253" s="930" t="s">
        <v>5546</v>
      </c>
      <c r="C253" s="930" t="s">
        <v>5308</v>
      </c>
      <c r="D253" s="930" t="s">
        <v>6751</v>
      </c>
      <c r="E253" s="930" t="s">
        <v>6752</v>
      </c>
      <c r="F253" s="940">
        <v>8</v>
      </c>
      <c r="G253" s="940">
        <v>30568</v>
      </c>
      <c r="H253" s="940">
        <v>1</v>
      </c>
      <c r="I253" s="940">
        <v>3821</v>
      </c>
      <c r="J253" s="940">
        <v>10</v>
      </c>
      <c r="K253" s="940">
        <v>38240</v>
      </c>
      <c r="L253" s="940">
        <v>1.2509814184768384</v>
      </c>
      <c r="M253" s="940">
        <v>3824</v>
      </c>
      <c r="N253" s="940">
        <v>12</v>
      </c>
      <c r="O253" s="940">
        <v>46320</v>
      </c>
      <c r="P253" s="931">
        <v>1.5153101282386809</v>
      </c>
      <c r="Q253" s="941">
        <v>3860</v>
      </c>
    </row>
    <row r="254" spans="1:17" ht="14.4" customHeight="1" x14ac:dyDescent="0.3">
      <c r="A254" s="928" t="s">
        <v>6676</v>
      </c>
      <c r="B254" s="930" t="s">
        <v>5546</v>
      </c>
      <c r="C254" s="930" t="s">
        <v>5308</v>
      </c>
      <c r="D254" s="930" t="s">
        <v>6753</v>
      </c>
      <c r="E254" s="930" t="s">
        <v>6754</v>
      </c>
      <c r="F254" s="940">
        <v>54</v>
      </c>
      <c r="G254" s="940">
        <v>69093</v>
      </c>
      <c r="H254" s="940">
        <v>1</v>
      </c>
      <c r="I254" s="940">
        <v>1279.5</v>
      </c>
      <c r="J254" s="940">
        <v>40</v>
      </c>
      <c r="K254" s="940">
        <v>51240</v>
      </c>
      <c r="L254" s="940">
        <v>0.74160913551300423</v>
      </c>
      <c r="M254" s="940">
        <v>1281</v>
      </c>
      <c r="N254" s="940">
        <v>50</v>
      </c>
      <c r="O254" s="940">
        <v>64650</v>
      </c>
      <c r="P254" s="931">
        <v>0.93569536711389001</v>
      </c>
      <c r="Q254" s="941">
        <v>1293</v>
      </c>
    </row>
    <row r="255" spans="1:17" ht="14.4" customHeight="1" x14ac:dyDescent="0.3">
      <c r="A255" s="928" t="s">
        <v>6676</v>
      </c>
      <c r="B255" s="930" t="s">
        <v>5546</v>
      </c>
      <c r="C255" s="930" t="s">
        <v>5308</v>
      </c>
      <c r="D255" s="930" t="s">
        <v>6755</v>
      </c>
      <c r="E255" s="930" t="s">
        <v>6756</v>
      </c>
      <c r="F255" s="940">
        <v>19</v>
      </c>
      <c r="G255" s="940">
        <v>22152</v>
      </c>
      <c r="H255" s="940">
        <v>1</v>
      </c>
      <c r="I255" s="940">
        <v>1165.8947368421052</v>
      </c>
      <c r="J255" s="940">
        <v>11</v>
      </c>
      <c r="K255" s="940">
        <v>12837</v>
      </c>
      <c r="L255" s="940">
        <v>0.57949620801733481</v>
      </c>
      <c r="M255" s="940">
        <v>1167</v>
      </c>
      <c r="N255" s="940">
        <v>20</v>
      </c>
      <c r="O255" s="940">
        <v>23540</v>
      </c>
      <c r="P255" s="931">
        <v>1.0626579992777176</v>
      </c>
      <c r="Q255" s="941">
        <v>1177</v>
      </c>
    </row>
    <row r="256" spans="1:17" ht="14.4" customHeight="1" x14ac:dyDescent="0.3">
      <c r="A256" s="928" t="s">
        <v>6676</v>
      </c>
      <c r="B256" s="930" t="s">
        <v>5546</v>
      </c>
      <c r="C256" s="930" t="s">
        <v>5308</v>
      </c>
      <c r="D256" s="930" t="s">
        <v>6757</v>
      </c>
      <c r="E256" s="930" t="s">
        <v>6758</v>
      </c>
      <c r="F256" s="940">
        <v>4</v>
      </c>
      <c r="G256" s="940">
        <v>20296</v>
      </c>
      <c r="H256" s="940">
        <v>1</v>
      </c>
      <c r="I256" s="940">
        <v>5074</v>
      </c>
      <c r="J256" s="940">
        <v>5</v>
      </c>
      <c r="K256" s="940">
        <v>25380</v>
      </c>
      <c r="L256" s="940">
        <v>1.2504927079227435</v>
      </c>
      <c r="M256" s="940">
        <v>5076</v>
      </c>
      <c r="N256" s="940">
        <v>1</v>
      </c>
      <c r="O256" s="940">
        <v>5157</v>
      </c>
      <c r="P256" s="931">
        <v>0.25408947575877022</v>
      </c>
      <c r="Q256" s="941">
        <v>5157</v>
      </c>
    </row>
    <row r="257" spans="1:17" ht="14.4" customHeight="1" x14ac:dyDescent="0.3">
      <c r="A257" s="928" t="s">
        <v>6676</v>
      </c>
      <c r="B257" s="930" t="s">
        <v>5546</v>
      </c>
      <c r="C257" s="930" t="s">
        <v>5308</v>
      </c>
      <c r="D257" s="930" t="s">
        <v>6759</v>
      </c>
      <c r="E257" s="930" t="s">
        <v>6760</v>
      </c>
      <c r="F257" s="940">
        <v>1</v>
      </c>
      <c r="G257" s="940">
        <v>5514</v>
      </c>
      <c r="H257" s="940">
        <v>1</v>
      </c>
      <c r="I257" s="940">
        <v>5514</v>
      </c>
      <c r="J257" s="940">
        <v>1</v>
      </c>
      <c r="K257" s="940">
        <v>5516</v>
      </c>
      <c r="L257" s="940">
        <v>1.0003627130939428</v>
      </c>
      <c r="M257" s="940">
        <v>5516</v>
      </c>
      <c r="N257" s="940"/>
      <c r="O257" s="940"/>
      <c r="P257" s="931"/>
      <c r="Q257" s="941"/>
    </row>
    <row r="258" spans="1:17" ht="14.4" customHeight="1" x14ac:dyDescent="0.3">
      <c r="A258" s="928" t="s">
        <v>6676</v>
      </c>
      <c r="B258" s="930" t="s">
        <v>5546</v>
      </c>
      <c r="C258" s="930" t="s">
        <v>5308</v>
      </c>
      <c r="D258" s="930" t="s">
        <v>5551</v>
      </c>
      <c r="E258" s="930" t="s">
        <v>5552</v>
      </c>
      <c r="F258" s="940">
        <v>3</v>
      </c>
      <c r="G258" s="940">
        <v>2240</v>
      </c>
      <c r="H258" s="940">
        <v>1</v>
      </c>
      <c r="I258" s="940">
        <v>746.66666666666663</v>
      </c>
      <c r="J258" s="940"/>
      <c r="K258" s="940"/>
      <c r="L258" s="940"/>
      <c r="M258" s="940"/>
      <c r="N258" s="940"/>
      <c r="O258" s="940"/>
      <c r="P258" s="931"/>
      <c r="Q258" s="941"/>
    </row>
    <row r="259" spans="1:17" ht="14.4" customHeight="1" x14ac:dyDescent="0.3">
      <c r="A259" s="928" t="s">
        <v>6676</v>
      </c>
      <c r="B259" s="930" t="s">
        <v>5546</v>
      </c>
      <c r="C259" s="930" t="s">
        <v>5308</v>
      </c>
      <c r="D259" s="930" t="s">
        <v>6761</v>
      </c>
      <c r="E259" s="930" t="s">
        <v>6762</v>
      </c>
      <c r="F259" s="940">
        <v>204</v>
      </c>
      <c r="G259" s="940">
        <v>35456</v>
      </c>
      <c r="H259" s="940">
        <v>1</v>
      </c>
      <c r="I259" s="940">
        <v>173.80392156862746</v>
      </c>
      <c r="J259" s="940">
        <v>253</v>
      </c>
      <c r="K259" s="940">
        <v>44275</v>
      </c>
      <c r="L259" s="940">
        <v>1.2487308212996391</v>
      </c>
      <c r="M259" s="940">
        <v>175</v>
      </c>
      <c r="N259" s="940">
        <v>213</v>
      </c>
      <c r="O259" s="940">
        <v>37701</v>
      </c>
      <c r="P259" s="931">
        <v>1.0633179151624548</v>
      </c>
      <c r="Q259" s="941">
        <v>177</v>
      </c>
    </row>
    <row r="260" spans="1:17" ht="14.4" customHeight="1" x14ac:dyDescent="0.3">
      <c r="A260" s="928" t="s">
        <v>6676</v>
      </c>
      <c r="B260" s="930" t="s">
        <v>5546</v>
      </c>
      <c r="C260" s="930" t="s">
        <v>5308</v>
      </c>
      <c r="D260" s="930" t="s">
        <v>6763</v>
      </c>
      <c r="E260" s="930" t="s">
        <v>6764</v>
      </c>
      <c r="F260" s="940">
        <v>129</v>
      </c>
      <c r="G260" s="940">
        <v>257790</v>
      </c>
      <c r="H260" s="940">
        <v>1</v>
      </c>
      <c r="I260" s="940">
        <v>1998.3720930232557</v>
      </c>
      <c r="J260" s="940">
        <v>135</v>
      </c>
      <c r="K260" s="940">
        <v>270135</v>
      </c>
      <c r="L260" s="940">
        <v>1.0478878156639124</v>
      </c>
      <c r="M260" s="940">
        <v>2001</v>
      </c>
      <c r="N260" s="940">
        <v>159</v>
      </c>
      <c r="O260" s="940">
        <v>325632</v>
      </c>
      <c r="P260" s="931">
        <v>1.2631676946351682</v>
      </c>
      <c r="Q260" s="941">
        <v>2048</v>
      </c>
    </row>
    <row r="261" spans="1:17" ht="14.4" customHeight="1" x14ac:dyDescent="0.3">
      <c r="A261" s="928" t="s">
        <v>6676</v>
      </c>
      <c r="B261" s="930" t="s">
        <v>5546</v>
      </c>
      <c r="C261" s="930" t="s">
        <v>5308</v>
      </c>
      <c r="D261" s="930" t="s">
        <v>6765</v>
      </c>
      <c r="E261" s="930" t="s">
        <v>6766</v>
      </c>
      <c r="F261" s="940">
        <v>1</v>
      </c>
      <c r="G261" s="940">
        <v>2695</v>
      </c>
      <c r="H261" s="940">
        <v>1</v>
      </c>
      <c r="I261" s="940">
        <v>2695</v>
      </c>
      <c r="J261" s="940">
        <v>4</v>
      </c>
      <c r="K261" s="940">
        <v>10784</v>
      </c>
      <c r="L261" s="940">
        <v>4.0014842300556586</v>
      </c>
      <c r="M261" s="940">
        <v>2696</v>
      </c>
      <c r="N261" s="940">
        <v>1</v>
      </c>
      <c r="O261" s="940">
        <v>2736</v>
      </c>
      <c r="P261" s="931">
        <v>1.0152133580705009</v>
      </c>
      <c r="Q261" s="941">
        <v>2736</v>
      </c>
    </row>
    <row r="262" spans="1:17" ht="14.4" customHeight="1" x14ac:dyDescent="0.3">
      <c r="A262" s="928" t="s">
        <v>6676</v>
      </c>
      <c r="B262" s="930" t="s">
        <v>5546</v>
      </c>
      <c r="C262" s="930" t="s">
        <v>5308</v>
      </c>
      <c r="D262" s="930" t="s">
        <v>6767</v>
      </c>
      <c r="E262" s="930" t="s">
        <v>6768</v>
      </c>
      <c r="F262" s="940">
        <v>1</v>
      </c>
      <c r="G262" s="940">
        <v>5186</v>
      </c>
      <c r="H262" s="940">
        <v>1</v>
      </c>
      <c r="I262" s="940">
        <v>5186</v>
      </c>
      <c r="J262" s="940">
        <v>1</v>
      </c>
      <c r="K262" s="940">
        <v>5188</v>
      </c>
      <c r="L262" s="940">
        <v>1.0003856536829927</v>
      </c>
      <c r="M262" s="940">
        <v>5188</v>
      </c>
      <c r="N262" s="940">
        <v>2</v>
      </c>
      <c r="O262" s="940">
        <v>10538</v>
      </c>
      <c r="P262" s="931">
        <v>2.0320092556883917</v>
      </c>
      <c r="Q262" s="941">
        <v>5269</v>
      </c>
    </row>
    <row r="263" spans="1:17" ht="14.4" customHeight="1" x14ac:dyDescent="0.3">
      <c r="A263" s="928" t="s">
        <v>6676</v>
      </c>
      <c r="B263" s="930" t="s">
        <v>5546</v>
      </c>
      <c r="C263" s="930" t="s">
        <v>5308</v>
      </c>
      <c r="D263" s="930" t="s">
        <v>6769</v>
      </c>
      <c r="E263" s="930" t="s">
        <v>6770</v>
      </c>
      <c r="F263" s="940">
        <v>2</v>
      </c>
      <c r="G263" s="940">
        <v>1319</v>
      </c>
      <c r="H263" s="940">
        <v>1</v>
      </c>
      <c r="I263" s="940">
        <v>659.5</v>
      </c>
      <c r="J263" s="940">
        <v>1</v>
      </c>
      <c r="K263" s="940">
        <v>662</v>
      </c>
      <c r="L263" s="940">
        <v>0.50189537528430628</v>
      </c>
      <c r="M263" s="940">
        <v>662</v>
      </c>
      <c r="N263" s="940">
        <v>1</v>
      </c>
      <c r="O263" s="940">
        <v>674</v>
      </c>
      <c r="P263" s="931">
        <v>0.51099317664897648</v>
      </c>
      <c r="Q263" s="941">
        <v>674</v>
      </c>
    </row>
    <row r="264" spans="1:17" ht="14.4" customHeight="1" x14ac:dyDescent="0.3">
      <c r="A264" s="928" t="s">
        <v>6676</v>
      </c>
      <c r="B264" s="930" t="s">
        <v>5546</v>
      </c>
      <c r="C264" s="930" t="s">
        <v>5308</v>
      </c>
      <c r="D264" s="930" t="s">
        <v>6771</v>
      </c>
      <c r="E264" s="930" t="s">
        <v>6772</v>
      </c>
      <c r="F264" s="940"/>
      <c r="G264" s="940"/>
      <c r="H264" s="940"/>
      <c r="I264" s="940"/>
      <c r="J264" s="940"/>
      <c r="K264" s="940"/>
      <c r="L264" s="940"/>
      <c r="M264" s="940"/>
      <c r="N264" s="940">
        <v>1</v>
      </c>
      <c r="O264" s="940">
        <v>155</v>
      </c>
      <c r="P264" s="931"/>
      <c r="Q264" s="941">
        <v>155</v>
      </c>
    </row>
    <row r="265" spans="1:17" ht="14.4" customHeight="1" x14ac:dyDescent="0.3">
      <c r="A265" s="928" t="s">
        <v>6676</v>
      </c>
      <c r="B265" s="930" t="s">
        <v>5546</v>
      </c>
      <c r="C265" s="930" t="s">
        <v>5308</v>
      </c>
      <c r="D265" s="930" t="s">
        <v>6773</v>
      </c>
      <c r="E265" s="930" t="s">
        <v>6774</v>
      </c>
      <c r="F265" s="940"/>
      <c r="G265" s="940"/>
      <c r="H265" s="940"/>
      <c r="I265" s="940"/>
      <c r="J265" s="940">
        <v>1</v>
      </c>
      <c r="K265" s="940">
        <v>195</v>
      </c>
      <c r="L265" s="940"/>
      <c r="M265" s="940">
        <v>195</v>
      </c>
      <c r="N265" s="940">
        <v>2</v>
      </c>
      <c r="O265" s="940">
        <v>398</v>
      </c>
      <c r="P265" s="931"/>
      <c r="Q265" s="941">
        <v>199</v>
      </c>
    </row>
    <row r="266" spans="1:17" ht="14.4" customHeight="1" x14ac:dyDescent="0.3">
      <c r="A266" s="928" t="s">
        <v>6676</v>
      </c>
      <c r="B266" s="930" t="s">
        <v>5546</v>
      </c>
      <c r="C266" s="930" t="s">
        <v>5308</v>
      </c>
      <c r="D266" s="930" t="s">
        <v>6775</v>
      </c>
      <c r="E266" s="930" t="s">
        <v>6776</v>
      </c>
      <c r="F266" s="940">
        <v>1034</v>
      </c>
      <c r="G266" s="940">
        <v>205537</v>
      </c>
      <c r="H266" s="940">
        <v>1</v>
      </c>
      <c r="I266" s="940">
        <v>198.77852998065765</v>
      </c>
      <c r="J266" s="940">
        <v>1366</v>
      </c>
      <c r="K266" s="940">
        <v>273200</v>
      </c>
      <c r="L266" s="940">
        <v>1.3292010684207709</v>
      </c>
      <c r="M266" s="940">
        <v>200</v>
      </c>
      <c r="N266" s="940">
        <v>1263</v>
      </c>
      <c r="O266" s="940">
        <v>257652</v>
      </c>
      <c r="P266" s="931">
        <v>1.2535553209397821</v>
      </c>
      <c r="Q266" s="941">
        <v>204</v>
      </c>
    </row>
    <row r="267" spans="1:17" ht="14.4" customHeight="1" x14ac:dyDescent="0.3">
      <c r="A267" s="928" t="s">
        <v>6676</v>
      </c>
      <c r="B267" s="930" t="s">
        <v>5546</v>
      </c>
      <c r="C267" s="930" t="s">
        <v>5308</v>
      </c>
      <c r="D267" s="930" t="s">
        <v>6777</v>
      </c>
      <c r="E267" s="930" t="s">
        <v>6778</v>
      </c>
      <c r="F267" s="940">
        <v>2</v>
      </c>
      <c r="G267" s="940">
        <v>832</v>
      </c>
      <c r="H267" s="940">
        <v>1</v>
      </c>
      <c r="I267" s="940">
        <v>416</v>
      </c>
      <c r="J267" s="940">
        <v>1</v>
      </c>
      <c r="K267" s="940">
        <v>418</v>
      </c>
      <c r="L267" s="940">
        <v>0.50240384615384615</v>
      </c>
      <c r="M267" s="940">
        <v>418</v>
      </c>
      <c r="N267" s="940">
        <v>1</v>
      </c>
      <c r="O267" s="940">
        <v>426</v>
      </c>
      <c r="P267" s="931">
        <v>0.51201923076923073</v>
      </c>
      <c r="Q267" s="941">
        <v>426</v>
      </c>
    </row>
    <row r="268" spans="1:17" ht="14.4" customHeight="1" x14ac:dyDescent="0.3">
      <c r="A268" s="928" t="s">
        <v>6676</v>
      </c>
      <c r="B268" s="930" t="s">
        <v>5546</v>
      </c>
      <c r="C268" s="930" t="s">
        <v>5308</v>
      </c>
      <c r="D268" s="930" t="s">
        <v>6779</v>
      </c>
      <c r="E268" s="930" t="s">
        <v>6780</v>
      </c>
      <c r="F268" s="940">
        <v>2</v>
      </c>
      <c r="G268" s="940">
        <v>318</v>
      </c>
      <c r="H268" s="940">
        <v>1</v>
      </c>
      <c r="I268" s="940">
        <v>159</v>
      </c>
      <c r="J268" s="940">
        <v>4</v>
      </c>
      <c r="K268" s="940">
        <v>636</v>
      </c>
      <c r="L268" s="940">
        <v>2</v>
      </c>
      <c r="M268" s="940">
        <v>159</v>
      </c>
      <c r="N268" s="940"/>
      <c r="O268" s="940"/>
      <c r="P268" s="931"/>
      <c r="Q268" s="941"/>
    </row>
    <row r="269" spans="1:17" ht="14.4" customHeight="1" x14ac:dyDescent="0.3">
      <c r="A269" s="928" t="s">
        <v>6676</v>
      </c>
      <c r="B269" s="930" t="s">
        <v>5546</v>
      </c>
      <c r="C269" s="930" t="s">
        <v>5308</v>
      </c>
      <c r="D269" s="930" t="s">
        <v>6781</v>
      </c>
      <c r="E269" s="930" t="s">
        <v>6782</v>
      </c>
      <c r="F269" s="940"/>
      <c r="G269" s="940"/>
      <c r="H269" s="940"/>
      <c r="I269" s="940"/>
      <c r="J269" s="940"/>
      <c r="K269" s="940"/>
      <c r="L269" s="940"/>
      <c r="M269" s="940"/>
      <c r="N269" s="940">
        <v>3</v>
      </c>
      <c r="O269" s="940">
        <v>1308</v>
      </c>
      <c r="P269" s="931"/>
      <c r="Q269" s="941">
        <v>436</v>
      </c>
    </row>
    <row r="270" spans="1:17" ht="14.4" customHeight="1" x14ac:dyDescent="0.3">
      <c r="A270" s="928" t="s">
        <v>6676</v>
      </c>
      <c r="B270" s="930" t="s">
        <v>5546</v>
      </c>
      <c r="C270" s="930" t="s">
        <v>5308</v>
      </c>
      <c r="D270" s="930" t="s">
        <v>6783</v>
      </c>
      <c r="E270" s="930" t="s">
        <v>6784</v>
      </c>
      <c r="F270" s="940">
        <v>29</v>
      </c>
      <c r="G270" s="940">
        <v>61503</v>
      </c>
      <c r="H270" s="940">
        <v>1</v>
      </c>
      <c r="I270" s="940">
        <v>2120.7931034482758</v>
      </c>
      <c r="J270" s="940">
        <v>32</v>
      </c>
      <c r="K270" s="940">
        <v>67936</v>
      </c>
      <c r="L270" s="940">
        <v>1.1045965237468092</v>
      </c>
      <c r="M270" s="940">
        <v>2123</v>
      </c>
      <c r="N270" s="940">
        <v>15</v>
      </c>
      <c r="O270" s="940">
        <v>32310</v>
      </c>
      <c r="P270" s="931">
        <v>0.52534022730598506</v>
      </c>
      <c r="Q270" s="941">
        <v>2154</v>
      </c>
    </row>
    <row r="271" spans="1:17" ht="14.4" customHeight="1" x14ac:dyDescent="0.3">
      <c r="A271" s="928" t="s">
        <v>6676</v>
      </c>
      <c r="B271" s="930" t="s">
        <v>5546</v>
      </c>
      <c r="C271" s="930" t="s">
        <v>5308</v>
      </c>
      <c r="D271" s="930" t="s">
        <v>6785</v>
      </c>
      <c r="E271" s="930" t="s">
        <v>6752</v>
      </c>
      <c r="F271" s="940">
        <v>10</v>
      </c>
      <c r="G271" s="940">
        <v>18670</v>
      </c>
      <c r="H271" s="940">
        <v>1</v>
      </c>
      <c r="I271" s="940">
        <v>1867</v>
      </c>
      <c r="J271" s="940">
        <v>10</v>
      </c>
      <c r="K271" s="940">
        <v>18690</v>
      </c>
      <c r="L271" s="940">
        <v>1.0010712372790573</v>
      </c>
      <c r="M271" s="940">
        <v>1869</v>
      </c>
      <c r="N271" s="940">
        <v>12</v>
      </c>
      <c r="O271" s="940">
        <v>22656</v>
      </c>
      <c r="P271" s="931">
        <v>1.2134975897161222</v>
      </c>
      <c r="Q271" s="941">
        <v>1888</v>
      </c>
    </row>
    <row r="272" spans="1:17" ht="14.4" customHeight="1" x14ac:dyDescent="0.3">
      <c r="A272" s="928" t="s">
        <v>6676</v>
      </c>
      <c r="B272" s="930" t="s">
        <v>5546</v>
      </c>
      <c r="C272" s="930" t="s">
        <v>5308</v>
      </c>
      <c r="D272" s="930" t="s">
        <v>6786</v>
      </c>
      <c r="E272" s="930" t="s">
        <v>6787</v>
      </c>
      <c r="F272" s="940">
        <v>6</v>
      </c>
      <c r="G272" s="940">
        <v>50359</v>
      </c>
      <c r="H272" s="940">
        <v>1</v>
      </c>
      <c r="I272" s="940">
        <v>8393.1666666666661</v>
      </c>
      <c r="J272" s="940">
        <v>5</v>
      </c>
      <c r="K272" s="940">
        <v>41995</v>
      </c>
      <c r="L272" s="940">
        <v>0.83391250819118723</v>
      </c>
      <c r="M272" s="940">
        <v>8399</v>
      </c>
      <c r="N272" s="940">
        <v>6</v>
      </c>
      <c r="O272" s="940">
        <v>50754</v>
      </c>
      <c r="P272" s="931">
        <v>1.0078436823606505</v>
      </c>
      <c r="Q272" s="941">
        <v>8459</v>
      </c>
    </row>
    <row r="273" spans="1:17" ht="14.4" customHeight="1" x14ac:dyDescent="0.3">
      <c r="A273" s="928" t="s">
        <v>6676</v>
      </c>
      <c r="B273" s="930" t="s">
        <v>5546</v>
      </c>
      <c r="C273" s="930" t="s">
        <v>5308</v>
      </c>
      <c r="D273" s="930" t="s">
        <v>6788</v>
      </c>
      <c r="E273" s="930" t="s">
        <v>6789</v>
      </c>
      <c r="F273" s="940">
        <v>2</v>
      </c>
      <c r="G273" s="940">
        <v>4002</v>
      </c>
      <c r="H273" s="940">
        <v>1</v>
      </c>
      <c r="I273" s="940">
        <v>2001</v>
      </c>
      <c r="J273" s="940">
        <v>5</v>
      </c>
      <c r="K273" s="940">
        <v>10025</v>
      </c>
      <c r="L273" s="940">
        <v>2.5049975012493753</v>
      </c>
      <c r="M273" s="940">
        <v>2005</v>
      </c>
      <c r="N273" s="940">
        <v>3</v>
      </c>
      <c r="O273" s="940">
        <v>6159</v>
      </c>
      <c r="P273" s="931">
        <v>1.5389805097451275</v>
      </c>
      <c r="Q273" s="941">
        <v>2053</v>
      </c>
    </row>
    <row r="274" spans="1:17" ht="14.4" customHeight="1" x14ac:dyDescent="0.3">
      <c r="A274" s="928" t="s">
        <v>6676</v>
      </c>
      <c r="B274" s="930" t="s">
        <v>5546</v>
      </c>
      <c r="C274" s="930" t="s">
        <v>5308</v>
      </c>
      <c r="D274" s="930" t="s">
        <v>5557</v>
      </c>
      <c r="E274" s="930" t="s">
        <v>5558</v>
      </c>
      <c r="F274" s="940">
        <v>1</v>
      </c>
      <c r="G274" s="940">
        <v>451</v>
      </c>
      <c r="H274" s="940">
        <v>1</v>
      </c>
      <c r="I274" s="940">
        <v>451</v>
      </c>
      <c r="J274" s="940"/>
      <c r="K274" s="940"/>
      <c r="L274" s="940"/>
      <c r="M274" s="940"/>
      <c r="N274" s="940"/>
      <c r="O274" s="940"/>
      <c r="P274" s="931"/>
      <c r="Q274" s="941"/>
    </row>
    <row r="275" spans="1:17" ht="14.4" customHeight="1" x14ac:dyDescent="0.3">
      <c r="A275" s="928" t="s">
        <v>6790</v>
      </c>
      <c r="B275" s="930" t="s">
        <v>6791</v>
      </c>
      <c r="C275" s="930" t="s">
        <v>5308</v>
      </c>
      <c r="D275" s="930" t="s">
        <v>6792</v>
      </c>
      <c r="E275" s="930" t="s">
        <v>6793</v>
      </c>
      <c r="F275" s="940">
        <v>230</v>
      </c>
      <c r="G275" s="940">
        <v>47060</v>
      </c>
      <c r="H275" s="940">
        <v>1</v>
      </c>
      <c r="I275" s="940">
        <v>204.60869565217391</v>
      </c>
      <c r="J275" s="940">
        <v>279</v>
      </c>
      <c r="K275" s="940">
        <v>57474</v>
      </c>
      <c r="L275" s="940">
        <v>1.2212919677008074</v>
      </c>
      <c r="M275" s="940">
        <v>206</v>
      </c>
      <c r="N275" s="940">
        <v>185</v>
      </c>
      <c r="O275" s="940">
        <v>39035</v>
      </c>
      <c r="P275" s="931">
        <v>0.82947301317467059</v>
      </c>
      <c r="Q275" s="941">
        <v>211</v>
      </c>
    </row>
    <row r="276" spans="1:17" ht="14.4" customHeight="1" x14ac:dyDescent="0.3">
      <c r="A276" s="928" t="s">
        <v>6790</v>
      </c>
      <c r="B276" s="930" t="s">
        <v>6791</v>
      </c>
      <c r="C276" s="930" t="s">
        <v>5308</v>
      </c>
      <c r="D276" s="930" t="s">
        <v>6794</v>
      </c>
      <c r="E276" s="930" t="s">
        <v>6793</v>
      </c>
      <c r="F276" s="940">
        <v>8</v>
      </c>
      <c r="G276" s="940">
        <v>680</v>
      </c>
      <c r="H276" s="940">
        <v>1</v>
      </c>
      <c r="I276" s="940">
        <v>85</v>
      </c>
      <c r="J276" s="940">
        <v>1</v>
      </c>
      <c r="K276" s="940">
        <v>85</v>
      </c>
      <c r="L276" s="940">
        <v>0.125</v>
      </c>
      <c r="M276" s="940">
        <v>85</v>
      </c>
      <c r="N276" s="940">
        <v>3</v>
      </c>
      <c r="O276" s="940">
        <v>261</v>
      </c>
      <c r="P276" s="931">
        <v>0.38382352941176473</v>
      </c>
      <c r="Q276" s="941">
        <v>87</v>
      </c>
    </row>
    <row r="277" spans="1:17" ht="14.4" customHeight="1" x14ac:dyDescent="0.3">
      <c r="A277" s="928" t="s">
        <v>6790</v>
      </c>
      <c r="B277" s="930" t="s">
        <v>6791</v>
      </c>
      <c r="C277" s="930" t="s">
        <v>5308</v>
      </c>
      <c r="D277" s="930" t="s">
        <v>6795</v>
      </c>
      <c r="E277" s="930" t="s">
        <v>6796</v>
      </c>
      <c r="F277" s="940">
        <v>363</v>
      </c>
      <c r="G277" s="940">
        <v>106582</v>
      </c>
      <c r="H277" s="940">
        <v>1</v>
      </c>
      <c r="I277" s="940">
        <v>293.61432506887053</v>
      </c>
      <c r="J277" s="940">
        <v>393</v>
      </c>
      <c r="K277" s="940">
        <v>115935</v>
      </c>
      <c r="L277" s="940">
        <v>1.0877540297611228</v>
      </c>
      <c r="M277" s="940">
        <v>295</v>
      </c>
      <c r="N277" s="940">
        <v>245</v>
      </c>
      <c r="O277" s="940">
        <v>73745</v>
      </c>
      <c r="P277" s="931">
        <v>0.69190857743333767</v>
      </c>
      <c r="Q277" s="941">
        <v>301</v>
      </c>
    </row>
    <row r="278" spans="1:17" ht="14.4" customHeight="1" x14ac:dyDescent="0.3">
      <c r="A278" s="928" t="s">
        <v>6790</v>
      </c>
      <c r="B278" s="930" t="s">
        <v>6791</v>
      </c>
      <c r="C278" s="930" t="s">
        <v>5308</v>
      </c>
      <c r="D278" s="930" t="s">
        <v>6797</v>
      </c>
      <c r="E278" s="930" t="s">
        <v>6798</v>
      </c>
      <c r="F278" s="940">
        <v>3</v>
      </c>
      <c r="G278" s="940">
        <v>282</v>
      </c>
      <c r="H278" s="940">
        <v>1</v>
      </c>
      <c r="I278" s="940">
        <v>94</v>
      </c>
      <c r="J278" s="940"/>
      <c r="K278" s="940"/>
      <c r="L278" s="940"/>
      <c r="M278" s="940"/>
      <c r="N278" s="940">
        <v>9</v>
      </c>
      <c r="O278" s="940">
        <v>891</v>
      </c>
      <c r="P278" s="931">
        <v>3.1595744680851063</v>
      </c>
      <c r="Q278" s="941">
        <v>99</v>
      </c>
    </row>
    <row r="279" spans="1:17" ht="14.4" customHeight="1" x14ac:dyDescent="0.3">
      <c r="A279" s="928" t="s">
        <v>6790</v>
      </c>
      <c r="B279" s="930" t="s">
        <v>6791</v>
      </c>
      <c r="C279" s="930" t="s">
        <v>5308</v>
      </c>
      <c r="D279" s="930" t="s">
        <v>6799</v>
      </c>
      <c r="E279" s="930" t="s">
        <v>6800</v>
      </c>
      <c r="F279" s="940">
        <v>532</v>
      </c>
      <c r="G279" s="940">
        <v>71676</v>
      </c>
      <c r="H279" s="940">
        <v>1</v>
      </c>
      <c r="I279" s="940">
        <v>134.72932330827066</v>
      </c>
      <c r="J279" s="940">
        <v>595</v>
      </c>
      <c r="K279" s="940">
        <v>80325</v>
      </c>
      <c r="L279" s="940">
        <v>1.1206680060271221</v>
      </c>
      <c r="M279" s="940">
        <v>135</v>
      </c>
      <c r="N279" s="940">
        <v>295</v>
      </c>
      <c r="O279" s="940">
        <v>40415</v>
      </c>
      <c r="P279" s="931">
        <v>0.56385680004464533</v>
      </c>
      <c r="Q279" s="941">
        <v>137</v>
      </c>
    </row>
    <row r="280" spans="1:17" ht="14.4" customHeight="1" x14ac:dyDescent="0.3">
      <c r="A280" s="928" t="s">
        <v>6790</v>
      </c>
      <c r="B280" s="930" t="s">
        <v>6791</v>
      </c>
      <c r="C280" s="930" t="s">
        <v>5308</v>
      </c>
      <c r="D280" s="930" t="s">
        <v>6801</v>
      </c>
      <c r="E280" s="930" t="s">
        <v>6800</v>
      </c>
      <c r="F280" s="940">
        <v>3</v>
      </c>
      <c r="G280" s="940">
        <v>531</v>
      </c>
      <c r="H280" s="940">
        <v>1</v>
      </c>
      <c r="I280" s="940">
        <v>177</v>
      </c>
      <c r="J280" s="940"/>
      <c r="K280" s="940"/>
      <c r="L280" s="940"/>
      <c r="M280" s="940"/>
      <c r="N280" s="940">
        <v>1</v>
      </c>
      <c r="O280" s="940">
        <v>183</v>
      </c>
      <c r="P280" s="931">
        <v>0.34463276836158191</v>
      </c>
      <c r="Q280" s="941">
        <v>183</v>
      </c>
    </row>
    <row r="281" spans="1:17" ht="14.4" customHeight="1" x14ac:dyDescent="0.3">
      <c r="A281" s="928" t="s">
        <v>6790</v>
      </c>
      <c r="B281" s="930" t="s">
        <v>6791</v>
      </c>
      <c r="C281" s="930" t="s">
        <v>5308</v>
      </c>
      <c r="D281" s="930" t="s">
        <v>6802</v>
      </c>
      <c r="E281" s="930" t="s">
        <v>6803</v>
      </c>
      <c r="F281" s="940"/>
      <c r="G281" s="940"/>
      <c r="H281" s="940"/>
      <c r="I281" s="940"/>
      <c r="J281" s="940">
        <v>2</v>
      </c>
      <c r="K281" s="940">
        <v>1240</v>
      </c>
      <c r="L281" s="940"/>
      <c r="M281" s="940">
        <v>620</v>
      </c>
      <c r="N281" s="940">
        <v>2</v>
      </c>
      <c r="O281" s="940">
        <v>1278</v>
      </c>
      <c r="P281" s="931"/>
      <c r="Q281" s="941">
        <v>639</v>
      </c>
    </row>
    <row r="282" spans="1:17" ht="14.4" customHeight="1" x14ac:dyDescent="0.3">
      <c r="A282" s="928" t="s">
        <v>6790</v>
      </c>
      <c r="B282" s="930" t="s">
        <v>6791</v>
      </c>
      <c r="C282" s="930" t="s">
        <v>5308</v>
      </c>
      <c r="D282" s="930" t="s">
        <v>6804</v>
      </c>
      <c r="E282" s="930" t="s">
        <v>6805</v>
      </c>
      <c r="F282" s="940">
        <v>17</v>
      </c>
      <c r="G282" s="940">
        <v>2716</v>
      </c>
      <c r="H282" s="940">
        <v>1</v>
      </c>
      <c r="I282" s="940">
        <v>159.76470588235293</v>
      </c>
      <c r="J282" s="940">
        <v>16</v>
      </c>
      <c r="K282" s="940">
        <v>2576</v>
      </c>
      <c r="L282" s="940">
        <v>0.94845360824742264</v>
      </c>
      <c r="M282" s="940">
        <v>161</v>
      </c>
      <c r="N282" s="940">
        <v>11</v>
      </c>
      <c r="O282" s="940">
        <v>1903</v>
      </c>
      <c r="P282" s="931">
        <v>0.70066273932253309</v>
      </c>
      <c r="Q282" s="941">
        <v>173</v>
      </c>
    </row>
    <row r="283" spans="1:17" ht="14.4" customHeight="1" x14ac:dyDescent="0.3">
      <c r="A283" s="928" t="s">
        <v>6790</v>
      </c>
      <c r="B283" s="930" t="s">
        <v>6791</v>
      </c>
      <c r="C283" s="930" t="s">
        <v>5308</v>
      </c>
      <c r="D283" s="930" t="s">
        <v>6806</v>
      </c>
      <c r="E283" s="930" t="s">
        <v>6807</v>
      </c>
      <c r="F283" s="940">
        <v>6</v>
      </c>
      <c r="G283" s="940">
        <v>2296</v>
      </c>
      <c r="H283" s="940">
        <v>1</v>
      </c>
      <c r="I283" s="940">
        <v>382.66666666666669</v>
      </c>
      <c r="J283" s="940">
        <v>9</v>
      </c>
      <c r="K283" s="940">
        <v>3447</v>
      </c>
      <c r="L283" s="940">
        <v>1.5013066202090593</v>
      </c>
      <c r="M283" s="940">
        <v>383</v>
      </c>
      <c r="N283" s="940">
        <v>2</v>
      </c>
      <c r="O283" s="940">
        <v>768</v>
      </c>
      <c r="P283" s="931">
        <v>0.33449477351916379</v>
      </c>
      <c r="Q283" s="941">
        <v>384</v>
      </c>
    </row>
    <row r="284" spans="1:17" ht="14.4" customHeight="1" x14ac:dyDescent="0.3">
      <c r="A284" s="928" t="s">
        <v>6790</v>
      </c>
      <c r="B284" s="930" t="s">
        <v>6791</v>
      </c>
      <c r="C284" s="930" t="s">
        <v>5308</v>
      </c>
      <c r="D284" s="930" t="s">
        <v>6808</v>
      </c>
      <c r="E284" s="930" t="s">
        <v>6809</v>
      </c>
      <c r="F284" s="940">
        <v>43</v>
      </c>
      <c r="G284" s="940">
        <v>11374</v>
      </c>
      <c r="H284" s="940">
        <v>1</v>
      </c>
      <c r="I284" s="940">
        <v>264.51162790697674</v>
      </c>
      <c r="J284" s="940">
        <v>37</v>
      </c>
      <c r="K284" s="940">
        <v>9842</v>
      </c>
      <c r="L284" s="940">
        <v>0.86530684016177251</v>
      </c>
      <c r="M284" s="940">
        <v>266</v>
      </c>
      <c r="N284" s="940">
        <v>32</v>
      </c>
      <c r="O284" s="940">
        <v>8736</v>
      </c>
      <c r="P284" s="931">
        <v>0.76806752241955334</v>
      </c>
      <c r="Q284" s="941">
        <v>273</v>
      </c>
    </row>
    <row r="285" spans="1:17" ht="14.4" customHeight="1" x14ac:dyDescent="0.3">
      <c r="A285" s="928" t="s">
        <v>6790</v>
      </c>
      <c r="B285" s="930" t="s">
        <v>6791</v>
      </c>
      <c r="C285" s="930" t="s">
        <v>5308</v>
      </c>
      <c r="D285" s="930" t="s">
        <v>6810</v>
      </c>
      <c r="E285" s="930" t="s">
        <v>6811</v>
      </c>
      <c r="F285" s="940">
        <v>53</v>
      </c>
      <c r="G285" s="940">
        <v>7473</v>
      </c>
      <c r="H285" s="940">
        <v>1</v>
      </c>
      <c r="I285" s="940">
        <v>141</v>
      </c>
      <c r="J285" s="940">
        <v>56</v>
      </c>
      <c r="K285" s="940">
        <v>7896</v>
      </c>
      <c r="L285" s="940">
        <v>1.0566037735849056</v>
      </c>
      <c r="M285" s="940">
        <v>141</v>
      </c>
      <c r="N285" s="940">
        <v>59</v>
      </c>
      <c r="O285" s="940">
        <v>8378</v>
      </c>
      <c r="P285" s="931">
        <v>1.1211026361568313</v>
      </c>
      <c r="Q285" s="941">
        <v>142</v>
      </c>
    </row>
    <row r="286" spans="1:17" ht="14.4" customHeight="1" x14ac:dyDescent="0.3">
      <c r="A286" s="928" t="s">
        <v>6790</v>
      </c>
      <c r="B286" s="930" t="s">
        <v>6791</v>
      </c>
      <c r="C286" s="930" t="s">
        <v>5308</v>
      </c>
      <c r="D286" s="930" t="s">
        <v>6812</v>
      </c>
      <c r="E286" s="930" t="s">
        <v>6811</v>
      </c>
      <c r="F286" s="940">
        <v>532</v>
      </c>
      <c r="G286" s="940">
        <v>41496</v>
      </c>
      <c r="H286" s="940">
        <v>1</v>
      </c>
      <c r="I286" s="940">
        <v>78</v>
      </c>
      <c r="J286" s="940">
        <v>595</v>
      </c>
      <c r="K286" s="940">
        <v>46410</v>
      </c>
      <c r="L286" s="940">
        <v>1.118421052631579</v>
      </c>
      <c r="M286" s="940">
        <v>78</v>
      </c>
      <c r="N286" s="940">
        <v>295</v>
      </c>
      <c r="O286" s="940">
        <v>23010</v>
      </c>
      <c r="P286" s="931">
        <v>0.55451127819548873</v>
      </c>
      <c r="Q286" s="941">
        <v>78</v>
      </c>
    </row>
    <row r="287" spans="1:17" ht="14.4" customHeight="1" x14ac:dyDescent="0.3">
      <c r="A287" s="928" t="s">
        <v>6790</v>
      </c>
      <c r="B287" s="930" t="s">
        <v>6791</v>
      </c>
      <c r="C287" s="930" t="s">
        <v>5308</v>
      </c>
      <c r="D287" s="930" t="s">
        <v>6813</v>
      </c>
      <c r="E287" s="930" t="s">
        <v>6814</v>
      </c>
      <c r="F287" s="940">
        <v>52</v>
      </c>
      <c r="G287" s="940">
        <v>15879</v>
      </c>
      <c r="H287" s="940">
        <v>1</v>
      </c>
      <c r="I287" s="940">
        <v>305.36538461538464</v>
      </c>
      <c r="J287" s="940">
        <v>56</v>
      </c>
      <c r="K287" s="940">
        <v>17192</v>
      </c>
      <c r="L287" s="940">
        <v>1.0826878266893381</v>
      </c>
      <c r="M287" s="940">
        <v>307</v>
      </c>
      <c r="N287" s="940">
        <v>59</v>
      </c>
      <c r="O287" s="940">
        <v>18467</v>
      </c>
      <c r="P287" s="931">
        <v>1.1629825555765476</v>
      </c>
      <c r="Q287" s="941">
        <v>313</v>
      </c>
    </row>
    <row r="288" spans="1:17" ht="14.4" customHeight="1" x14ac:dyDescent="0.3">
      <c r="A288" s="928" t="s">
        <v>6790</v>
      </c>
      <c r="B288" s="930" t="s">
        <v>6791</v>
      </c>
      <c r="C288" s="930" t="s">
        <v>5308</v>
      </c>
      <c r="D288" s="930" t="s">
        <v>6815</v>
      </c>
      <c r="E288" s="930" t="s">
        <v>6816</v>
      </c>
      <c r="F288" s="940">
        <v>6</v>
      </c>
      <c r="G288" s="940">
        <v>2920</v>
      </c>
      <c r="H288" s="940">
        <v>1</v>
      </c>
      <c r="I288" s="940">
        <v>486.66666666666669</v>
      </c>
      <c r="J288" s="940">
        <v>9</v>
      </c>
      <c r="K288" s="940">
        <v>4383</v>
      </c>
      <c r="L288" s="940">
        <v>1.5010273972602739</v>
      </c>
      <c r="M288" s="940">
        <v>487</v>
      </c>
      <c r="N288" s="940">
        <v>2</v>
      </c>
      <c r="O288" s="940">
        <v>976</v>
      </c>
      <c r="P288" s="931">
        <v>0.33424657534246577</v>
      </c>
      <c r="Q288" s="941">
        <v>488</v>
      </c>
    </row>
    <row r="289" spans="1:17" ht="14.4" customHeight="1" x14ac:dyDescent="0.3">
      <c r="A289" s="928" t="s">
        <v>6790</v>
      </c>
      <c r="B289" s="930" t="s">
        <v>6791</v>
      </c>
      <c r="C289" s="930" t="s">
        <v>5308</v>
      </c>
      <c r="D289" s="930" t="s">
        <v>6817</v>
      </c>
      <c r="E289" s="930" t="s">
        <v>6818</v>
      </c>
      <c r="F289" s="940">
        <v>488</v>
      </c>
      <c r="G289" s="940">
        <v>78433</v>
      </c>
      <c r="H289" s="940">
        <v>1</v>
      </c>
      <c r="I289" s="940">
        <v>160.72336065573771</v>
      </c>
      <c r="J289" s="940">
        <v>536</v>
      </c>
      <c r="K289" s="940">
        <v>86296</v>
      </c>
      <c r="L289" s="940">
        <v>1.1002511697882269</v>
      </c>
      <c r="M289" s="940">
        <v>161</v>
      </c>
      <c r="N289" s="940">
        <v>268</v>
      </c>
      <c r="O289" s="940">
        <v>43684</v>
      </c>
      <c r="P289" s="931">
        <v>0.55695944309155587</v>
      </c>
      <c r="Q289" s="941">
        <v>163</v>
      </c>
    </row>
    <row r="290" spans="1:17" ht="14.4" customHeight="1" x14ac:dyDescent="0.3">
      <c r="A290" s="928" t="s">
        <v>6790</v>
      </c>
      <c r="B290" s="930" t="s">
        <v>6791</v>
      </c>
      <c r="C290" s="930" t="s">
        <v>5308</v>
      </c>
      <c r="D290" s="930" t="s">
        <v>6819</v>
      </c>
      <c r="E290" s="930" t="s">
        <v>6793</v>
      </c>
      <c r="F290" s="940">
        <v>1111</v>
      </c>
      <c r="G290" s="940">
        <v>78580</v>
      </c>
      <c r="H290" s="940">
        <v>1</v>
      </c>
      <c r="I290" s="940">
        <v>70.729072907290728</v>
      </c>
      <c r="J290" s="940">
        <v>1295</v>
      </c>
      <c r="K290" s="940">
        <v>91945</v>
      </c>
      <c r="L290" s="940">
        <v>1.1700814456604733</v>
      </c>
      <c r="M290" s="940">
        <v>71</v>
      </c>
      <c r="N290" s="940">
        <v>633</v>
      </c>
      <c r="O290" s="940">
        <v>45576</v>
      </c>
      <c r="P290" s="931">
        <v>0.57999490964622036</v>
      </c>
      <c r="Q290" s="941">
        <v>72</v>
      </c>
    </row>
    <row r="291" spans="1:17" ht="14.4" customHeight="1" x14ac:dyDescent="0.3">
      <c r="A291" s="928" t="s">
        <v>6790</v>
      </c>
      <c r="B291" s="930" t="s">
        <v>6791</v>
      </c>
      <c r="C291" s="930" t="s">
        <v>5308</v>
      </c>
      <c r="D291" s="930" t="s">
        <v>6820</v>
      </c>
      <c r="E291" s="930" t="s">
        <v>6821</v>
      </c>
      <c r="F291" s="940">
        <v>9</v>
      </c>
      <c r="G291" s="940">
        <v>1971</v>
      </c>
      <c r="H291" s="940">
        <v>1</v>
      </c>
      <c r="I291" s="940">
        <v>219</v>
      </c>
      <c r="J291" s="940"/>
      <c r="K291" s="940"/>
      <c r="L291" s="940"/>
      <c r="M291" s="940"/>
      <c r="N291" s="940">
        <v>3</v>
      </c>
      <c r="O291" s="940">
        <v>687</v>
      </c>
      <c r="P291" s="931">
        <v>0.34855403348554032</v>
      </c>
      <c r="Q291" s="941">
        <v>229</v>
      </c>
    </row>
    <row r="292" spans="1:17" ht="14.4" customHeight="1" x14ac:dyDescent="0.3">
      <c r="A292" s="928" t="s">
        <v>6790</v>
      </c>
      <c r="B292" s="930" t="s">
        <v>6791</v>
      </c>
      <c r="C292" s="930" t="s">
        <v>5308</v>
      </c>
      <c r="D292" s="930" t="s">
        <v>6822</v>
      </c>
      <c r="E292" s="930" t="s">
        <v>6823</v>
      </c>
      <c r="F292" s="940">
        <v>13</v>
      </c>
      <c r="G292" s="940">
        <v>15493</v>
      </c>
      <c r="H292" s="940">
        <v>1</v>
      </c>
      <c r="I292" s="940">
        <v>1191.7692307692307</v>
      </c>
      <c r="J292" s="940">
        <v>18</v>
      </c>
      <c r="K292" s="940">
        <v>21510</v>
      </c>
      <c r="L292" s="940">
        <v>1.3883689408119797</v>
      </c>
      <c r="M292" s="940">
        <v>1195</v>
      </c>
      <c r="N292" s="940">
        <v>11</v>
      </c>
      <c r="O292" s="940">
        <v>13321</v>
      </c>
      <c r="P292" s="931">
        <v>0.85980765507003165</v>
      </c>
      <c r="Q292" s="941">
        <v>1211</v>
      </c>
    </row>
    <row r="293" spans="1:17" ht="14.4" customHeight="1" x14ac:dyDescent="0.3">
      <c r="A293" s="928" t="s">
        <v>6790</v>
      </c>
      <c r="B293" s="930" t="s">
        <v>6791</v>
      </c>
      <c r="C293" s="930" t="s">
        <v>5308</v>
      </c>
      <c r="D293" s="930" t="s">
        <v>6824</v>
      </c>
      <c r="E293" s="930" t="s">
        <v>6825</v>
      </c>
      <c r="F293" s="940">
        <v>15</v>
      </c>
      <c r="G293" s="940">
        <v>1632</v>
      </c>
      <c r="H293" s="940">
        <v>1</v>
      </c>
      <c r="I293" s="940">
        <v>108.8</v>
      </c>
      <c r="J293" s="940">
        <v>15</v>
      </c>
      <c r="K293" s="940">
        <v>1650</v>
      </c>
      <c r="L293" s="940">
        <v>1.0110294117647058</v>
      </c>
      <c r="M293" s="940">
        <v>110</v>
      </c>
      <c r="N293" s="940">
        <v>9</v>
      </c>
      <c r="O293" s="940">
        <v>1026</v>
      </c>
      <c r="P293" s="931">
        <v>0.62867647058823528</v>
      </c>
      <c r="Q293" s="941">
        <v>114</v>
      </c>
    </row>
    <row r="294" spans="1:17" ht="14.4" customHeight="1" x14ac:dyDescent="0.3">
      <c r="A294" s="928" t="s">
        <v>6790</v>
      </c>
      <c r="B294" s="930" t="s">
        <v>6791</v>
      </c>
      <c r="C294" s="930" t="s">
        <v>5308</v>
      </c>
      <c r="D294" s="930" t="s">
        <v>6826</v>
      </c>
      <c r="E294" s="930" t="s">
        <v>6827</v>
      </c>
      <c r="F294" s="940">
        <v>2</v>
      </c>
      <c r="G294" s="940">
        <v>644</v>
      </c>
      <c r="H294" s="940">
        <v>1</v>
      </c>
      <c r="I294" s="940">
        <v>322</v>
      </c>
      <c r="J294" s="940">
        <v>1</v>
      </c>
      <c r="K294" s="940">
        <v>323</v>
      </c>
      <c r="L294" s="940">
        <v>0.50155279503105588</v>
      </c>
      <c r="M294" s="940">
        <v>323</v>
      </c>
      <c r="N294" s="940">
        <v>1</v>
      </c>
      <c r="O294" s="940">
        <v>346</v>
      </c>
      <c r="P294" s="931">
        <v>0.53726708074534157</v>
      </c>
      <c r="Q294" s="941">
        <v>346</v>
      </c>
    </row>
    <row r="295" spans="1:17" ht="14.4" customHeight="1" x14ac:dyDescent="0.3">
      <c r="A295" s="928" t="s">
        <v>6790</v>
      </c>
      <c r="B295" s="930" t="s">
        <v>6791</v>
      </c>
      <c r="C295" s="930" t="s">
        <v>5308</v>
      </c>
      <c r="D295" s="930" t="s">
        <v>6828</v>
      </c>
      <c r="E295" s="930" t="s">
        <v>6829</v>
      </c>
      <c r="F295" s="940">
        <v>1</v>
      </c>
      <c r="G295" s="940">
        <v>1029</v>
      </c>
      <c r="H295" s="940">
        <v>1</v>
      </c>
      <c r="I295" s="940">
        <v>1029</v>
      </c>
      <c r="J295" s="940">
        <v>1</v>
      </c>
      <c r="K295" s="940">
        <v>1033</v>
      </c>
      <c r="L295" s="940">
        <v>1.0038872691933916</v>
      </c>
      <c r="M295" s="940">
        <v>1033</v>
      </c>
      <c r="N295" s="940">
        <v>1</v>
      </c>
      <c r="O295" s="940">
        <v>1064</v>
      </c>
      <c r="P295" s="931">
        <v>1.0340136054421769</v>
      </c>
      <c r="Q295" s="941">
        <v>1064</v>
      </c>
    </row>
    <row r="296" spans="1:17" ht="14.4" customHeight="1" x14ac:dyDescent="0.3">
      <c r="A296" s="928" t="s">
        <v>6790</v>
      </c>
      <c r="B296" s="930" t="s">
        <v>6791</v>
      </c>
      <c r="C296" s="930" t="s">
        <v>5308</v>
      </c>
      <c r="D296" s="930" t="s">
        <v>6830</v>
      </c>
      <c r="E296" s="930" t="s">
        <v>6831</v>
      </c>
      <c r="F296" s="940"/>
      <c r="G296" s="940"/>
      <c r="H296" s="940"/>
      <c r="I296" s="940"/>
      <c r="J296" s="940"/>
      <c r="K296" s="940"/>
      <c r="L296" s="940"/>
      <c r="M296" s="940"/>
      <c r="N296" s="940">
        <v>1</v>
      </c>
      <c r="O296" s="940">
        <v>301</v>
      </c>
      <c r="P296" s="931"/>
      <c r="Q296" s="941">
        <v>301</v>
      </c>
    </row>
    <row r="297" spans="1:17" ht="14.4" customHeight="1" x14ac:dyDescent="0.3">
      <c r="A297" s="928" t="s">
        <v>6832</v>
      </c>
      <c r="B297" s="930" t="s">
        <v>6833</v>
      </c>
      <c r="C297" s="930" t="s">
        <v>5308</v>
      </c>
      <c r="D297" s="930" t="s">
        <v>6834</v>
      </c>
      <c r="E297" s="930" t="s">
        <v>6835</v>
      </c>
      <c r="F297" s="940">
        <v>6537</v>
      </c>
      <c r="G297" s="940">
        <v>350849</v>
      </c>
      <c r="H297" s="940">
        <v>1</v>
      </c>
      <c r="I297" s="940">
        <v>53.671255927795627</v>
      </c>
      <c r="J297" s="940">
        <v>8189</v>
      </c>
      <c r="K297" s="940">
        <v>442206</v>
      </c>
      <c r="L297" s="940">
        <v>1.2603883722057068</v>
      </c>
      <c r="M297" s="940">
        <v>54</v>
      </c>
      <c r="N297" s="940">
        <v>7276</v>
      </c>
      <c r="O297" s="940">
        <v>422008</v>
      </c>
      <c r="P297" s="931">
        <v>1.2028194465425297</v>
      </c>
      <c r="Q297" s="941">
        <v>58</v>
      </c>
    </row>
    <row r="298" spans="1:17" ht="14.4" customHeight="1" x14ac:dyDescent="0.3">
      <c r="A298" s="928" t="s">
        <v>6832</v>
      </c>
      <c r="B298" s="930" t="s">
        <v>6833</v>
      </c>
      <c r="C298" s="930" t="s">
        <v>5308</v>
      </c>
      <c r="D298" s="930" t="s">
        <v>6836</v>
      </c>
      <c r="E298" s="930" t="s">
        <v>6837</v>
      </c>
      <c r="F298" s="940">
        <v>1354</v>
      </c>
      <c r="G298" s="940">
        <v>164845</v>
      </c>
      <c r="H298" s="940">
        <v>1</v>
      </c>
      <c r="I298" s="940">
        <v>121.7466765140325</v>
      </c>
      <c r="J298" s="940">
        <v>1395</v>
      </c>
      <c r="K298" s="940">
        <v>171585</v>
      </c>
      <c r="L298" s="940">
        <v>1.040886893748673</v>
      </c>
      <c r="M298" s="940">
        <v>123</v>
      </c>
      <c r="N298" s="940">
        <v>1501</v>
      </c>
      <c r="O298" s="940">
        <v>196631</v>
      </c>
      <c r="P298" s="931">
        <v>1.1928235615274956</v>
      </c>
      <c r="Q298" s="941">
        <v>131</v>
      </c>
    </row>
    <row r="299" spans="1:17" ht="14.4" customHeight="1" x14ac:dyDescent="0.3">
      <c r="A299" s="928" t="s">
        <v>6832</v>
      </c>
      <c r="B299" s="930" t="s">
        <v>6833</v>
      </c>
      <c r="C299" s="930" t="s">
        <v>5308</v>
      </c>
      <c r="D299" s="930" t="s">
        <v>6838</v>
      </c>
      <c r="E299" s="930" t="s">
        <v>6839</v>
      </c>
      <c r="F299" s="940">
        <v>221</v>
      </c>
      <c r="G299" s="940">
        <v>38782</v>
      </c>
      <c r="H299" s="940">
        <v>1</v>
      </c>
      <c r="I299" s="940">
        <v>175.4841628959276</v>
      </c>
      <c r="J299" s="940">
        <v>225</v>
      </c>
      <c r="K299" s="940">
        <v>39825</v>
      </c>
      <c r="L299" s="940">
        <v>1.0268939198597287</v>
      </c>
      <c r="M299" s="940">
        <v>177</v>
      </c>
      <c r="N299" s="940">
        <v>273</v>
      </c>
      <c r="O299" s="940">
        <v>51597</v>
      </c>
      <c r="P299" s="931">
        <v>1.3304368005775875</v>
      </c>
      <c r="Q299" s="941">
        <v>189</v>
      </c>
    </row>
    <row r="300" spans="1:17" ht="14.4" customHeight="1" x14ac:dyDescent="0.3">
      <c r="A300" s="928" t="s">
        <v>6832</v>
      </c>
      <c r="B300" s="930" t="s">
        <v>6833</v>
      </c>
      <c r="C300" s="930" t="s">
        <v>5308</v>
      </c>
      <c r="D300" s="930" t="s">
        <v>6840</v>
      </c>
      <c r="E300" s="930" t="s">
        <v>6841</v>
      </c>
      <c r="F300" s="940">
        <v>1</v>
      </c>
      <c r="G300" s="940">
        <v>2006</v>
      </c>
      <c r="H300" s="940">
        <v>1</v>
      </c>
      <c r="I300" s="940">
        <v>2006</v>
      </c>
      <c r="J300" s="940"/>
      <c r="K300" s="940"/>
      <c r="L300" s="940"/>
      <c r="M300" s="940"/>
      <c r="N300" s="940"/>
      <c r="O300" s="940"/>
      <c r="P300" s="931"/>
      <c r="Q300" s="941"/>
    </row>
    <row r="301" spans="1:17" ht="14.4" customHeight="1" x14ac:dyDescent="0.3">
      <c r="A301" s="928" t="s">
        <v>6832</v>
      </c>
      <c r="B301" s="930" t="s">
        <v>6833</v>
      </c>
      <c r="C301" s="930" t="s">
        <v>5308</v>
      </c>
      <c r="D301" s="930" t="s">
        <v>6842</v>
      </c>
      <c r="E301" s="930" t="s">
        <v>6843</v>
      </c>
      <c r="F301" s="940">
        <v>41</v>
      </c>
      <c r="G301" s="940">
        <v>15667</v>
      </c>
      <c r="H301" s="940">
        <v>1</v>
      </c>
      <c r="I301" s="940">
        <v>382.1219512195122</v>
      </c>
      <c r="J301" s="940">
        <v>24</v>
      </c>
      <c r="K301" s="940">
        <v>9216</v>
      </c>
      <c r="L301" s="940">
        <v>0.58824280334460965</v>
      </c>
      <c r="M301" s="940">
        <v>384</v>
      </c>
      <c r="N301" s="940">
        <v>21</v>
      </c>
      <c r="O301" s="940">
        <v>8547</v>
      </c>
      <c r="P301" s="931">
        <v>0.54554158422161225</v>
      </c>
      <c r="Q301" s="941">
        <v>407</v>
      </c>
    </row>
    <row r="302" spans="1:17" ht="14.4" customHeight="1" x14ac:dyDescent="0.3">
      <c r="A302" s="928" t="s">
        <v>6832</v>
      </c>
      <c r="B302" s="930" t="s">
        <v>6833</v>
      </c>
      <c r="C302" s="930" t="s">
        <v>5308</v>
      </c>
      <c r="D302" s="930" t="s">
        <v>6844</v>
      </c>
      <c r="E302" s="930" t="s">
        <v>6845</v>
      </c>
      <c r="F302" s="940">
        <v>302</v>
      </c>
      <c r="G302" s="940">
        <v>51342</v>
      </c>
      <c r="H302" s="940">
        <v>1</v>
      </c>
      <c r="I302" s="940">
        <v>170.00662251655629</v>
      </c>
      <c r="J302" s="940">
        <v>312</v>
      </c>
      <c r="K302" s="940">
        <v>53664</v>
      </c>
      <c r="L302" s="940">
        <v>1.0452261306532664</v>
      </c>
      <c r="M302" s="940">
        <v>172</v>
      </c>
      <c r="N302" s="940">
        <v>172</v>
      </c>
      <c r="O302" s="940">
        <v>30788</v>
      </c>
      <c r="P302" s="931">
        <v>0.59966499162479059</v>
      </c>
      <c r="Q302" s="941">
        <v>179</v>
      </c>
    </row>
    <row r="303" spans="1:17" ht="14.4" customHeight="1" x14ac:dyDescent="0.3">
      <c r="A303" s="928" t="s">
        <v>6832</v>
      </c>
      <c r="B303" s="930" t="s">
        <v>6833</v>
      </c>
      <c r="C303" s="930" t="s">
        <v>5308</v>
      </c>
      <c r="D303" s="930" t="s">
        <v>6846</v>
      </c>
      <c r="E303" s="930" t="s">
        <v>6847</v>
      </c>
      <c r="F303" s="940">
        <v>39</v>
      </c>
      <c r="G303" s="940">
        <v>12420</v>
      </c>
      <c r="H303" s="940">
        <v>1</v>
      </c>
      <c r="I303" s="940">
        <v>318.46153846153845</v>
      </c>
      <c r="J303" s="940">
        <v>78</v>
      </c>
      <c r="K303" s="940">
        <v>25116</v>
      </c>
      <c r="L303" s="940">
        <v>2.0222222222222221</v>
      </c>
      <c r="M303" s="940">
        <v>322</v>
      </c>
      <c r="N303" s="940">
        <v>107</v>
      </c>
      <c r="O303" s="940">
        <v>35845</v>
      </c>
      <c r="P303" s="931">
        <v>2.886070853462158</v>
      </c>
      <c r="Q303" s="941">
        <v>335</v>
      </c>
    </row>
    <row r="304" spans="1:17" ht="14.4" customHeight="1" x14ac:dyDescent="0.3">
      <c r="A304" s="928" t="s">
        <v>6832</v>
      </c>
      <c r="B304" s="930" t="s">
        <v>6833</v>
      </c>
      <c r="C304" s="930" t="s">
        <v>5308</v>
      </c>
      <c r="D304" s="930" t="s">
        <v>6848</v>
      </c>
      <c r="E304" s="930" t="s">
        <v>6849</v>
      </c>
      <c r="F304" s="940"/>
      <c r="G304" s="940"/>
      <c r="H304" s="940"/>
      <c r="I304" s="940"/>
      <c r="J304" s="940">
        <v>1</v>
      </c>
      <c r="K304" s="940">
        <v>439</v>
      </c>
      <c r="L304" s="940"/>
      <c r="M304" s="940">
        <v>439</v>
      </c>
      <c r="N304" s="940"/>
      <c r="O304" s="940"/>
      <c r="P304" s="931"/>
      <c r="Q304" s="941"/>
    </row>
    <row r="305" spans="1:17" ht="14.4" customHeight="1" x14ac:dyDescent="0.3">
      <c r="A305" s="928" t="s">
        <v>6832</v>
      </c>
      <c r="B305" s="930" t="s">
        <v>6833</v>
      </c>
      <c r="C305" s="930" t="s">
        <v>5308</v>
      </c>
      <c r="D305" s="930" t="s">
        <v>6850</v>
      </c>
      <c r="E305" s="930" t="s">
        <v>6851</v>
      </c>
      <c r="F305" s="940">
        <v>753</v>
      </c>
      <c r="G305" s="940">
        <v>255570</v>
      </c>
      <c r="H305" s="940">
        <v>1</v>
      </c>
      <c r="I305" s="940">
        <v>339.40239043824704</v>
      </c>
      <c r="J305" s="940">
        <v>1125</v>
      </c>
      <c r="K305" s="940">
        <v>383625</v>
      </c>
      <c r="L305" s="940">
        <v>1.5010564620260594</v>
      </c>
      <c r="M305" s="940">
        <v>341</v>
      </c>
      <c r="N305" s="940">
        <v>1126</v>
      </c>
      <c r="O305" s="940">
        <v>392974</v>
      </c>
      <c r="P305" s="931">
        <v>1.5376374378839457</v>
      </c>
      <c r="Q305" s="941">
        <v>349</v>
      </c>
    </row>
    <row r="306" spans="1:17" ht="14.4" customHeight="1" x14ac:dyDescent="0.3">
      <c r="A306" s="928" t="s">
        <v>6832</v>
      </c>
      <c r="B306" s="930" t="s">
        <v>6833</v>
      </c>
      <c r="C306" s="930" t="s">
        <v>5308</v>
      </c>
      <c r="D306" s="930" t="s">
        <v>6852</v>
      </c>
      <c r="E306" s="930" t="s">
        <v>6853</v>
      </c>
      <c r="F306" s="940"/>
      <c r="G306" s="940"/>
      <c r="H306" s="940"/>
      <c r="I306" s="940"/>
      <c r="J306" s="940"/>
      <c r="K306" s="940"/>
      <c r="L306" s="940"/>
      <c r="M306" s="940"/>
      <c r="N306" s="940">
        <v>1</v>
      </c>
      <c r="O306" s="940">
        <v>1653</v>
      </c>
      <c r="P306" s="931"/>
      <c r="Q306" s="941">
        <v>1653</v>
      </c>
    </row>
    <row r="307" spans="1:17" ht="14.4" customHeight="1" x14ac:dyDescent="0.3">
      <c r="A307" s="928" t="s">
        <v>6832</v>
      </c>
      <c r="B307" s="930" t="s">
        <v>6833</v>
      </c>
      <c r="C307" s="930" t="s">
        <v>5308</v>
      </c>
      <c r="D307" s="930" t="s">
        <v>6854</v>
      </c>
      <c r="E307" s="930" t="s">
        <v>6855</v>
      </c>
      <c r="F307" s="940"/>
      <c r="G307" s="940"/>
      <c r="H307" s="940"/>
      <c r="I307" s="940"/>
      <c r="J307" s="940"/>
      <c r="K307" s="940"/>
      <c r="L307" s="940"/>
      <c r="M307" s="940"/>
      <c r="N307" s="940">
        <v>1</v>
      </c>
      <c r="O307" s="940">
        <v>6226</v>
      </c>
      <c r="P307" s="931"/>
      <c r="Q307" s="941">
        <v>6226</v>
      </c>
    </row>
    <row r="308" spans="1:17" ht="14.4" customHeight="1" x14ac:dyDescent="0.3">
      <c r="A308" s="928" t="s">
        <v>6832</v>
      </c>
      <c r="B308" s="930" t="s">
        <v>6833</v>
      </c>
      <c r="C308" s="930" t="s">
        <v>5308</v>
      </c>
      <c r="D308" s="930" t="s">
        <v>6856</v>
      </c>
      <c r="E308" s="930" t="s">
        <v>6857</v>
      </c>
      <c r="F308" s="940">
        <v>41</v>
      </c>
      <c r="G308" s="940">
        <v>4453</v>
      </c>
      <c r="H308" s="940">
        <v>1</v>
      </c>
      <c r="I308" s="940">
        <v>108.60975609756098</v>
      </c>
      <c r="J308" s="940">
        <v>25</v>
      </c>
      <c r="K308" s="940">
        <v>2725</v>
      </c>
      <c r="L308" s="940">
        <v>0.61194700202110941</v>
      </c>
      <c r="M308" s="940">
        <v>109</v>
      </c>
      <c r="N308" s="940">
        <v>21</v>
      </c>
      <c r="O308" s="940">
        <v>2457</v>
      </c>
      <c r="P308" s="931">
        <v>0.55176285650123513</v>
      </c>
      <c r="Q308" s="941">
        <v>117</v>
      </c>
    </row>
    <row r="309" spans="1:17" ht="14.4" customHeight="1" x14ac:dyDescent="0.3">
      <c r="A309" s="928" t="s">
        <v>6832</v>
      </c>
      <c r="B309" s="930" t="s">
        <v>6833</v>
      </c>
      <c r="C309" s="930" t="s">
        <v>5308</v>
      </c>
      <c r="D309" s="930" t="s">
        <v>6858</v>
      </c>
      <c r="E309" s="930" t="s">
        <v>6859</v>
      </c>
      <c r="F309" s="940">
        <v>2</v>
      </c>
      <c r="G309" s="940">
        <v>746</v>
      </c>
      <c r="H309" s="940">
        <v>1</v>
      </c>
      <c r="I309" s="940">
        <v>373</v>
      </c>
      <c r="J309" s="940">
        <v>7</v>
      </c>
      <c r="K309" s="940">
        <v>2632</v>
      </c>
      <c r="L309" s="940">
        <v>3.5281501340482575</v>
      </c>
      <c r="M309" s="940">
        <v>376</v>
      </c>
      <c r="N309" s="940">
        <v>4</v>
      </c>
      <c r="O309" s="940">
        <v>1548</v>
      </c>
      <c r="P309" s="931">
        <v>2.0750670241286864</v>
      </c>
      <c r="Q309" s="941">
        <v>387</v>
      </c>
    </row>
    <row r="310" spans="1:17" ht="14.4" customHeight="1" x14ac:dyDescent="0.3">
      <c r="A310" s="928" t="s">
        <v>6832</v>
      </c>
      <c r="B310" s="930" t="s">
        <v>6833</v>
      </c>
      <c r="C310" s="930" t="s">
        <v>5308</v>
      </c>
      <c r="D310" s="930" t="s">
        <v>6860</v>
      </c>
      <c r="E310" s="930" t="s">
        <v>6861</v>
      </c>
      <c r="F310" s="940">
        <v>27</v>
      </c>
      <c r="G310" s="940">
        <v>999</v>
      </c>
      <c r="H310" s="940">
        <v>1</v>
      </c>
      <c r="I310" s="940">
        <v>37</v>
      </c>
      <c r="J310" s="940">
        <v>19</v>
      </c>
      <c r="K310" s="940">
        <v>703</v>
      </c>
      <c r="L310" s="940">
        <v>0.70370370370370372</v>
      </c>
      <c r="M310" s="940">
        <v>37</v>
      </c>
      <c r="N310" s="940">
        <v>17</v>
      </c>
      <c r="O310" s="940">
        <v>646</v>
      </c>
      <c r="P310" s="931">
        <v>0.64664664664664662</v>
      </c>
      <c r="Q310" s="941">
        <v>38</v>
      </c>
    </row>
    <row r="311" spans="1:17" ht="14.4" customHeight="1" x14ac:dyDescent="0.3">
      <c r="A311" s="928" t="s">
        <v>6832</v>
      </c>
      <c r="B311" s="930" t="s">
        <v>6833</v>
      </c>
      <c r="C311" s="930" t="s">
        <v>5308</v>
      </c>
      <c r="D311" s="930" t="s">
        <v>6862</v>
      </c>
      <c r="E311" s="930" t="s">
        <v>6863</v>
      </c>
      <c r="F311" s="940">
        <v>159</v>
      </c>
      <c r="G311" s="940">
        <v>106504</v>
      </c>
      <c r="H311" s="940">
        <v>1</v>
      </c>
      <c r="I311" s="940">
        <v>669.8364779874214</v>
      </c>
      <c r="J311" s="940">
        <v>207</v>
      </c>
      <c r="K311" s="940">
        <v>139932</v>
      </c>
      <c r="L311" s="940">
        <v>1.3138661458724554</v>
      </c>
      <c r="M311" s="940">
        <v>676</v>
      </c>
      <c r="N311" s="940">
        <v>210</v>
      </c>
      <c r="O311" s="940">
        <v>147840</v>
      </c>
      <c r="P311" s="931">
        <v>1.388116878239315</v>
      </c>
      <c r="Q311" s="941">
        <v>704</v>
      </c>
    </row>
    <row r="312" spans="1:17" ht="14.4" customHeight="1" x14ac:dyDescent="0.3">
      <c r="A312" s="928" t="s">
        <v>6832</v>
      </c>
      <c r="B312" s="930" t="s">
        <v>6833</v>
      </c>
      <c r="C312" s="930" t="s">
        <v>5308</v>
      </c>
      <c r="D312" s="930" t="s">
        <v>6864</v>
      </c>
      <c r="E312" s="930" t="s">
        <v>6865</v>
      </c>
      <c r="F312" s="940">
        <v>4</v>
      </c>
      <c r="G312" s="940">
        <v>546</v>
      </c>
      <c r="H312" s="940">
        <v>1</v>
      </c>
      <c r="I312" s="940">
        <v>136.5</v>
      </c>
      <c r="J312" s="940">
        <v>18</v>
      </c>
      <c r="K312" s="940">
        <v>2484</v>
      </c>
      <c r="L312" s="940">
        <v>4.5494505494505493</v>
      </c>
      <c r="M312" s="940">
        <v>138</v>
      </c>
      <c r="N312" s="940">
        <v>2</v>
      </c>
      <c r="O312" s="940">
        <v>294</v>
      </c>
      <c r="P312" s="931">
        <v>0.53846153846153844</v>
      </c>
      <c r="Q312" s="941">
        <v>147</v>
      </c>
    </row>
    <row r="313" spans="1:17" ht="14.4" customHeight="1" x14ac:dyDescent="0.3">
      <c r="A313" s="928" t="s">
        <v>6832</v>
      </c>
      <c r="B313" s="930" t="s">
        <v>6833</v>
      </c>
      <c r="C313" s="930" t="s">
        <v>5308</v>
      </c>
      <c r="D313" s="930" t="s">
        <v>6866</v>
      </c>
      <c r="E313" s="930" t="s">
        <v>6867</v>
      </c>
      <c r="F313" s="940">
        <v>561</v>
      </c>
      <c r="G313" s="940">
        <v>158907</v>
      </c>
      <c r="H313" s="940">
        <v>1</v>
      </c>
      <c r="I313" s="940">
        <v>283.2566844919786</v>
      </c>
      <c r="J313" s="940">
        <v>697</v>
      </c>
      <c r="K313" s="940">
        <v>198645</v>
      </c>
      <c r="L313" s="940">
        <v>1.250070796126036</v>
      </c>
      <c r="M313" s="940">
        <v>285</v>
      </c>
      <c r="N313" s="940">
        <v>811</v>
      </c>
      <c r="O313" s="940">
        <v>246544</v>
      </c>
      <c r="P313" s="931">
        <v>1.5514986753258195</v>
      </c>
      <c r="Q313" s="941">
        <v>304</v>
      </c>
    </row>
    <row r="314" spans="1:17" ht="14.4" customHeight="1" x14ac:dyDescent="0.3">
      <c r="A314" s="928" t="s">
        <v>6832</v>
      </c>
      <c r="B314" s="930" t="s">
        <v>6833</v>
      </c>
      <c r="C314" s="930" t="s">
        <v>5308</v>
      </c>
      <c r="D314" s="930" t="s">
        <v>6868</v>
      </c>
      <c r="E314" s="930" t="s">
        <v>6869</v>
      </c>
      <c r="F314" s="940">
        <v>1206</v>
      </c>
      <c r="G314" s="940">
        <v>553312</v>
      </c>
      <c r="H314" s="940">
        <v>1</v>
      </c>
      <c r="I314" s="940">
        <v>458.79933665008292</v>
      </c>
      <c r="J314" s="940">
        <v>1393</v>
      </c>
      <c r="K314" s="940">
        <v>643566</v>
      </c>
      <c r="L314" s="940">
        <v>1.163115927361055</v>
      </c>
      <c r="M314" s="940">
        <v>462</v>
      </c>
      <c r="N314" s="940">
        <v>1492</v>
      </c>
      <c r="O314" s="940">
        <v>737048</v>
      </c>
      <c r="P314" s="931">
        <v>1.3320658145856226</v>
      </c>
      <c r="Q314" s="941">
        <v>494</v>
      </c>
    </row>
    <row r="315" spans="1:17" ht="14.4" customHeight="1" x14ac:dyDescent="0.3">
      <c r="A315" s="928" t="s">
        <v>6832</v>
      </c>
      <c r="B315" s="930" t="s">
        <v>6833</v>
      </c>
      <c r="C315" s="930" t="s">
        <v>5308</v>
      </c>
      <c r="D315" s="930" t="s">
        <v>6870</v>
      </c>
      <c r="E315" s="930" t="s">
        <v>6871</v>
      </c>
      <c r="F315" s="940">
        <v>1669</v>
      </c>
      <c r="G315" s="940">
        <v>587928</v>
      </c>
      <c r="H315" s="940">
        <v>1</v>
      </c>
      <c r="I315" s="940">
        <v>352.26363091671658</v>
      </c>
      <c r="J315" s="940">
        <v>1935</v>
      </c>
      <c r="K315" s="940">
        <v>688860</v>
      </c>
      <c r="L315" s="940">
        <v>1.1716740825407193</v>
      </c>
      <c r="M315" s="940">
        <v>356</v>
      </c>
      <c r="N315" s="940">
        <v>1978</v>
      </c>
      <c r="O315" s="940">
        <v>731860</v>
      </c>
      <c r="P315" s="931">
        <v>1.2448122899402647</v>
      </c>
      <c r="Q315" s="941">
        <v>370</v>
      </c>
    </row>
    <row r="316" spans="1:17" ht="14.4" customHeight="1" x14ac:dyDescent="0.3">
      <c r="A316" s="928" t="s">
        <v>6832</v>
      </c>
      <c r="B316" s="930" t="s">
        <v>6833</v>
      </c>
      <c r="C316" s="930" t="s">
        <v>5308</v>
      </c>
      <c r="D316" s="930" t="s">
        <v>6872</v>
      </c>
      <c r="E316" s="930" t="s">
        <v>6873</v>
      </c>
      <c r="F316" s="940">
        <v>3</v>
      </c>
      <c r="G316" s="940">
        <v>8721</v>
      </c>
      <c r="H316" s="940">
        <v>1</v>
      </c>
      <c r="I316" s="940">
        <v>2907</v>
      </c>
      <c r="J316" s="940">
        <v>1</v>
      </c>
      <c r="K316" s="940">
        <v>2917</v>
      </c>
      <c r="L316" s="940">
        <v>0.33447999082674007</v>
      </c>
      <c r="M316" s="940">
        <v>2917</v>
      </c>
      <c r="N316" s="940"/>
      <c r="O316" s="940"/>
      <c r="P316" s="931"/>
      <c r="Q316" s="941"/>
    </row>
    <row r="317" spans="1:17" ht="14.4" customHeight="1" x14ac:dyDescent="0.3">
      <c r="A317" s="928" t="s">
        <v>6832</v>
      </c>
      <c r="B317" s="930" t="s">
        <v>6833</v>
      </c>
      <c r="C317" s="930" t="s">
        <v>5308</v>
      </c>
      <c r="D317" s="930" t="s">
        <v>6874</v>
      </c>
      <c r="E317" s="930" t="s">
        <v>6875</v>
      </c>
      <c r="F317" s="940">
        <v>11</v>
      </c>
      <c r="G317" s="940">
        <v>1137</v>
      </c>
      <c r="H317" s="940">
        <v>1</v>
      </c>
      <c r="I317" s="940">
        <v>103.36363636363636</v>
      </c>
      <c r="J317" s="940">
        <v>3</v>
      </c>
      <c r="K317" s="940">
        <v>315</v>
      </c>
      <c r="L317" s="940">
        <v>0.27704485488126651</v>
      </c>
      <c r="M317" s="940">
        <v>105</v>
      </c>
      <c r="N317" s="940">
        <v>4</v>
      </c>
      <c r="O317" s="940">
        <v>444</v>
      </c>
      <c r="P317" s="931">
        <v>0.39050131926121373</v>
      </c>
      <c r="Q317" s="941">
        <v>111</v>
      </c>
    </row>
    <row r="318" spans="1:17" ht="14.4" customHeight="1" x14ac:dyDescent="0.3">
      <c r="A318" s="928" t="s">
        <v>6832</v>
      </c>
      <c r="B318" s="930" t="s">
        <v>6833</v>
      </c>
      <c r="C318" s="930" t="s">
        <v>5308</v>
      </c>
      <c r="D318" s="930" t="s">
        <v>6876</v>
      </c>
      <c r="E318" s="930" t="s">
        <v>6877</v>
      </c>
      <c r="F318" s="940">
        <v>32</v>
      </c>
      <c r="G318" s="940">
        <v>3696</v>
      </c>
      <c r="H318" s="940">
        <v>1</v>
      </c>
      <c r="I318" s="940">
        <v>115.5</v>
      </c>
      <c r="J318" s="940">
        <v>45</v>
      </c>
      <c r="K318" s="940">
        <v>5265</v>
      </c>
      <c r="L318" s="940">
        <v>1.4245129870129871</v>
      </c>
      <c r="M318" s="940">
        <v>117</v>
      </c>
      <c r="N318" s="940">
        <v>57</v>
      </c>
      <c r="O318" s="940">
        <v>7125</v>
      </c>
      <c r="P318" s="931">
        <v>1.9277597402597402</v>
      </c>
      <c r="Q318" s="941">
        <v>125</v>
      </c>
    </row>
    <row r="319" spans="1:17" ht="14.4" customHeight="1" x14ac:dyDescent="0.3">
      <c r="A319" s="928" t="s">
        <v>6832</v>
      </c>
      <c r="B319" s="930" t="s">
        <v>6833</v>
      </c>
      <c r="C319" s="930" t="s">
        <v>5308</v>
      </c>
      <c r="D319" s="930" t="s">
        <v>6878</v>
      </c>
      <c r="E319" s="930" t="s">
        <v>6879</v>
      </c>
      <c r="F319" s="940">
        <v>67</v>
      </c>
      <c r="G319" s="940">
        <v>30779</v>
      </c>
      <c r="H319" s="940">
        <v>1</v>
      </c>
      <c r="I319" s="940">
        <v>459.38805970149252</v>
      </c>
      <c r="J319" s="940">
        <v>59</v>
      </c>
      <c r="K319" s="940">
        <v>27317</v>
      </c>
      <c r="L319" s="940">
        <v>0.88752071217388484</v>
      </c>
      <c r="M319" s="940">
        <v>463</v>
      </c>
      <c r="N319" s="940">
        <v>49</v>
      </c>
      <c r="O319" s="940">
        <v>24255</v>
      </c>
      <c r="P319" s="931">
        <v>0.78803729815783485</v>
      </c>
      <c r="Q319" s="941">
        <v>495</v>
      </c>
    </row>
    <row r="320" spans="1:17" ht="14.4" customHeight="1" x14ac:dyDescent="0.3">
      <c r="A320" s="928" t="s">
        <v>6832</v>
      </c>
      <c r="B320" s="930" t="s">
        <v>6833</v>
      </c>
      <c r="C320" s="930" t="s">
        <v>5308</v>
      </c>
      <c r="D320" s="930" t="s">
        <v>6376</v>
      </c>
      <c r="E320" s="930" t="s">
        <v>6377</v>
      </c>
      <c r="F320" s="940">
        <v>2</v>
      </c>
      <c r="G320" s="940">
        <v>2506</v>
      </c>
      <c r="H320" s="940">
        <v>1</v>
      </c>
      <c r="I320" s="940">
        <v>1253</v>
      </c>
      <c r="J320" s="940">
        <v>2</v>
      </c>
      <c r="K320" s="940">
        <v>2536</v>
      </c>
      <c r="L320" s="940">
        <v>1.0119712689545093</v>
      </c>
      <c r="M320" s="940">
        <v>1268</v>
      </c>
      <c r="N320" s="940">
        <v>8</v>
      </c>
      <c r="O320" s="940">
        <v>10264</v>
      </c>
      <c r="P320" s="931">
        <v>4.0957701516360734</v>
      </c>
      <c r="Q320" s="941">
        <v>1283</v>
      </c>
    </row>
    <row r="321" spans="1:17" ht="14.4" customHeight="1" x14ac:dyDescent="0.3">
      <c r="A321" s="928" t="s">
        <v>6832</v>
      </c>
      <c r="B321" s="930" t="s">
        <v>6833</v>
      </c>
      <c r="C321" s="930" t="s">
        <v>5308</v>
      </c>
      <c r="D321" s="930" t="s">
        <v>2484</v>
      </c>
      <c r="E321" s="930" t="s">
        <v>6880</v>
      </c>
      <c r="F321" s="940">
        <v>20</v>
      </c>
      <c r="G321" s="940">
        <v>8645</v>
      </c>
      <c r="H321" s="940">
        <v>1</v>
      </c>
      <c r="I321" s="940">
        <v>432.25</v>
      </c>
      <c r="J321" s="940">
        <v>28</v>
      </c>
      <c r="K321" s="940">
        <v>12236</v>
      </c>
      <c r="L321" s="940">
        <v>1.4153846153846155</v>
      </c>
      <c r="M321" s="940">
        <v>437</v>
      </c>
      <c r="N321" s="940">
        <v>40</v>
      </c>
      <c r="O321" s="940">
        <v>18240</v>
      </c>
      <c r="P321" s="931">
        <v>2.1098901098901099</v>
      </c>
      <c r="Q321" s="941">
        <v>456</v>
      </c>
    </row>
    <row r="322" spans="1:17" ht="14.4" customHeight="1" x14ac:dyDescent="0.3">
      <c r="A322" s="928" t="s">
        <v>6832</v>
      </c>
      <c r="B322" s="930" t="s">
        <v>6833</v>
      </c>
      <c r="C322" s="930" t="s">
        <v>5308</v>
      </c>
      <c r="D322" s="930" t="s">
        <v>6881</v>
      </c>
      <c r="E322" s="930" t="s">
        <v>6882</v>
      </c>
      <c r="F322" s="940">
        <v>1839</v>
      </c>
      <c r="G322" s="940">
        <v>98838</v>
      </c>
      <c r="H322" s="940">
        <v>1</v>
      </c>
      <c r="I322" s="940">
        <v>53.745513866231647</v>
      </c>
      <c r="J322" s="940">
        <v>2560</v>
      </c>
      <c r="K322" s="940">
        <v>138240</v>
      </c>
      <c r="L322" s="940">
        <v>1.3986523401930431</v>
      </c>
      <c r="M322" s="940">
        <v>54</v>
      </c>
      <c r="N322" s="940">
        <v>3012</v>
      </c>
      <c r="O322" s="940">
        <v>174696</v>
      </c>
      <c r="P322" s="931">
        <v>1.7674983306015906</v>
      </c>
      <c r="Q322" s="941">
        <v>58</v>
      </c>
    </row>
    <row r="323" spans="1:17" ht="14.4" customHeight="1" x14ac:dyDescent="0.3">
      <c r="A323" s="928" t="s">
        <v>6832</v>
      </c>
      <c r="B323" s="930" t="s">
        <v>6833</v>
      </c>
      <c r="C323" s="930" t="s">
        <v>5308</v>
      </c>
      <c r="D323" s="930" t="s">
        <v>6883</v>
      </c>
      <c r="E323" s="930" t="s">
        <v>6884</v>
      </c>
      <c r="F323" s="940">
        <v>8965</v>
      </c>
      <c r="G323" s="940">
        <v>1499190</v>
      </c>
      <c r="H323" s="940">
        <v>1</v>
      </c>
      <c r="I323" s="940">
        <v>167.22699386503066</v>
      </c>
      <c r="J323" s="940">
        <v>10524</v>
      </c>
      <c r="K323" s="940">
        <v>1778556</v>
      </c>
      <c r="L323" s="940">
        <v>1.186344626098093</v>
      </c>
      <c r="M323" s="940">
        <v>169</v>
      </c>
      <c r="N323" s="940">
        <v>10950</v>
      </c>
      <c r="O323" s="940">
        <v>1916250</v>
      </c>
      <c r="P323" s="931">
        <v>1.2781902227202691</v>
      </c>
      <c r="Q323" s="941">
        <v>175</v>
      </c>
    </row>
    <row r="324" spans="1:17" ht="14.4" customHeight="1" x14ac:dyDescent="0.3">
      <c r="A324" s="928" t="s">
        <v>6832</v>
      </c>
      <c r="B324" s="930" t="s">
        <v>6833</v>
      </c>
      <c r="C324" s="930" t="s">
        <v>5308</v>
      </c>
      <c r="D324" s="930" t="s">
        <v>6885</v>
      </c>
      <c r="E324" s="930" t="s">
        <v>6886</v>
      </c>
      <c r="F324" s="940">
        <v>323</v>
      </c>
      <c r="G324" s="940">
        <v>25755</v>
      </c>
      <c r="H324" s="940">
        <v>1</v>
      </c>
      <c r="I324" s="940">
        <v>79.736842105263165</v>
      </c>
      <c r="J324" s="940">
        <v>418</v>
      </c>
      <c r="K324" s="940">
        <v>33858</v>
      </c>
      <c r="L324" s="940">
        <v>1.3146185206755969</v>
      </c>
      <c r="M324" s="940">
        <v>81</v>
      </c>
      <c r="N324" s="940">
        <v>428</v>
      </c>
      <c r="O324" s="940">
        <v>36380</v>
      </c>
      <c r="P324" s="931">
        <v>1.4125412541254125</v>
      </c>
      <c r="Q324" s="941">
        <v>85</v>
      </c>
    </row>
    <row r="325" spans="1:17" ht="14.4" customHeight="1" x14ac:dyDescent="0.3">
      <c r="A325" s="928" t="s">
        <v>6832</v>
      </c>
      <c r="B325" s="930" t="s">
        <v>6833</v>
      </c>
      <c r="C325" s="930" t="s">
        <v>5308</v>
      </c>
      <c r="D325" s="930" t="s">
        <v>6887</v>
      </c>
      <c r="E325" s="930" t="s">
        <v>6888</v>
      </c>
      <c r="F325" s="940">
        <v>14</v>
      </c>
      <c r="G325" s="940">
        <v>2268</v>
      </c>
      <c r="H325" s="940">
        <v>1</v>
      </c>
      <c r="I325" s="940">
        <v>162</v>
      </c>
      <c r="J325" s="940">
        <v>12</v>
      </c>
      <c r="K325" s="940">
        <v>1956</v>
      </c>
      <c r="L325" s="940">
        <v>0.86243386243386244</v>
      </c>
      <c r="M325" s="940">
        <v>163</v>
      </c>
      <c r="N325" s="940">
        <v>13</v>
      </c>
      <c r="O325" s="940">
        <v>2197</v>
      </c>
      <c r="P325" s="931">
        <v>0.96869488536155202</v>
      </c>
      <c r="Q325" s="941">
        <v>169</v>
      </c>
    </row>
    <row r="326" spans="1:17" ht="14.4" customHeight="1" x14ac:dyDescent="0.3">
      <c r="A326" s="928" t="s">
        <v>6832</v>
      </c>
      <c r="B326" s="930" t="s">
        <v>6833</v>
      </c>
      <c r="C326" s="930" t="s">
        <v>5308</v>
      </c>
      <c r="D326" s="930" t="s">
        <v>6384</v>
      </c>
      <c r="E326" s="930" t="s">
        <v>6385</v>
      </c>
      <c r="F326" s="940">
        <v>7</v>
      </c>
      <c r="G326" s="940">
        <v>7026</v>
      </c>
      <c r="H326" s="940">
        <v>1</v>
      </c>
      <c r="I326" s="940">
        <v>1003.7142857142857</v>
      </c>
      <c r="J326" s="940">
        <v>5</v>
      </c>
      <c r="K326" s="940">
        <v>5040</v>
      </c>
      <c r="L326" s="940">
        <v>0.71733561058924</v>
      </c>
      <c r="M326" s="940">
        <v>1008</v>
      </c>
      <c r="N326" s="940">
        <v>27</v>
      </c>
      <c r="O326" s="940">
        <v>27297</v>
      </c>
      <c r="P326" s="931">
        <v>3.885140905209223</v>
      </c>
      <c r="Q326" s="941">
        <v>1011</v>
      </c>
    </row>
    <row r="327" spans="1:17" ht="14.4" customHeight="1" x14ac:dyDescent="0.3">
      <c r="A327" s="928" t="s">
        <v>6832</v>
      </c>
      <c r="B327" s="930" t="s">
        <v>6833</v>
      </c>
      <c r="C327" s="930" t="s">
        <v>5308</v>
      </c>
      <c r="D327" s="930" t="s">
        <v>6889</v>
      </c>
      <c r="E327" s="930" t="s">
        <v>6890</v>
      </c>
      <c r="F327" s="940"/>
      <c r="G327" s="940"/>
      <c r="H327" s="940"/>
      <c r="I327" s="940"/>
      <c r="J327" s="940"/>
      <c r="K327" s="940"/>
      <c r="L327" s="940"/>
      <c r="M327" s="940"/>
      <c r="N327" s="940">
        <v>1</v>
      </c>
      <c r="O327" s="940">
        <v>176</v>
      </c>
      <c r="P327" s="931"/>
      <c r="Q327" s="941">
        <v>176</v>
      </c>
    </row>
    <row r="328" spans="1:17" ht="14.4" customHeight="1" x14ac:dyDescent="0.3">
      <c r="A328" s="928" t="s">
        <v>6832</v>
      </c>
      <c r="B328" s="930" t="s">
        <v>6833</v>
      </c>
      <c r="C328" s="930" t="s">
        <v>5308</v>
      </c>
      <c r="D328" s="930" t="s">
        <v>6386</v>
      </c>
      <c r="E328" s="930" t="s">
        <v>6387</v>
      </c>
      <c r="F328" s="940">
        <v>8</v>
      </c>
      <c r="G328" s="940">
        <v>17948</v>
      </c>
      <c r="H328" s="940">
        <v>1</v>
      </c>
      <c r="I328" s="940">
        <v>2243.5</v>
      </c>
      <c r="J328" s="940">
        <v>9</v>
      </c>
      <c r="K328" s="940">
        <v>20376</v>
      </c>
      <c r="L328" s="940">
        <v>1.1352796969021619</v>
      </c>
      <c r="M328" s="940">
        <v>2264</v>
      </c>
      <c r="N328" s="940">
        <v>41</v>
      </c>
      <c r="O328" s="940">
        <v>94054</v>
      </c>
      <c r="P328" s="931">
        <v>5.2403610430131495</v>
      </c>
      <c r="Q328" s="941">
        <v>2294</v>
      </c>
    </row>
    <row r="329" spans="1:17" ht="14.4" customHeight="1" x14ac:dyDescent="0.3">
      <c r="A329" s="928" t="s">
        <v>6832</v>
      </c>
      <c r="B329" s="930" t="s">
        <v>6833</v>
      </c>
      <c r="C329" s="930" t="s">
        <v>5308</v>
      </c>
      <c r="D329" s="930" t="s">
        <v>6891</v>
      </c>
      <c r="E329" s="930" t="s">
        <v>6892</v>
      </c>
      <c r="F329" s="940">
        <v>136</v>
      </c>
      <c r="G329" s="940">
        <v>33354</v>
      </c>
      <c r="H329" s="940">
        <v>1</v>
      </c>
      <c r="I329" s="940">
        <v>245.25</v>
      </c>
      <c r="J329" s="940">
        <v>156</v>
      </c>
      <c r="K329" s="940">
        <v>38532</v>
      </c>
      <c r="L329" s="940">
        <v>1.155243748875697</v>
      </c>
      <c r="M329" s="940">
        <v>247</v>
      </c>
      <c r="N329" s="940">
        <v>189</v>
      </c>
      <c r="O329" s="940">
        <v>49707</v>
      </c>
      <c r="P329" s="931">
        <v>1.4902860226659471</v>
      </c>
      <c r="Q329" s="941">
        <v>263</v>
      </c>
    </row>
    <row r="330" spans="1:17" ht="14.4" customHeight="1" x14ac:dyDescent="0.3">
      <c r="A330" s="928" t="s">
        <v>6832</v>
      </c>
      <c r="B330" s="930" t="s">
        <v>6833</v>
      </c>
      <c r="C330" s="930" t="s">
        <v>5308</v>
      </c>
      <c r="D330" s="930" t="s">
        <v>6893</v>
      </c>
      <c r="E330" s="930" t="s">
        <v>6894</v>
      </c>
      <c r="F330" s="940">
        <v>8</v>
      </c>
      <c r="G330" s="940">
        <v>16048</v>
      </c>
      <c r="H330" s="940">
        <v>1</v>
      </c>
      <c r="I330" s="940">
        <v>2006</v>
      </c>
      <c r="J330" s="940">
        <v>25</v>
      </c>
      <c r="K330" s="940">
        <v>50300</v>
      </c>
      <c r="L330" s="940">
        <v>3.1343469591226323</v>
      </c>
      <c r="M330" s="940">
        <v>2012</v>
      </c>
      <c r="N330" s="940">
        <v>28</v>
      </c>
      <c r="O330" s="940">
        <v>59640</v>
      </c>
      <c r="P330" s="931">
        <v>3.7163509471585243</v>
      </c>
      <c r="Q330" s="941">
        <v>2130</v>
      </c>
    </row>
    <row r="331" spans="1:17" ht="14.4" customHeight="1" x14ac:dyDescent="0.3">
      <c r="A331" s="928" t="s">
        <v>6832</v>
      </c>
      <c r="B331" s="930" t="s">
        <v>6833</v>
      </c>
      <c r="C331" s="930" t="s">
        <v>5308</v>
      </c>
      <c r="D331" s="930" t="s">
        <v>6895</v>
      </c>
      <c r="E331" s="930" t="s">
        <v>6896</v>
      </c>
      <c r="F331" s="940">
        <v>57</v>
      </c>
      <c r="G331" s="940">
        <v>12783</v>
      </c>
      <c r="H331" s="940">
        <v>1</v>
      </c>
      <c r="I331" s="940">
        <v>224.26315789473685</v>
      </c>
      <c r="J331" s="940">
        <v>30</v>
      </c>
      <c r="K331" s="940">
        <v>6780</v>
      </c>
      <c r="L331" s="940">
        <v>0.53039192677775171</v>
      </c>
      <c r="M331" s="940">
        <v>226</v>
      </c>
      <c r="N331" s="940">
        <v>40</v>
      </c>
      <c r="O331" s="940">
        <v>9680</v>
      </c>
      <c r="P331" s="931">
        <v>0.75725573026676052</v>
      </c>
      <c r="Q331" s="941">
        <v>242</v>
      </c>
    </row>
    <row r="332" spans="1:17" ht="14.4" customHeight="1" x14ac:dyDescent="0.3">
      <c r="A332" s="928" t="s">
        <v>6832</v>
      </c>
      <c r="B332" s="930" t="s">
        <v>6833</v>
      </c>
      <c r="C332" s="930" t="s">
        <v>5308</v>
      </c>
      <c r="D332" s="930" t="s">
        <v>6897</v>
      </c>
      <c r="E332" s="930" t="s">
        <v>6898</v>
      </c>
      <c r="F332" s="940"/>
      <c r="G332" s="940"/>
      <c r="H332" s="940"/>
      <c r="I332" s="940"/>
      <c r="J332" s="940"/>
      <c r="K332" s="940"/>
      <c r="L332" s="940"/>
      <c r="M332" s="940"/>
      <c r="N332" s="940">
        <v>1</v>
      </c>
      <c r="O332" s="940">
        <v>423</v>
      </c>
      <c r="P332" s="931"/>
      <c r="Q332" s="941">
        <v>423</v>
      </c>
    </row>
    <row r="333" spans="1:17" ht="14.4" customHeight="1" x14ac:dyDescent="0.3">
      <c r="A333" s="928" t="s">
        <v>6832</v>
      </c>
      <c r="B333" s="930" t="s">
        <v>6833</v>
      </c>
      <c r="C333" s="930" t="s">
        <v>5308</v>
      </c>
      <c r="D333" s="930" t="s">
        <v>6899</v>
      </c>
      <c r="E333" s="930" t="s">
        <v>6835</v>
      </c>
      <c r="F333" s="940"/>
      <c r="G333" s="940"/>
      <c r="H333" s="940"/>
      <c r="I333" s="940"/>
      <c r="J333" s="940"/>
      <c r="K333" s="940"/>
      <c r="L333" s="940"/>
      <c r="M333" s="940"/>
      <c r="N333" s="940">
        <v>2</v>
      </c>
      <c r="O333" s="940">
        <v>74</v>
      </c>
      <c r="P333" s="931"/>
      <c r="Q333" s="941">
        <v>37</v>
      </c>
    </row>
    <row r="334" spans="1:17" ht="14.4" customHeight="1" x14ac:dyDescent="0.3">
      <c r="A334" s="928" t="s">
        <v>6832</v>
      </c>
      <c r="B334" s="930" t="s">
        <v>6833</v>
      </c>
      <c r="C334" s="930" t="s">
        <v>5308</v>
      </c>
      <c r="D334" s="930" t="s">
        <v>6900</v>
      </c>
      <c r="E334" s="930" t="s">
        <v>6901</v>
      </c>
      <c r="F334" s="940">
        <v>1</v>
      </c>
      <c r="G334" s="940">
        <v>5072</v>
      </c>
      <c r="H334" s="940">
        <v>1</v>
      </c>
      <c r="I334" s="940">
        <v>5072</v>
      </c>
      <c r="J334" s="940"/>
      <c r="K334" s="940"/>
      <c r="L334" s="940"/>
      <c r="M334" s="940"/>
      <c r="N334" s="940">
        <v>2</v>
      </c>
      <c r="O334" s="940">
        <v>10432</v>
      </c>
      <c r="P334" s="931">
        <v>2.0567823343848581</v>
      </c>
      <c r="Q334" s="941">
        <v>5216</v>
      </c>
    </row>
    <row r="335" spans="1:17" ht="14.4" customHeight="1" x14ac:dyDescent="0.3">
      <c r="A335" s="928" t="s">
        <v>6832</v>
      </c>
      <c r="B335" s="930" t="s">
        <v>6833</v>
      </c>
      <c r="C335" s="930" t="s">
        <v>5308</v>
      </c>
      <c r="D335" s="930" t="s">
        <v>6902</v>
      </c>
      <c r="E335" s="930" t="s">
        <v>6903</v>
      </c>
      <c r="F335" s="940">
        <v>1128</v>
      </c>
      <c r="G335" s="940">
        <v>1166080</v>
      </c>
      <c r="H335" s="940">
        <v>1</v>
      </c>
      <c r="I335" s="940">
        <v>1033.758865248227</v>
      </c>
      <c r="J335" s="940">
        <v>1133</v>
      </c>
      <c r="K335" s="940">
        <v>1183985</v>
      </c>
      <c r="L335" s="940">
        <v>1.0153548641602634</v>
      </c>
      <c r="M335" s="940">
        <v>1045</v>
      </c>
      <c r="N335" s="940">
        <v>1307</v>
      </c>
      <c r="O335" s="940">
        <v>1378885</v>
      </c>
      <c r="P335" s="931">
        <v>1.1824960551591657</v>
      </c>
      <c r="Q335" s="941">
        <v>1055</v>
      </c>
    </row>
    <row r="336" spans="1:17" ht="14.4" customHeight="1" x14ac:dyDescent="0.3">
      <c r="A336" s="928" t="s">
        <v>6832</v>
      </c>
      <c r="B336" s="930" t="s">
        <v>6833</v>
      </c>
      <c r="C336" s="930" t="s">
        <v>5308</v>
      </c>
      <c r="D336" s="930" t="s">
        <v>6904</v>
      </c>
      <c r="E336" s="930" t="s">
        <v>6905</v>
      </c>
      <c r="F336" s="940">
        <v>1</v>
      </c>
      <c r="G336" s="940">
        <v>266</v>
      </c>
      <c r="H336" s="940">
        <v>1</v>
      </c>
      <c r="I336" s="940">
        <v>266</v>
      </c>
      <c r="J336" s="940">
        <v>4</v>
      </c>
      <c r="K336" s="940">
        <v>1076</v>
      </c>
      <c r="L336" s="940">
        <v>4.0451127819548871</v>
      </c>
      <c r="M336" s="940">
        <v>269</v>
      </c>
      <c r="N336" s="940">
        <v>2</v>
      </c>
      <c r="O336" s="940">
        <v>576</v>
      </c>
      <c r="P336" s="931">
        <v>2.1654135338345863</v>
      </c>
      <c r="Q336" s="941">
        <v>288</v>
      </c>
    </row>
    <row r="337" spans="1:17" ht="14.4" customHeight="1" x14ac:dyDescent="0.3">
      <c r="A337" s="928" t="s">
        <v>6832</v>
      </c>
      <c r="B337" s="930" t="s">
        <v>6833</v>
      </c>
      <c r="C337" s="930" t="s">
        <v>5308</v>
      </c>
      <c r="D337" s="930" t="s">
        <v>6906</v>
      </c>
      <c r="E337" s="930" t="s">
        <v>6907</v>
      </c>
      <c r="F337" s="940"/>
      <c r="G337" s="940"/>
      <c r="H337" s="940"/>
      <c r="I337" s="940"/>
      <c r="J337" s="940"/>
      <c r="K337" s="940"/>
      <c r="L337" s="940"/>
      <c r="M337" s="940"/>
      <c r="N337" s="940">
        <v>1</v>
      </c>
      <c r="O337" s="940">
        <v>314</v>
      </c>
      <c r="P337" s="931"/>
      <c r="Q337" s="941">
        <v>314</v>
      </c>
    </row>
    <row r="338" spans="1:17" ht="14.4" customHeight="1" x14ac:dyDescent="0.3">
      <c r="A338" s="928" t="s">
        <v>6908</v>
      </c>
      <c r="B338" s="930" t="s">
        <v>6909</v>
      </c>
      <c r="C338" s="930" t="s">
        <v>5308</v>
      </c>
      <c r="D338" s="930" t="s">
        <v>6910</v>
      </c>
      <c r="E338" s="930" t="s">
        <v>6911</v>
      </c>
      <c r="F338" s="940">
        <v>520</v>
      </c>
      <c r="G338" s="940">
        <v>83083</v>
      </c>
      <c r="H338" s="940">
        <v>1</v>
      </c>
      <c r="I338" s="940">
        <v>159.77500000000001</v>
      </c>
      <c r="J338" s="940">
        <v>612</v>
      </c>
      <c r="K338" s="940">
        <v>98532</v>
      </c>
      <c r="L338" s="940">
        <v>1.1859465835369449</v>
      </c>
      <c r="M338" s="940">
        <v>161</v>
      </c>
      <c r="N338" s="940">
        <v>494</v>
      </c>
      <c r="O338" s="940">
        <v>85462</v>
      </c>
      <c r="P338" s="931">
        <v>1.0286340165858239</v>
      </c>
      <c r="Q338" s="941">
        <v>173</v>
      </c>
    </row>
    <row r="339" spans="1:17" ht="14.4" customHeight="1" x14ac:dyDescent="0.3">
      <c r="A339" s="928" t="s">
        <v>6908</v>
      </c>
      <c r="B339" s="930" t="s">
        <v>6909</v>
      </c>
      <c r="C339" s="930" t="s">
        <v>5308</v>
      </c>
      <c r="D339" s="930" t="s">
        <v>6912</v>
      </c>
      <c r="E339" s="930" t="s">
        <v>6913</v>
      </c>
      <c r="F339" s="940">
        <v>1</v>
      </c>
      <c r="G339" s="940">
        <v>1168</v>
      </c>
      <c r="H339" s="940">
        <v>1</v>
      </c>
      <c r="I339" s="940">
        <v>1168</v>
      </c>
      <c r="J339" s="940"/>
      <c r="K339" s="940"/>
      <c r="L339" s="940"/>
      <c r="M339" s="940"/>
      <c r="N339" s="940">
        <v>3</v>
      </c>
      <c r="O339" s="940">
        <v>3519</v>
      </c>
      <c r="P339" s="931">
        <v>3.0128424657534247</v>
      </c>
      <c r="Q339" s="941">
        <v>1173</v>
      </c>
    </row>
    <row r="340" spans="1:17" ht="14.4" customHeight="1" x14ac:dyDescent="0.3">
      <c r="A340" s="928" t="s">
        <v>6908</v>
      </c>
      <c r="B340" s="930" t="s">
        <v>6909</v>
      </c>
      <c r="C340" s="930" t="s">
        <v>5308</v>
      </c>
      <c r="D340" s="930" t="s">
        <v>6914</v>
      </c>
      <c r="E340" s="930" t="s">
        <v>6915</v>
      </c>
      <c r="F340" s="940">
        <v>62</v>
      </c>
      <c r="G340" s="940">
        <v>2463</v>
      </c>
      <c r="H340" s="940">
        <v>1</v>
      </c>
      <c r="I340" s="940">
        <v>39.725806451612904</v>
      </c>
      <c r="J340" s="940">
        <v>45</v>
      </c>
      <c r="K340" s="940">
        <v>1800</v>
      </c>
      <c r="L340" s="940">
        <v>0.73081607795371495</v>
      </c>
      <c r="M340" s="940">
        <v>40</v>
      </c>
      <c r="N340" s="940">
        <v>32</v>
      </c>
      <c r="O340" s="940">
        <v>1312</v>
      </c>
      <c r="P340" s="931">
        <v>0.53268371904181888</v>
      </c>
      <c r="Q340" s="941">
        <v>41</v>
      </c>
    </row>
    <row r="341" spans="1:17" ht="14.4" customHeight="1" x14ac:dyDescent="0.3">
      <c r="A341" s="928" t="s">
        <v>6908</v>
      </c>
      <c r="B341" s="930" t="s">
        <v>6909</v>
      </c>
      <c r="C341" s="930" t="s">
        <v>5308</v>
      </c>
      <c r="D341" s="930" t="s">
        <v>6806</v>
      </c>
      <c r="E341" s="930" t="s">
        <v>6807</v>
      </c>
      <c r="F341" s="940">
        <v>2</v>
      </c>
      <c r="G341" s="940">
        <v>764</v>
      </c>
      <c r="H341" s="940">
        <v>1</v>
      </c>
      <c r="I341" s="940">
        <v>382</v>
      </c>
      <c r="J341" s="940">
        <v>8</v>
      </c>
      <c r="K341" s="940">
        <v>3064</v>
      </c>
      <c r="L341" s="940">
        <v>4.010471204188482</v>
      </c>
      <c r="M341" s="940">
        <v>383</v>
      </c>
      <c r="N341" s="940">
        <v>9</v>
      </c>
      <c r="O341" s="940">
        <v>3456</v>
      </c>
      <c r="P341" s="931">
        <v>4.5235602094240841</v>
      </c>
      <c r="Q341" s="941">
        <v>384</v>
      </c>
    </row>
    <row r="342" spans="1:17" ht="14.4" customHeight="1" x14ac:dyDescent="0.3">
      <c r="A342" s="928" t="s">
        <v>6908</v>
      </c>
      <c r="B342" s="930" t="s">
        <v>6909</v>
      </c>
      <c r="C342" s="930" t="s">
        <v>5308</v>
      </c>
      <c r="D342" s="930" t="s">
        <v>6916</v>
      </c>
      <c r="E342" s="930" t="s">
        <v>6917</v>
      </c>
      <c r="F342" s="940"/>
      <c r="G342" s="940"/>
      <c r="H342" s="940"/>
      <c r="I342" s="940"/>
      <c r="J342" s="940"/>
      <c r="K342" s="940"/>
      <c r="L342" s="940"/>
      <c r="M342" s="940"/>
      <c r="N342" s="940">
        <v>2</v>
      </c>
      <c r="O342" s="940">
        <v>74</v>
      </c>
      <c r="P342" s="931"/>
      <c r="Q342" s="941">
        <v>37</v>
      </c>
    </row>
    <row r="343" spans="1:17" ht="14.4" customHeight="1" x14ac:dyDescent="0.3">
      <c r="A343" s="928" t="s">
        <v>6908</v>
      </c>
      <c r="B343" s="930" t="s">
        <v>6909</v>
      </c>
      <c r="C343" s="930" t="s">
        <v>5308</v>
      </c>
      <c r="D343" s="930" t="s">
        <v>6918</v>
      </c>
      <c r="E343" s="930" t="s">
        <v>6919</v>
      </c>
      <c r="F343" s="940"/>
      <c r="G343" s="940"/>
      <c r="H343" s="940"/>
      <c r="I343" s="940"/>
      <c r="J343" s="940">
        <v>3</v>
      </c>
      <c r="K343" s="940">
        <v>1335</v>
      </c>
      <c r="L343" s="940"/>
      <c r="M343" s="940">
        <v>445</v>
      </c>
      <c r="N343" s="940">
        <v>7</v>
      </c>
      <c r="O343" s="940">
        <v>3122</v>
      </c>
      <c r="P343" s="931"/>
      <c r="Q343" s="941">
        <v>446</v>
      </c>
    </row>
    <row r="344" spans="1:17" ht="14.4" customHeight="1" x14ac:dyDescent="0.3">
      <c r="A344" s="928" t="s">
        <v>6908</v>
      </c>
      <c r="B344" s="930" t="s">
        <v>6909</v>
      </c>
      <c r="C344" s="930" t="s">
        <v>5308</v>
      </c>
      <c r="D344" s="930" t="s">
        <v>6920</v>
      </c>
      <c r="E344" s="930" t="s">
        <v>6921</v>
      </c>
      <c r="F344" s="940"/>
      <c r="G344" s="940"/>
      <c r="H344" s="940"/>
      <c r="I344" s="940"/>
      <c r="J344" s="940">
        <v>3</v>
      </c>
      <c r="K344" s="940">
        <v>123</v>
      </c>
      <c r="L344" s="940"/>
      <c r="M344" s="940">
        <v>41</v>
      </c>
      <c r="N344" s="940">
        <v>1</v>
      </c>
      <c r="O344" s="940">
        <v>42</v>
      </c>
      <c r="P344" s="931"/>
      <c r="Q344" s="941">
        <v>42</v>
      </c>
    </row>
    <row r="345" spans="1:17" ht="14.4" customHeight="1" x14ac:dyDescent="0.3">
      <c r="A345" s="928" t="s">
        <v>6908</v>
      </c>
      <c r="B345" s="930" t="s">
        <v>6909</v>
      </c>
      <c r="C345" s="930" t="s">
        <v>5308</v>
      </c>
      <c r="D345" s="930" t="s">
        <v>6922</v>
      </c>
      <c r="E345" s="930" t="s">
        <v>6923</v>
      </c>
      <c r="F345" s="940">
        <v>1</v>
      </c>
      <c r="G345" s="940">
        <v>490</v>
      </c>
      <c r="H345" s="940">
        <v>1</v>
      </c>
      <c r="I345" s="940">
        <v>490</v>
      </c>
      <c r="J345" s="940">
        <v>4</v>
      </c>
      <c r="K345" s="940">
        <v>1964</v>
      </c>
      <c r="L345" s="940">
        <v>4.0081632653061225</v>
      </c>
      <c r="M345" s="940">
        <v>491</v>
      </c>
      <c r="N345" s="940">
        <v>7</v>
      </c>
      <c r="O345" s="940">
        <v>3444</v>
      </c>
      <c r="P345" s="931">
        <v>7.0285714285714285</v>
      </c>
      <c r="Q345" s="941">
        <v>492</v>
      </c>
    </row>
    <row r="346" spans="1:17" ht="14.4" customHeight="1" x14ac:dyDescent="0.3">
      <c r="A346" s="928" t="s">
        <v>6908</v>
      </c>
      <c r="B346" s="930" t="s">
        <v>6909</v>
      </c>
      <c r="C346" s="930" t="s">
        <v>5308</v>
      </c>
      <c r="D346" s="930" t="s">
        <v>6924</v>
      </c>
      <c r="E346" s="930" t="s">
        <v>6925</v>
      </c>
      <c r="F346" s="940"/>
      <c r="G346" s="940"/>
      <c r="H346" s="940"/>
      <c r="I346" s="940"/>
      <c r="J346" s="940"/>
      <c r="K346" s="940"/>
      <c r="L346" s="940"/>
      <c r="M346" s="940"/>
      <c r="N346" s="940">
        <v>1</v>
      </c>
      <c r="O346" s="940">
        <v>31</v>
      </c>
      <c r="P346" s="931"/>
      <c r="Q346" s="941">
        <v>31</v>
      </c>
    </row>
    <row r="347" spans="1:17" ht="14.4" customHeight="1" x14ac:dyDescent="0.3">
      <c r="A347" s="928" t="s">
        <v>6908</v>
      </c>
      <c r="B347" s="930" t="s">
        <v>6909</v>
      </c>
      <c r="C347" s="930" t="s">
        <v>5308</v>
      </c>
      <c r="D347" s="930" t="s">
        <v>6926</v>
      </c>
      <c r="E347" s="930" t="s">
        <v>6927</v>
      </c>
      <c r="F347" s="940">
        <v>2</v>
      </c>
      <c r="G347" s="940">
        <v>412</v>
      </c>
      <c r="H347" s="940">
        <v>1</v>
      </c>
      <c r="I347" s="940">
        <v>206</v>
      </c>
      <c r="J347" s="940">
        <v>1</v>
      </c>
      <c r="K347" s="940">
        <v>207</v>
      </c>
      <c r="L347" s="940">
        <v>0.50242718446601942</v>
      </c>
      <c r="M347" s="940">
        <v>207</v>
      </c>
      <c r="N347" s="940">
        <v>3</v>
      </c>
      <c r="O347" s="940">
        <v>624</v>
      </c>
      <c r="P347" s="931">
        <v>1.5145631067961165</v>
      </c>
      <c r="Q347" s="941">
        <v>208</v>
      </c>
    </row>
    <row r="348" spans="1:17" ht="14.4" customHeight="1" x14ac:dyDescent="0.3">
      <c r="A348" s="928" t="s">
        <v>6908</v>
      </c>
      <c r="B348" s="930" t="s">
        <v>6909</v>
      </c>
      <c r="C348" s="930" t="s">
        <v>5308</v>
      </c>
      <c r="D348" s="930" t="s">
        <v>6928</v>
      </c>
      <c r="E348" s="930" t="s">
        <v>6929</v>
      </c>
      <c r="F348" s="940">
        <v>2</v>
      </c>
      <c r="G348" s="940">
        <v>758</v>
      </c>
      <c r="H348" s="940">
        <v>1</v>
      </c>
      <c r="I348" s="940">
        <v>379</v>
      </c>
      <c r="J348" s="940">
        <v>1</v>
      </c>
      <c r="K348" s="940">
        <v>380</v>
      </c>
      <c r="L348" s="940">
        <v>0.50131926121372028</v>
      </c>
      <c r="M348" s="940">
        <v>380</v>
      </c>
      <c r="N348" s="940">
        <v>3</v>
      </c>
      <c r="O348" s="940">
        <v>1152</v>
      </c>
      <c r="P348" s="931">
        <v>1.5197889182058046</v>
      </c>
      <c r="Q348" s="941">
        <v>384</v>
      </c>
    </row>
    <row r="349" spans="1:17" ht="14.4" customHeight="1" x14ac:dyDescent="0.3">
      <c r="A349" s="928" t="s">
        <v>6908</v>
      </c>
      <c r="B349" s="930" t="s">
        <v>6909</v>
      </c>
      <c r="C349" s="930" t="s">
        <v>5308</v>
      </c>
      <c r="D349" s="930" t="s">
        <v>6930</v>
      </c>
      <c r="E349" s="930" t="s">
        <v>6931</v>
      </c>
      <c r="F349" s="940"/>
      <c r="G349" s="940"/>
      <c r="H349" s="940"/>
      <c r="I349" s="940"/>
      <c r="J349" s="940">
        <v>1</v>
      </c>
      <c r="K349" s="940">
        <v>234</v>
      </c>
      <c r="L349" s="940"/>
      <c r="M349" s="940">
        <v>234</v>
      </c>
      <c r="N349" s="940">
        <v>1</v>
      </c>
      <c r="O349" s="940">
        <v>236</v>
      </c>
      <c r="P349" s="931"/>
      <c r="Q349" s="941">
        <v>236</v>
      </c>
    </row>
    <row r="350" spans="1:17" ht="14.4" customHeight="1" x14ac:dyDescent="0.3">
      <c r="A350" s="928" t="s">
        <v>6908</v>
      </c>
      <c r="B350" s="930" t="s">
        <v>6909</v>
      </c>
      <c r="C350" s="930" t="s">
        <v>5308</v>
      </c>
      <c r="D350" s="930" t="s">
        <v>6932</v>
      </c>
      <c r="E350" s="930" t="s">
        <v>6933</v>
      </c>
      <c r="F350" s="940">
        <v>552</v>
      </c>
      <c r="G350" s="940">
        <v>63266</v>
      </c>
      <c r="H350" s="940">
        <v>1</v>
      </c>
      <c r="I350" s="940">
        <v>114.6123188405797</v>
      </c>
      <c r="J350" s="940">
        <v>497</v>
      </c>
      <c r="K350" s="940">
        <v>57652</v>
      </c>
      <c r="L350" s="940">
        <v>0.91126355388360258</v>
      </c>
      <c r="M350" s="940">
        <v>116</v>
      </c>
      <c r="N350" s="940">
        <v>342</v>
      </c>
      <c r="O350" s="940">
        <v>40014</v>
      </c>
      <c r="P350" s="931">
        <v>0.6324724180444472</v>
      </c>
      <c r="Q350" s="941">
        <v>117</v>
      </c>
    </row>
    <row r="351" spans="1:17" ht="14.4" customHeight="1" x14ac:dyDescent="0.3">
      <c r="A351" s="928" t="s">
        <v>6908</v>
      </c>
      <c r="B351" s="930" t="s">
        <v>6909</v>
      </c>
      <c r="C351" s="930" t="s">
        <v>5308</v>
      </c>
      <c r="D351" s="930" t="s">
        <v>6934</v>
      </c>
      <c r="E351" s="930" t="s">
        <v>6935</v>
      </c>
      <c r="F351" s="940">
        <v>59</v>
      </c>
      <c r="G351" s="940">
        <v>4996</v>
      </c>
      <c r="H351" s="940">
        <v>1</v>
      </c>
      <c r="I351" s="940">
        <v>84.677966101694921</v>
      </c>
      <c r="J351" s="940">
        <v>36</v>
      </c>
      <c r="K351" s="940">
        <v>3060</v>
      </c>
      <c r="L351" s="940">
        <v>0.61248999199359488</v>
      </c>
      <c r="M351" s="940">
        <v>85</v>
      </c>
      <c r="N351" s="940">
        <v>48</v>
      </c>
      <c r="O351" s="940">
        <v>4368</v>
      </c>
      <c r="P351" s="931">
        <v>0.87429943955164136</v>
      </c>
      <c r="Q351" s="941">
        <v>91</v>
      </c>
    </row>
    <row r="352" spans="1:17" ht="14.4" customHeight="1" x14ac:dyDescent="0.3">
      <c r="A352" s="928" t="s">
        <v>6908</v>
      </c>
      <c r="B352" s="930" t="s">
        <v>6909</v>
      </c>
      <c r="C352" s="930" t="s">
        <v>5308</v>
      </c>
      <c r="D352" s="930" t="s">
        <v>6936</v>
      </c>
      <c r="E352" s="930" t="s">
        <v>6937</v>
      </c>
      <c r="F352" s="940">
        <v>2</v>
      </c>
      <c r="G352" s="940">
        <v>193</v>
      </c>
      <c r="H352" s="940">
        <v>1</v>
      </c>
      <c r="I352" s="940">
        <v>96.5</v>
      </c>
      <c r="J352" s="940">
        <v>2</v>
      </c>
      <c r="K352" s="940">
        <v>196</v>
      </c>
      <c r="L352" s="940">
        <v>1.0155440414507773</v>
      </c>
      <c r="M352" s="940">
        <v>98</v>
      </c>
      <c r="N352" s="940">
        <v>4</v>
      </c>
      <c r="O352" s="940">
        <v>396</v>
      </c>
      <c r="P352" s="931">
        <v>2.0518134715025909</v>
      </c>
      <c r="Q352" s="941">
        <v>99</v>
      </c>
    </row>
    <row r="353" spans="1:17" ht="14.4" customHeight="1" x14ac:dyDescent="0.3">
      <c r="A353" s="928" t="s">
        <v>6908</v>
      </c>
      <c r="B353" s="930" t="s">
        <v>6909</v>
      </c>
      <c r="C353" s="930" t="s">
        <v>5308</v>
      </c>
      <c r="D353" s="930" t="s">
        <v>6938</v>
      </c>
      <c r="E353" s="930" t="s">
        <v>6939</v>
      </c>
      <c r="F353" s="940">
        <v>50</v>
      </c>
      <c r="G353" s="940">
        <v>1050</v>
      </c>
      <c r="H353" s="940">
        <v>1</v>
      </c>
      <c r="I353" s="940">
        <v>21</v>
      </c>
      <c r="J353" s="940">
        <v>71</v>
      </c>
      <c r="K353" s="940">
        <v>1491</v>
      </c>
      <c r="L353" s="940">
        <v>1.42</v>
      </c>
      <c r="M353" s="940">
        <v>21</v>
      </c>
      <c r="N353" s="940">
        <v>20</v>
      </c>
      <c r="O353" s="940">
        <v>420</v>
      </c>
      <c r="P353" s="931">
        <v>0.4</v>
      </c>
      <c r="Q353" s="941">
        <v>21</v>
      </c>
    </row>
    <row r="354" spans="1:17" ht="14.4" customHeight="1" x14ac:dyDescent="0.3">
      <c r="A354" s="928" t="s">
        <v>6908</v>
      </c>
      <c r="B354" s="930" t="s">
        <v>6909</v>
      </c>
      <c r="C354" s="930" t="s">
        <v>5308</v>
      </c>
      <c r="D354" s="930" t="s">
        <v>6815</v>
      </c>
      <c r="E354" s="930" t="s">
        <v>6816</v>
      </c>
      <c r="F354" s="940">
        <v>20</v>
      </c>
      <c r="G354" s="940">
        <v>9740</v>
      </c>
      <c r="H354" s="940">
        <v>1</v>
      </c>
      <c r="I354" s="940">
        <v>487</v>
      </c>
      <c r="J354" s="940">
        <v>27</v>
      </c>
      <c r="K354" s="940">
        <v>13149</v>
      </c>
      <c r="L354" s="940">
        <v>1.35</v>
      </c>
      <c r="M354" s="940">
        <v>487</v>
      </c>
      <c r="N354" s="940">
        <v>46</v>
      </c>
      <c r="O354" s="940">
        <v>22448</v>
      </c>
      <c r="P354" s="931">
        <v>2.3047227926078029</v>
      </c>
      <c r="Q354" s="941">
        <v>488</v>
      </c>
    </row>
    <row r="355" spans="1:17" ht="14.4" customHeight="1" x14ac:dyDescent="0.3">
      <c r="A355" s="928" t="s">
        <v>6908</v>
      </c>
      <c r="B355" s="930" t="s">
        <v>6909</v>
      </c>
      <c r="C355" s="930" t="s">
        <v>5308</v>
      </c>
      <c r="D355" s="930" t="s">
        <v>6940</v>
      </c>
      <c r="E355" s="930" t="s">
        <v>6941</v>
      </c>
      <c r="F355" s="940">
        <v>55</v>
      </c>
      <c r="G355" s="940">
        <v>2238</v>
      </c>
      <c r="H355" s="940">
        <v>1</v>
      </c>
      <c r="I355" s="940">
        <v>40.690909090909088</v>
      </c>
      <c r="J355" s="940">
        <v>38</v>
      </c>
      <c r="K355" s="940">
        <v>1558</v>
      </c>
      <c r="L355" s="940">
        <v>0.69615728328865056</v>
      </c>
      <c r="M355" s="940">
        <v>41</v>
      </c>
      <c r="N355" s="940">
        <v>60</v>
      </c>
      <c r="O355" s="940">
        <v>2460</v>
      </c>
      <c r="P355" s="931">
        <v>1.0991957104557641</v>
      </c>
      <c r="Q355" s="941">
        <v>41</v>
      </c>
    </row>
    <row r="356" spans="1:17" ht="14.4" customHeight="1" x14ac:dyDescent="0.3">
      <c r="A356" s="928" t="s">
        <v>6908</v>
      </c>
      <c r="B356" s="930" t="s">
        <v>6909</v>
      </c>
      <c r="C356" s="930" t="s">
        <v>5308</v>
      </c>
      <c r="D356" s="930" t="s">
        <v>6942</v>
      </c>
      <c r="E356" s="930" t="s">
        <v>6943</v>
      </c>
      <c r="F356" s="940"/>
      <c r="G356" s="940"/>
      <c r="H356" s="940"/>
      <c r="I356" s="940"/>
      <c r="J356" s="940"/>
      <c r="K356" s="940"/>
      <c r="L356" s="940"/>
      <c r="M356" s="940"/>
      <c r="N356" s="940">
        <v>1</v>
      </c>
      <c r="O356" s="940">
        <v>614</v>
      </c>
      <c r="P356" s="931"/>
      <c r="Q356" s="941">
        <v>614</v>
      </c>
    </row>
    <row r="357" spans="1:17" ht="14.4" customHeight="1" x14ac:dyDescent="0.3">
      <c r="A357" s="928" t="s">
        <v>6908</v>
      </c>
      <c r="B357" s="930" t="s">
        <v>6909</v>
      </c>
      <c r="C357" s="930" t="s">
        <v>5308</v>
      </c>
      <c r="D357" s="930" t="s">
        <v>6944</v>
      </c>
      <c r="E357" s="930" t="s">
        <v>6945</v>
      </c>
      <c r="F357" s="940"/>
      <c r="G357" s="940"/>
      <c r="H357" s="940"/>
      <c r="I357" s="940"/>
      <c r="J357" s="940">
        <v>1</v>
      </c>
      <c r="K357" s="940">
        <v>248</v>
      </c>
      <c r="L357" s="940"/>
      <c r="M357" s="940">
        <v>248</v>
      </c>
      <c r="N357" s="940">
        <v>1</v>
      </c>
      <c r="O357" s="940">
        <v>249</v>
      </c>
      <c r="P357" s="931"/>
      <c r="Q357" s="941">
        <v>249</v>
      </c>
    </row>
    <row r="358" spans="1:17" ht="14.4" customHeight="1" x14ac:dyDescent="0.3">
      <c r="A358" s="928" t="s">
        <v>6946</v>
      </c>
      <c r="B358" s="930" t="s">
        <v>6673</v>
      </c>
      <c r="C358" s="930" t="s">
        <v>5308</v>
      </c>
      <c r="D358" s="930" t="s">
        <v>6947</v>
      </c>
      <c r="E358" s="930" t="s">
        <v>6948</v>
      </c>
      <c r="F358" s="940"/>
      <c r="G358" s="940"/>
      <c r="H358" s="940"/>
      <c r="I358" s="940"/>
      <c r="J358" s="940"/>
      <c r="K358" s="940"/>
      <c r="L358" s="940"/>
      <c r="M358" s="940"/>
      <c r="N358" s="940">
        <v>1</v>
      </c>
      <c r="O358" s="940">
        <v>1187</v>
      </c>
      <c r="P358" s="931"/>
      <c r="Q358" s="941">
        <v>1187</v>
      </c>
    </row>
    <row r="359" spans="1:17" ht="14.4" customHeight="1" x14ac:dyDescent="0.3">
      <c r="A359" s="928" t="s">
        <v>6946</v>
      </c>
      <c r="B359" s="930" t="s">
        <v>6673</v>
      </c>
      <c r="C359" s="930" t="s">
        <v>5308</v>
      </c>
      <c r="D359" s="930" t="s">
        <v>6949</v>
      </c>
      <c r="E359" s="930" t="s">
        <v>6950</v>
      </c>
      <c r="F359" s="940">
        <v>4</v>
      </c>
      <c r="G359" s="940">
        <v>3320</v>
      </c>
      <c r="H359" s="940">
        <v>1</v>
      </c>
      <c r="I359" s="940">
        <v>830</v>
      </c>
      <c r="J359" s="940">
        <v>2</v>
      </c>
      <c r="K359" s="940">
        <v>1662</v>
      </c>
      <c r="L359" s="940">
        <v>0.50060240963855418</v>
      </c>
      <c r="M359" s="940">
        <v>831</v>
      </c>
      <c r="N359" s="940">
        <v>5</v>
      </c>
      <c r="O359" s="940">
        <v>4210</v>
      </c>
      <c r="P359" s="931">
        <v>1.2680722891566265</v>
      </c>
      <c r="Q359" s="941">
        <v>842</v>
      </c>
    </row>
    <row r="360" spans="1:17" ht="14.4" customHeight="1" x14ac:dyDescent="0.3">
      <c r="A360" s="928" t="s">
        <v>6946</v>
      </c>
      <c r="B360" s="930" t="s">
        <v>6673</v>
      </c>
      <c r="C360" s="930" t="s">
        <v>5308</v>
      </c>
      <c r="D360" s="930" t="s">
        <v>6951</v>
      </c>
      <c r="E360" s="930" t="s">
        <v>6952</v>
      </c>
      <c r="F360" s="940"/>
      <c r="G360" s="940"/>
      <c r="H360" s="940"/>
      <c r="I360" s="940"/>
      <c r="J360" s="940">
        <v>1</v>
      </c>
      <c r="K360" s="940">
        <v>812</v>
      </c>
      <c r="L360" s="940"/>
      <c r="M360" s="940">
        <v>812</v>
      </c>
      <c r="N360" s="940">
        <v>1</v>
      </c>
      <c r="O360" s="940">
        <v>813</v>
      </c>
      <c r="P360" s="931"/>
      <c r="Q360" s="941">
        <v>813</v>
      </c>
    </row>
    <row r="361" spans="1:17" ht="14.4" customHeight="1" x14ac:dyDescent="0.3">
      <c r="A361" s="928" t="s">
        <v>6946</v>
      </c>
      <c r="B361" s="930" t="s">
        <v>6673</v>
      </c>
      <c r="C361" s="930" t="s">
        <v>5308</v>
      </c>
      <c r="D361" s="930" t="s">
        <v>6953</v>
      </c>
      <c r="E361" s="930" t="s">
        <v>6954</v>
      </c>
      <c r="F361" s="940"/>
      <c r="G361" s="940"/>
      <c r="H361" s="940"/>
      <c r="I361" s="940"/>
      <c r="J361" s="940">
        <v>1</v>
      </c>
      <c r="K361" s="940">
        <v>812</v>
      </c>
      <c r="L361" s="940"/>
      <c r="M361" s="940">
        <v>812</v>
      </c>
      <c r="N361" s="940">
        <v>1</v>
      </c>
      <c r="O361" s="940">
        <v>813</v>
      </c>
      <c r="P361" s="931"/>
      <c r="Q361" s="941">
        <v>813</v>
      </c>
    </row>
    <row r="362" spans="1:17" ht="14.4" customHeight="1" x14ac:dyDescent="0.3">
      <c r="A362" s="928" t="s">
        <v>6946</v>
      </c>
      <c r="B362" s="930" t="s">
        <v>6673</v>
      </c>
      <c r="C362" s="930" t="s">
        <v>5308</v>
      </c>
      <c r="D362" s="930" t="s">
        <v>6507</v>
      </c>
      <c r="E362" s="930" t="s">
        <v>6508</v>
      </c>
      <c r="F362" s="940"/>
      <c r="G362" s="940"/>
      <c r="H362" s="940"/>
      <c r="I362" s="940"/>
      <c r="J362" s="940">
        <v>1</v>
      </c>
      <c r="K362" s="940">
        <v>167</v>
      </c>
      <c r="L362" s="940"/>
      <c r="M362" s="940">
        <v>167</v>
      </c>
      <c r="N362" s="940">
        <v>1</v>
      </c>
      <c r="O362" s="940">
        <v>168</v>
      </c>
      <c r="P362" s="931"/>
      <c r="Q362" s="941">
        <v>168</v>
      </c>
    </row>
    <row r="363" spans="1:17" ht="14.4" customHeight="1" x14ac:dyDescent="0.3">
      <c r="A363" s="928" t="s">
        <v>6946</v>
      </c>
      <c r="B363" s="930" t="s">
        <v>6673</v>
      </c>
      <c r="C363" s="930" t="s">
        <v>5308</v>
      </c>
      <c r="D363" s="930" t="s">
        <v>6955</v>
      </c>
      <c r="E363" s="930" t="s">
        <v>6956</v>
      </c>
      <c r="F363" s="940"/>
      <c r="G363" s="940"/>
      <c r="H363" s="940"/>
      <c r="I363" s="940"/>
      <c r="J363" s="940"/>
      <c r="K363" s="940"/>
      <c r="L363" s="940"/>
      <c r="M363" s="940"/>
      <c r="N363" s="940">
        <v>1</v>
      </c>
      <c r="O363" s="940">
        <v>174</v>
      </c>
      <c r="P363" s="931"/>
      <c r="Q363" s="941">
        <v>174</v>
      </c>
    </row>
    <row r="364" spans="1:17" ht="14.4" customHeight="1" x14ac:dyDescent="0.3">
      <c r="A364" s="928" t="s">
        <v>6946</v>
      </c>
      <c r="B364" s="930" t="s">
        <v>6673</v>
      </c>
      <c r="C364" s="930" t="s">
        <v>5308</v>
      </c>
      <c r="D364" s="930" t="s">
        <v>6957</v>
      </c>
      <c r="E364" s="930" t="s">
        <v>6958</v>
      </c>
      <c r="F364" s="940"/>
      <c r="G364" s="940"/>
      <c r="H364" s="940"/>
      <c r="I364" s="940"/>
      <c r="J364" s="940"/>
      <c r="K364" s="940"/>
      <c r="L364" s="940"/>
      <c r="M364" s="940"/>
      <c r="N364" s="940">
        <v>1</v>
      </c>
      <c r="O364" s="940">
        <v>352</v>
      </c>
      <c r="P364" s="931"/>
      <c r="Q364" s="941">
        <v>352</v>
      </c>
    </row>
    <row r="365" spans="1:17" ht="14.4" customHeight="1" x14ac:dyDescent="0.3">
      <c r="A365" s="928" t="s">
        <v>6946</v>
      </c>
      <c r="B365" s="930" t="s">
        <v>6673</v>
      </c>
      <c r="C365" s="930" t="s">
        <v>5308</v>
      </c>
      <c r="D365" s="930" t="s">
        <v>4460</v>
      </c>
      <c r="E365" s="930" t="s">
        <v>6959</v>
      </c>
      <c r="F365" s="940"/>
      <c r="G365" s="940"/>
      <c r="H365" s="940"/>
      <c r="I365" s="940"/>
      <c r="J365" s="940"/>
      <c r="K365" s="940"/>
      <c r="L365" s="940"/>
      <c r="M365" s="940"/>
      <c r="N365" s="940">
        <v>2</v>
      </c>
      <c r="O365" s="940">
        <v>1098</v>
      </c>
      <c r="P365" s="931"/>
      <c r="Q365" s="941">
        <v>549</v>
      </c>
    </row>
    <row r="366" spans="1:17" ht="14.4" customHeight="1" x14ac:dyDescent="0.3">
      <c r="A366" s="928" t="s">
        <v>6946</v>
      </c>
      <c r="B366" s="930" t="s">
        <v>6673</v>
      </c>
      <c r="C366" s="930" t="s">
        <v>5308</v>
      </c>
      <c r="D366" s="930" t="s">
        <v>6960</v>
      </c>
      <c r="E366" s="930" t="s">
        <v>6961</v>
      </c>
      <c r="F366" s="940"/>
      <c r="G366" s="940"/>
      <c r="H366" s="940"/>
      <c r="I366" s="940"/>
      <c r="J366" s="940"/>
      <c r="K366" s="940"/>
      <c r="L366" s="940"/>
      <c r="M366" s="940"/>
      <c r="N366" s="940">
        <v>1</v>
      </c>
      <c r="O366" s="940">
        <v>654</v>
      </c>
      <c r="P366" s="931"/>
      <c r="Q366" s="941">
        <v>654</v>
      </c>
    </row>
    <row r="367" spans="1:17" ht="14.4" customHeight="1" x14ac:dyDescent="0.3">
      <c r="A367" s="928" t="s">
        <v>6946</v>
      </c>
      <c r="B367" s="930" t="s">
        <v>6673</v>
      </c>
      <c r="C367" s="930" t="s">
        <v>5308</v>
      </c>
      <c r="D367" s="930" t="s">
        <v>6962</v>
      </c>
      <c r="E367" s="930" t="s">
        <v>6963</v>
      </c>
      <c r="F367" s="940"/>
      <c r="G367" s="940"/>
      <c r="H367" s="940"/>
      <c r="I367" s="940"/>
      <c r="J367" s="940"/>
      <c r="K367" s="940"/>
      <c r="L367" s="940"/>
      <c r="M367" s="940"/>
      <c r="N367" s="940">
        <v>1</v>
      </c>
      <c r="O367" s="940">
        <v>654</v>
      </c>
      <c r="P367" s="931"/>
      <c r="Q367" s="941">
        <v>654</v>
      </c>
    </row>
    <row r="368" spans="1:17" ht="14.4" customHeight="1" x14ac:dyDescent="0.3">
      <c r="A368" s="928" t="s">
        <v>6946</v>
      </c>
      <c r="B368" s="930" t="s">
        <v>6673</v>
      </c>
      <c r="C368" s="930" t="s">
        <v>5308</v>
      </c>
      <c r="D368" s="930" t="s">
        <v>6964</v>
      </c>
      <c r="E368" s="930" t="s">
        <v>6965</v>
      </c>
      <c r="F368" s="940"/>
      <c r="G368" s="940"/>
      <c r="H368" s="940"/>
      <c r="I368" s="940"/>
      <c r="J368" s="940"/>
      <c r="K368" s="940"/>
      <c r="L368" s="940"/>
      <c r="M368" s="940"/>
      <c r="N368" s="940">
        <v>1</v>
      </c>
      <c r="O368" s="940">
        <v>513</v>
      </c>
      <c r="P368" s="931"/>
      <c r="Q368" s="941">
        <v>513</v>
      </c>
    </row>
    <row r="369" spans="1:17" ht="14.4" customHeight="1" x14ac:dyDescent="0.3">
      <c r="A369" s="928" t="s">
        <v>6946</v>
      </c>
      <c r="B369" s="930" t="s">
        <v>6673</v>
      </c>
      <c r="C369" s="930" t="s">
        <v>5308</v>
      </c>
      <c r="D369" s="930" t="s">
        <v>6966</v>
      </c>
      <c r="E369" s="930" t="s">
        <v>6967</v>
      </c>
      <c r="F369" s="940"/>
      <c r="G369" s="940"/>
      <c r="H369" s="940"/>
      <c r="I369" s="940"/>
      <c r="J369" s="940"/>
      <c r="K369" s="940"/>
      <c r="L369" s="940"/>
      <c r="M369" s="940"/>
      <c r="N369" s="940">
        <v>1</v>
      </c>
      <c r="O369" s="940">
        <v>423</v>
      </c>
      <c r="P369" s="931"/>
      <c r="Q369" s="941">
        <v>423</v>
      </c>
    </row>
    <row r="370" spans="1:17" ht="14.4" customHeight="1" x14ac:dyDescent="0.3">
      <c r="A370" s="928" t="s">
        <v>6946</v>
      </c>
      <c r="B370" s="930" t="s">
        <v>6673</v>
      </c>
      <c r="C370" s="930" t="s">
        <v>5308</v>
      </c>
      <c r="D370" s="930" t="s">
        <v>6968</v>
      </c>
      <c r="E370" s="930" t="s">
        <v>6969</v>
      </c>
      <c r="F370" s="940"/>
      <c r="G370" s="940"/>
      <c r="H370" s="940"/>
      <c r="I370" s="940"/>
      <c r="J370" s="940"/>
      <c r="K370" s="940"/>
      <c r="L370" s="940"/>
      <c r="M370" s="940"/>
      <c r="N370" s="940">
        <v>2</v>
      </c>
      <c r="O370" s="940">
        <v>698</v>
      </c>
      <c r="P370" s="931"/>
      <c r="Q370" s="941">
        <v>349</v>
      </c>
    </row>
    <row r="371" spans="1:17" ht="14.4" customHeight="1" x14ac:dyDescent="0.3">
      <c r="A371" s="928" t="s">
        <v>6946</v>
      </c>
      <c r="B371" s="930" t="s">
        <v>6673</v>
      </c>
      <c r="C371" s="930" t="s">
        <v>5308</v>
      </c>
      <c r="D371" s="930" t="s">
        <v>6970</v>
      </c>
      <c r="E371" s="930" t="s">
        <v>6971</v>
      </c>
      <c r="F371" s="940"/>
      <c r="G371" s="940"/>
      <c r="H371" s="940"/>
      <c r="I371" s="940"/>
      <c r="J371" s="940"/>
      <c r="K371" s="940"/>
      <c r="L371" s="940"/>
      <c r="M371" s="940"/>
      <c r="N371" s="940">
        <v>1</v>
      </c>
      <c r="O371" s="940">
        <v>111</v>
      </c>
      <c r="P371" s="931"/>
      <c r="Q371" s="941">
        <v>111</v>
      </c>
    </row>
    <row r="372" spans="1:17" ht="14.4" customHeight="1" x14ac:dyDescent="0.3">
      <c r="A372" s="928" t="s">
        <v>6946</v>
      </c>
      <c r="B372" s="930" t="s">
        <v>6673</v>
      </c>
      <c r="C372" s="930" t="s">
        <v>5308</v>
      </c>
      <c r="D372" s="930" t="s">
        <v>6972</v>
      </c>
      <c r="E372" s="930" t="s">
        <v>6973</v>
      </c>
      <c r="F372" s="940"/>
      <c r="G372" s="940"/>
      <c r="H372" s="940"/>
      <c r="I372" s="940"/>
      <c r="J372" s="940"/>
      <c r="K372" s="940"/>
      <c r="L372" s="940"/>
      <c r="M372" s="940"/>
      <c r="N372" s="940">
        <v>13</v>
      </c>
      <c r="O372" s="940">
        <v>4056</v>
      </c>
      <c r="P372" s="931"/>
      <c r="Q372" s="941">
        <v>312</v>
      </c>
    </row>
    <row r="373" spans="1:17" ht="14.4" customHeight="1" x14ac:dyDescent="0.3">
      <c r="A373" s="928" t="s">
        <v>6946</v>
      </c>
      <c r="B373" s="930" t="s">
        <v>6673</v>
      </c>
      <c r="C373" s="930" t="s">
        <v>5308</v>
      </c>
      <c r="D373" s="930" t="s">
        <v>6411</v>
      </c>
      <c r="E373" s="930" t="s">
        <v>6412</v>
      </c>
      <c r="F373" s="940"/>
      <c r="G373" s="940"/>
      <c r="H373" s="940"/>
      <c r="I373" s="940"/>
      <c r="J373" s="940"/>
      <c r="K373" s="940"/>
      <c r="L373" s="940"/>
      <c r="M373" s="940"/>
      <c r="N373" s="940">
        <v>5</v>
      </c>
      <c r="O373" s="940">
        <v>1750</v>
      </c>
      <c r="P373" s="931"/>
      <c r="Q373" s="941">
        <v>350</v>
      </c>
    </row>
    <row r="374" spans="1:17" ht="14.4" customHeight="1" x14ac:dyDescent="0.3">
      <c r="A374" s="928" t="s">
        <v>6946</v>
      </c>
      <c r="B374" s="930" t="s">
        <v>6673</v>
      </c>
      <c r="C374" s="930" t="s">
        <v>5308</v>
      </c>
      <c r="D374" s="930" t="s">
        <v>6974</v>
      </c>
      <c r="E374" s="930" t="s">
        <v>6975</v>
      </c>
      <c r="F374" s="940"/>
      <c r="G374" s="940"/>
      <c r="H374" s="940"/>
      <c r="I374" s="940"/>
      <c r="J374" s="940"/>
      <c r="K374" s="940"/>
      <c r="L374" s="940"/>
      <c r="M374" s="940"/>
      <c r="N374" s="940">
        <v>1</v>
      </c>
      <c r="O374" s="940">
        <v>209</v>
      </c>
      <c r="P374" s="931"/>
      <c r="Q374" s="941">
        <v>209</v>
      </c>
    </row>
    <row r="375" spans="1:17" ht="14.4" customHeight="1" x14ac:dyDescent="0.3">
      <c r="A375" s="928" t="s">
        <v>6946</v>
      </c>
      <c r="B375" s="930" t="s">
        <v>6673</v>
      </c>
      <c r="C375" s="930" t="s">
        <v>5308</v>
      </c>
      <c r="D375" s="930" t="s">
        <v>6589</v>
      </c>
      <c r="E375" s="930" t="s">
        <v>6590</v>
      </c>
      <c r="F375" s="940"/>
      <c r="G375" s="940"/>
      <c r="H375" s="940"/>
      <c r="I375" s="940"/>
      <c r="J375" s="940">
        <v>1</v>
      </c>
      <c r="K375" s="940">
        <v>170</v>
      </c>
      <c r="L375" s="940"/>
      <c r="M375" s="940">
        <v>170</v>
      </c>
      <c r="N375" s="940">
        <v>1</v>
      </c>
      <c r="O375" s="940">
        <v>171</v>
      </c>
      <c r="P375" s="931"/>
      <c r="Q375" s="941">
        <v>171</v>
      </c>
    </row>
    <row r="376" spans="1:17" ht="14.4" customHeight="1" x14ac:dyDescent="0.3">
      <c r="A376" s="928" t="s">
        <v>6946</v>
      </c>
      <c r="B376" s="930" t="s">
        <v>6673</v>
      </c>
      <c r="C376" s="930" t="s">
        <v>5308</v>
      </c>
      <c r="D376" s="930" t="s">
        <v>6976</v>
      </c>
      <c r="E376" s="930" t="s">
        <v>6977</v>
      </c>
      <c r="F376" s="940"/>
      <c r="G376" s="940"/>
      <c r="H376" s="940"/>
      <c r="I376" s="940"/>
      <c r="J376" s="940"/>
      <c r="K376" s="940"/>
      <c r="L376" s="940"/>
      <c r="M376" s="940"/>
      <c r="N376" s="940">
        <v>2</v>
      </c>
      <c r="O376" s="940">
        <v>1380</v>
      </c>
      <c r="P376" s="931"/>
      <c r="Q376" s="941">
        <v>690</v>
      </c>
    </row>
    <row r="377" spans="1:17" ht="14.4" customHeight="1" x14ac:dyDescent="0.3">
      <c r="A377" s="928" t="s">
        <v>6946</v>
      </c>
      <c r="B377" s="930" t="s">
        <v>6673</v>
      </c>
      <c r="C377" s="930" t="s">
        <v>5308</v>
      </c>
      <c r="D377" s="930" t="s">
        <v>6615</v>
      </c>
      <c r="E377" s="930" t="s">
        <v>6616</v>
      </c>
      <c r="F377" s="940"/>
      <c r="G377" s="940"/>
      <c r="H377" s="940"/>
      <c r="I377" s="940"/>
      <c r="J377" s="940">
        <v>1</v>
      </c>
      <c r="K377" s="940">
        <v>173</v>
      </c>
      <c r="L377" s="940"/>
      <c r="M377" s="940">
        <v>173</v>
      </c>
      <c r="N377" s="940">
        <v>1</v>
      </c>
      <c r="O377" s="940">
        <v>174</v>
      </c>
      <c r="P377" s="931"/>
      <c r="Q377" s="941">
        <v>174</v>
      </c>
    </row>
    <row r="378" spans="1:17" ht="14.4" customHeight="1" x14ac:dyDescent="0.3">
      <c r="A378" s="928" t="s">
        <v>6946</v>
      </c>
      <c r="B378" s="930" t="s">
        <v>6673</v>
      </c>
      <c r="C378" s="930" t="s">
        <v>5308</v>
      </c>
      <c r="D378" s="930" t="s">
        <v>6978</v>
      </c>
      <c r="E378" s="930" t="s">
        <v>6979</v>
      </c>
      <c r="F378" s="940"/>
      <c r="G378" s="940"/>
      <c r="H378" s="940"/>
      <c r="I378" s="940"/>
      <c r="J378" s="940">
        <v>4</v>
      </c>
      <c r="K378" s="940">
        <v>1600</v>
      </c>
      <c r="L378" s="940"/>
      <c r="M378" s="940">
        <v>400</v>
      </c>
      <c r="N378" s="940">
        <v>4</v>
      </c>
      <c r="O378" s="940">
        <v>1604</v>
      </c>
      <c r="P378" s="931"/>
      <c r="Q378" s="941">
        <v>401</v>
      </c>
    </row>
    <row r="379" spans="1:17" ht="14.4" customHeight="1" x14ac:dyDescent="0.3">
      <c r="A379" s="928" t="s">
        <v>6946</v>
      </c>
      <c r="B379" s="930" t="s">
        <v>6673</v>
      </c>
      <c r="C379" s="930" t="s">
        <v>5308</v>
      </c>
      <c r="D379" s="930" t="s">
        <v>6980</v>
      </c>
      <c r="E379" s="930" t="s">
        <v>6981</v>
      </c>
      <c r="F379" s="940"/>
      <c r="G379" s="940"/>
      <c r="H379" s="940"/>
      <c r="I379" s="940"/>
      <c r="J379" s="940"/>
      <c r="K379" s="940"/>
      <c r="L379" s="940"/>
      <c r="M379" s="940"/>
      <c r="N379" s="940">
        <v>1</v>
      </c>
      <c r="O379" s="940">
        <v>654</v>
      </c>
      <c r="P379" s="931"/>
      <c r="Q379" s="941">
        <v>654</v>
      </c>
    </row>
    <row r="380" spans="1:17" ht="14.4" customHeight="1" x14ac:dyDescent="0.3">
      <c r="A380" s="928" t="s">
        <v>6946</v>
      </c>
      <c r="B380" s="930" t="s">
        <v>6673</v>
      </c>
      <c r="C380" s="930" t="s">
        <v>5308</v>
      </c>
      <c r="D380" s="930" t="s">
        <v>6982</v>
      </c>
      <c r="E380" s="930" t="s">
        <v>6983</v>
      </c>
      <c r="F380" s="940"/>
      <c r="G380" s="940"/>
      <c r="H380" s="940"/>
      <c r="I380" s="940"/>
      <c r="J380" s="940"/>
      <c r="K380" s="940"/>
      <c r="L380" s="940"/>
      <c r="M380" s="940"/>
      <c r="N380" s="940">
        <v>1</v>
      </c>
      <c r="O380" s="940">
        <v>654</v>
      </c>
      <c r="P380" s="931"/>
      <c r="Q380" s="941">
        <v>654</v>
      </c>
    </row>
    <row r="381" spans="1:17" ht="14.4" customHeight="1" x14ac:dyDescent="0.3">
      <c r="A381" s="928" t="s">
        <v>6946</v>
      </c>
      <c r="B381" s="930" t="s">
        <v>6673</v>
      </c>
      <c r="C381" s="930" t="s">
        <v>5308</v>
      </c>
      <c r="D381" s="930" t="s">
        <v>6984</v>
      </c>
      <c r="E381" s="930" t="s">
        <v>6985</v>
      </c>
      <c r="F381" s="940"/>
      <c r="G381" s="940"/>
      <c r="H381" s="940"/>
      <c r="I381" s="940"/>
      <c r="J381" s="940"/>
      <c r="K381" s="940"/>
      <c r="L381" s="940"/>
      <c r="M381" s="940"/>
      <c r="N381" s="940">
        <v>1</v>
      </c>
      <c r="O381" s="940">
        <v>694</v>
      </c>
      <c r="P381" s="931"/>
      <c r="Q381" s="941">
        <v>694</v>
      </c>
    </row>
    <row r="382" spans="1:17" ht="14.4" customHeight="1" x14ac:dyDescent="0.3">
      <c r="A382" s="928" t="s">
        <v>6946</v>
      </c>
      <c r="B382" s="930" t="s">
        <v>6673</v>
      </c>
      <c r="C382" s="930" t="s">
        <v>5308</v>
      </c>
      <c r="D382" s="930" t="s">
        <v>6986</v>
      </c>
      <c r="E382" s="930" t="s">
        <v>6987</v>
      </c>
      <c r="F382" s="940"/>
      <c r="G382" s="940"/>
      <c r="H382" s="940"/>
      <c r="I382" s="940"/>
      <c r="J382" s="940"/>
      <c r="K382" s="940"/>
      <c r="L382" s="940"/>
      <c r="M382" s="940"/>
      <c r="N382" s="940">
        <v>1</v>
      </c>
      <c r="O382" s="940">
        <v>477</v>
      </c>
      <c r="P382" s="931"/>
      <c r="Q382" s="941">
        <v>477</v>
      </c>
    </row>
    <row r="383" spans="1:17" ht="14.4" customHeight="1" x14ac:dyDescent="0.3">
      <c r="A383" s="928" t="s">
        <v>6946</v>
      </c>
      <c r="B383" s="930" t="s">
        <v>6673</v>
      </c>
      <c r="C383" s="930" t="s">
        <v>5308</v>
      </c>
      <c r="D383" s="930" t="s">
        <v>6988</v>
      </c>
      <c r="E383" s="930" t="s">
        <v>6989</v>
      </c>
      <c r="F383" s="940"/>
      <c r="G383" s="940"/>
      <c r="H383" s="940"/>
      <c r="I383" s="940"/>
      <c r="J383" s="940"/>
      <c r="K383" s="940"/>
      <c r="L383" s="940"/>
      <c r="M383" s="940"/>
      <c r="N383" s="940">
        <v>1</v>
      </c>
      <c r="O383" s="940">
        <v>291</v>
      </c>
      <c r="P383" s="931"/>
      <c r="Q383" s="941">
        <v>291</v>
      </c>
    </row>
    <row r="384" spans="1:17" ht="14.4" customHeight="1" x14ac:dyDescent="0.3">
      <c r="A384" s="928" t="s">
        <v>6946</v>
      </c>
      <c r="B384" s="930" t="s">
        <v>6673</v>
      </c>
      <c r="C384" s="930" t="s">
        <v>5308</v>
      </c>
      <c r="D384" s="930" t="s">
        <v>6990</v>
      </c>
      <c r="E384" s="930" t="s">
        <v>6991</v>
      </c>
      <c r="F384" s="940"/>
      <c r="G384" s="940"/>
      <c r="H384" s="940"/>
      <c r="I384" s="940"/>
      <c r="J384" s="940">
        <v>1</v>
      </c>
      <c r="K384" s="940">
        <v>812</v>
      </c>
      <c r="L384" s="940"/>
      <c r="M384" s="940">
        <v>812</v>
      </c>
      <c r="N384" s="940">
        <v>1</v>
      </c>
      <c r="O384" s="940">
        <v>813</v>
      </c>
      <c r="P384" s="931"/>
      <c r="Q384" s="941">
        <v>813</v>
      </c>
    </row>
    <row r="385" spans="1:17" ht="14.4" customHeight="1" x14ac:dyDescent="0.3">
      <c r="A385" s="928" t="s">
        <v>6946</v>
      </c>
      <c r="B385" s="930" t="s">
        <v>6673</v>
      </c>
      <c r="C385" s="930" t="s">
        <v>5308</v>
      </c>
      <c r="D385" s="930" t="s">
        <v>6992</v>
      </c>
      <c r="E385" s="930" t="s">
        <v>6993</v>
      </c>
      <c r="F385" s="940"/>
      <c r="G385" s="940"/>
      <c r="H385" s="940"/>
      <c r="I385" s="940"/>
      <c r="J385" s="940"/>
      <c r="K385" s="940"/>
      <c r="L385" s="940"/>
      <c r="M385" s="940"/>
      <c r="N385" s="940">
        <v>1</v>
      </c>
      <c r="O385" s="940">
        <v>168</v>
      </c>
      <c r="P385" s="931"/>
      <c r="Q385" s="941">
        <v>168</v>
      </c>
    </row>
    <row r="386" spans="1:17" ht="14.4" customHeight="1" x14ac:dyDescent="0.3">
      <c r="A386" s="928" t="s">
        <v>6946</v>
      </c>
      <c r="B386" s="930" t="s">
        <v>6673</v>
      </c>
      <c r="C386" s="930" t="s">
        <v>5308</v>
      </c>
      <c r="D386" s="930" t="s">
        <v>6994</v>
      </c>
      <c r="E386" s="930" t="s">
        <v>6995</v>
      </c>
      <c r="F386" s="940"/>
      <c r="G386" s="940"/>
      <c r="H386" s="940"/>
      <c r="I386" s="940"/>
      <c r="J386" s="940">
        <v>1</v>
      </c>
      <c r="K386" s="940">
        <v>573</v>
      </c>
      <c r="L386" s="940"/>
      <c r="M386" s="940">
        <v>573</v>
      </c>
      <c r="N386" s="940">
        <v>1</v>
      </c>
      <c r="O386" s="940">
        <v>574</v>
      </c>
      <c r="P386" s="931"/>
      <c r="Q386" s="941">
        <v>574</v>
      </c>
    </row>
    <row r="387" spans="1:17" ht="14.4" customHeight="1" x14ac:dyDescent="0.3">
      <c r="A387" s="928" t="s">
        <v>6946</v>
      </c>
      <c r="B387" s="930" t="s">
        <v>6673</v>
      </c>
      <c r="C387" s="930" t="s">
        <v>5308</v>
      </c>
      <c r="D387" s="930" t="s">
        <v>6996</v>
      </c>
      <c r="E387" s="930" t="s">
        <v>6997</v>
      </c>
      <c r="F387" s="940"/>
      <c r="G387" s="940"/>
      <c r="H387" s="940"/>
      <c r="I387" s="940"/>
      <c r="J387" s="940"/>
      <c r="K387" s="940"/>
      <c r="L387" s="940"/>
      <c r="M387" s="940"/>
      <c r="N387" s="940">
        <v>1</v>
      </c>
      <c r="O387" s="940">
        <v>1399</v>
      </c>
      <c r="P387" s="931"/>
      <c r="Q387" s="941">
        <v>1399</v>
      </c>
    </row>
    <row r="388" spans="1:17" ht="14.4" customHeight="1" x14ac:dyDescent="0.3">
      <c r="A388" s="928" t="s">
        <v>6946</v>
      </c>
      <c r="B388" s="930" t="s">
        <v>6673</v>
      </c>
      <c r="C388" s="930" t="s">
        <v>5308</v>
      </c>
      <c r="D388" s="930" t="s">
        <v>6998</v>
      </c>
      <c r="E388" s="930" t="s">
        <v>6999</v>
      </c>
      <c r="F388" s="940"/>
      <c r="G388" s="940"/>
      <c r="H388" s="940"/>
      <c r="I388" s="940"/>
      <c r="J388" s="940">
        <v>1</v>
      </c>
      <c r="K388" s="940">
        <v>812</v>
      </c>
      <c r="L388" s="940"/>
      <c r="M388" s="940">
        <v>812</v>
      </c>
      <c r="N388" s="940">
        <v>1</v>
      </c>
      <c r="O388" s="940">
        <v>813</v>
      </c>
      <c r="P388" s="931"/>
      <c r="Q388" s="941">
        <v>813</v>
      </c>
    </row>
    <row r="389" spans="1:17" ht="14.4" customHeight="1" x14ac:dyDescent="0.3">
      <c r="A389" s="928" t="s">
        <v>6946</v>
      </c>
      <c r="B389" s="930" t="s">
        <v>6673</v>
      </c>
      <c r="C389" s="930" t="s">
        <v>5308</v>
      </c>
      <c r="D389" s="930" t="s">
        <v>7000</v>
      </c>
      <c r="E389" s="930" t="s">
        <v>7001</v>
      </c>
      <c r="F389" s="940"/>
      <c r="G389" s="940"/>
      <c r="H389" s="940"/>
      <c r="I389" s="940"/>
      <c r="J389" s="940"/>
      <c r="K389" s="940"/>
      <c r="L389" s="940"/>
      <c r="M389" s="940"/>
      <c r="N389" s="940">
        <v>1</v>
      </c>
      <c r="O389" s="940">
        <v>260</v>
      </c>
      <c r="P389" s="931"/>
      <c r="Q389" s="941">
        <v>260</v>
      </c>
    </row>
    <row r="390" spans="1:17" ht="14.4" customHeight="1" x14ac:dyDescent="0.3">
      <c r="A390" s="928" t="s">
        <v>7002</v>
      </c>
      <c r="B390" s="930" t="s">
        <v>6373</v>
      </c>
      <c r="C390" s="930" t="s">
        <v>5308</v>
      </c>
      <c r="D390" s="930" t="s">
        <v>7003</v>
      </c>
      <c r="E390" s="930" t="s">
        <v>7004</v>
      </c>
      <c r="F390" s="940"/>
      <c r="G390" s="940"/>
      <c r="H390" s="940"/>
      <c r="I390" s="940"/>
      <c r="J390" s="940">
        <v>1</v>
      </c>
      <c r="K390" s="940">
        <v>12792</v>
      </c>
      <c r="L390" s="940"/>
      <c r="M390" s="940">
        <v>12792</v>
      </c>
      <c r="N390" s="940"/>
      <c r="O390" s="940"/>
      <c r="P390" s="931"/>
      <c r="Q390" s="941"/>
    </row>
    <row r="391" spans="1:17" ht="14.4" customHeight="1" x14ac:dyDescent="0.3">
      <c r="A391" s="928" t="s">
        <v>7002</v>
      </c>
      <c r="B391" s="930" t="s">
        <v>6373</v>
      </c>
      <c r="C391" s="930" t="s">
        <v>5308</v>
      </c>
      <c r="D391" s="930" t="s">
        <v>6376</v>
      </c>
      <c r="E391" s="930" t="s">
        <v>6377</v>
      </c>
      <c r="F391" s="940"/>
      <c r="G391" s="940"/>
      <c r="H391" s="940"/>
      <c r="I391" s="940"/>
      <c r="J391" s="940">
        <v>1</v>
      </c>
      <c r="K391" s="940">
        <v>1268</v>
      </c>
      <c r="L391" s="940"/>
      <c r="M391" s="940">
        <v>1268</v>
      </c>
      <c r="N391" s="940"/>
      <c r="O391" s="940"/>
      <c r="P391" s="931"/>
      <c r="Q391" s="941"/>
    </row>
    <row r="392" spans="1:17" ht="14.4" customHeight="1" x14ac:dyDescent="0.3">
      <c r="A392" s="928" t="s">
        <v>7002</v>
      </c>
      <c r="B392" s="930" t="s">
        <v>6373</v>
      </c>
      <c r="C392" s="930" t="s">
        <v>5308</v>
      </c>
      <c r="D392" s="930" t="s">
        <v>6378</v>
      </c>
      <c r="E392" s="930" t="s">
        <v>6379</v>
      </c>
      <c r="F392" s="940"/>
      <c r="G392" s="940"/>
      <c r="H392" s="940"/>
      <c r="I392" s="940"/>
      <c r="J392" s="940">
        <v>2</v>
      </c>
      <c r="K392" s="940">
        <v>18892</v>
      </c>
      <c r="L392" s="940"/>
      <c r="M392" s="940">
        <v>9446</v>
      </c>
      <c r="N392" s="940"/>
      <c r="O392" s="940"/>
      <c r="P392" s="931"/>
      <c r="Q392" s="941"/>
    </row>
    <row r="393" spans="1:17" ht="14.4" customHeight="1" x14ac:dyDescent="0.3">
      <c r="A393" s="928" t="s">
        <v>7002</v>
      </c>
      <c r="B393" s="930" t="s">
        <v>6373</v>
      </c>
      <c r="C393" s="930" t="s">
        <v>5308</v>
      </c>
      <c r="D393" s="930" t="s">
        <v>7005</v>
      </c>
      <c r="E393" s="930" t="s">
        <v>7006</v>
      </c>
      <c r="F393" s="940"/>
      <c r="G393" s="940"/>
      <c r="H393" s="940"/>
      <c r="I393" s="940"/>
      <c r="J393" s="940">
        <v>4</v>
      </c>
      <c r="K393" s="940">
        <v>30220</v>
      </c>
      <c r="L393" s="940"/>
      <c r="M393" s="940">
        <v>7555</v>
      </c>
      <c r="N393" s="940"/>
      <c r="O393" s="940"/>
      <c r="P393" s="931"/>
      <c r="Q393" s="941"/>
    </row>
    <row r="394" spans="1:17" ht="14.4" customHeight="1" x14ac:dyDescent="0.3">
      <c r="A394" s="928" t="s">
        <v>7002</v>
      </c>
      <c r="B394" s="930" t="s">
        <v>6373</v>
      </c>
      <c r="C394" s="930" t="s">
        <v>5308</v>
      </c>
      <c r="D394" s="930" t="s">
        <v>7007</v>
      </c>
      <c r="E394" s="930" t="s">
        <v>7008</v>
      </c>
      <c r="F394" s="940"/>
      <c r="G394" s="940"/>
      <c r="H394" s="940"/>
      <c r="I394" s="940"/>
      <c r="J394" s="940">
        <v>1</v>
      </c>
      <c r="K394" s="940">
        <v>0</v>
      </c>
      <c r="L394" s="940"/>
      <c r="M394" s="940">
        <v>0</v>
      </c>
      <c r="N394" s="940"/>
      <c r="O394" s="940"/>
      <c r="P394" s="931"/>
      <c r="Q394" s="941"/>
    </row>
    <row r="395" spans="1:17" ht="14.4" customHeight="1" x14ac:dyDescent="0.3">
      <c r="A395" s="928" t="s">
        <v>7002</v>
      </c>
      <c r="B395" s="930" t="s">
        <v>6373</v>
      </c>
      <c r="C395" s="930" t="s">
        <v>5308</v>
      </c>
      <c r="D395" s="930" t="s">
        <v>7009</v>
      </c>
      <c r="E395" s="930" t="s">
        <v>7010</v>
      </c>
      <c r="F395" s="940"/>
      <c r="G395" s="940"/>
      <c r="H395" s="940"/>
      <c r="I395" s="940"/>
      <c r="J395" s="940">
        <v>1</v>
      </c>
      <c r="K395" s="940">
        <v>0</v>
      </c>
      <c r="L395" s="940"/>
      <c r="M395" s="940">
        <v>0</v>
      </c>
      <c r="N395" s="940"/>
      <c r="O395" s="940"/>
      <c r="P395" s="931"/>
      <c r="Q395" s="941"/>
    </row>
    <row r="396" spans="1:17" ht="14.4" customHeight="1" thickBot="1" x14ac:dyDescent="0.35">
      <c r="A396" s="933" t="s">
        <v>7002</v>
      </c>
      <c r="B396" s="935" t="s">
        <v>6373</v>
      </c>
      <c r="C396" s="935" t="s">
        <v>5308</v>
      </c>
      <c r="D396" s="935" t="s">
        <v>7011</v>
      </c>
      <c r="E396" s="935" t="s">
        <v>7012</v>
      </c>
      <c r="F396" s="942"/>
      <c r="G396" s="942"/>
      <c r="H396" s="942"/>
      <c r="I396" s="942"/>
      <c r="J396" s="942">
        <v>3</v>
      </c>
      <c r="K396" s="942">
        <v>0</v>
      </c>
      <c r="L396" s="942"/>
      <c r="M396" s="942">
        <v>0</v>
      </c>
      <c r="N396" s="942"/>
      <c r="O396" s="942"/>
      <c r="P396" s="936"/>
      <c r="Q396" s="94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7168</v>
      </c>
      <c r="D3" s="197">
        <f>SUBTOTAL(9,D6:D1048576)</f>
        <v>7909</v>
      </c>
      <c r="E3" s="197">
        <f>SUBTOTAL(9,E6:E1048576)</f>
        <v>7590</v>
      </c>
      <c r="F3" s="198">
        <f>IF(OR(E3=0,C3=0),"",E3/C3)</f>
        <v>1.0588727678571428</v>
      </c>
      <c r="G3" s="451">
        <f>SUBTOTAL(9,G6:G1048576)</f>
        <v>7221.4740000000011</v>
      </c>
      <c r="H3" s="452">
        <f>SUBTOTAL(9,H6:H1048576)</f>
        <v>7983.5819999999976</v>
      </c>
      <c r="I3" s="452">
        <f>SUBTOTAL(9,I6:I1048576)</f>
        <v>7699.8750000000036</v>
      </c>
      <c r="J3" s="198">
        <f>IF(OR(I3=0,G3=0),"",I3/G3)</f>
        <v>1.0662470016509098</v>
      </c>
      <c r="K3" s="451">
        <f>SUBTOTAL(9,K6:K1048576)</f>
        <v>860.16</v>
      </c>
      <c r="L3" s="452">
        <f>SUBTOTAL(9,L6:L1048576)</f>
        <v>949.08</v>
      </c>
      <c r="M3" s="452">
        <f>SUBTOTAL(9,M6:M1048576)</f>
        <v>910.8</v>
      </c>
      <c r="N3" s="199">
        <f>IF(OR(M3=0,E3=0),"",M3/E3)</f>
        <v>0.12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4"/>
      <c r="B5" s="945"/>
      <c r="C5" s="948">
        <v>2014</v>
      </c>
      <c r="D5" s="948">
        <v>2015</v>
      </c>
      <c r="E5" s="948">
        <v>2016</v>
      </c>
      <c r="F5" s="949" t="s">
        <v>2</v>
      </c>
      <c r="G5" s="953">
        <v>2014</v>
      </c>
      <c r="H5" s="948">
        <v>2015</v>
      </c>
      <c r="I5" s="948">
        <v>2016</v>
      </c>
      <c r="J5" s="949" t="s">
        <v>2</v>
      </c>
      <c r="K5" s="953">
        <v>2014</v>
      </c>
      <c r="L5" s="948">
        <v>2015</v>
      </c>
      <c r="M5" s="948">
        <v>2016</v>
      </c>
      <c r="N5" s="954" t="s">
        <v>93</v>
      </c>
    </row>
    <row r="6" spans="1:14" ht="14.4" customHeight="1" thickBot="1" x14ac:dyDescent="0.35">
      <c r="A6" s="946" t="s">
        <v>6015</v>
      </c>
      <c r="B6" s="947" t="s">
        <v>7014</v>
      </c>
      <c r="C6" s="950">
        <v>7168</v>
      </c>
      <c r="D6" s="951">
        <v>7909</v>
      </c>
      <c r="E6" s="951">
        <v>7590</v>
      </c>
      <c r="F6" s="952">
        <v>1.0588727678571428</v>
      </c>
      <c r="G6" s="950">
        <v>7221.4740000000011</v>
      </c>
      <c r="H6" s="951">
        <v>7983.5819999999976</v>
      </c>
      <c r="I6" s="951">
        <v>7699.8750000000036</v>
      </c>
      <c r="J6" s="952">
        <v>1.0662470016509098</v>
      </c>
      <c r="K6" s="950">
        <v>860.16</v>
      </c>
      <c r="L6" s="951">
        <v>949.08</v>
      </c>
      <c r="M6" s="951">
        <v>910.8</v>
      </c>
      <c r="N6" s="955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2016-12-30T08:48:03Z</dcterms:modified>
</cp:coreProperties>
</file>